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07"/>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1" documentId="13_ncr:1_{C59325D9-CDFD-48FC-9861-4BD8C797F9CB}" xr6:coauthVersionLast="47" xr6:coauthVersionMax="47" xr10:uidLastSave="{882AFBF1-BE0C-40C1-9C23-346B1B6D0D85}"/>
  <bookViews>
    <workbookView xWindow="4740" yWindow="690" windowWidth="23760" windowHeight="13785" tabRatio="998" firstSheet="13" activeTab="12" xr2:uid="{00000000-000D-0000-FFFF-FFFF00000000}"/>
  </bookViews>
  <sheets>
    <sheet name="Sheet5" sheetId="27" r:id="rId1"/>
    <sheet name="CourseTQFCrossTab" sheetId="9" r:id="rId2"/>
    <sheet name="Sheet1" sheetId="40" r:id="rId3"/>
    <sheet name="Sheet2" sheetId="41" r:id="rId4"/>
    <sheet name="PLOsScoreCompany" sheetId="39" r:id="rId5"/>
    <sheet name="PLOs-TQF-Mapping" sheetId="7" r:id="rId6"/>
    <sheet name="PLOsScore" sheetId="6" r:id="rId7"/>
    <sheet name="PLOsScoreYear1" sheetId="28" r:id="rId8"/>
    <sheet name="PLOsScoreYear2" sheetId="29" r:id="rId9"/>
    <sheet name="PLOsScoreYear3" sheetId="30" r:id="rId10"/>
    <sheet name="PLOsScoreYear4" sheetId="31" r:id="rId11"/>
    <sheet name="Weighted" sheetId="5" r:id="rId12"/>
    <sheet name="Weighted-Score" sheetId="3" r:id="rId13"/>
    <sheet name="AllSubjectPLO" sheetId="38" r:id="rId14"/>
    <sheet name="204390" sheetId="32" r:id="rId15"/>
    <sheet name="204496" sheetId="36" r:id="rId16"/>
    <sheet name="204497" sheetId="33" r:id="rId17"/>
    <sheet name="204491" sheetId="35" r:id="rId18"/>
    <sheet name="204499" sheetId="34" r:id="rId19"/>
    <sheet name="204111" sheetId="1" r:id="rId20"/>
    <sheet name="204113" sheetId="2" r:id="rId21"/>
    <sheet name="204211" sheetId="10" r:id="rId22"/>
    <sheet name="Grading" sheetId="4" r:id="rId23"/>
    <sheet name="204231" sheetId="12" r:id="rId24"/>
    <sheet name="204321" sheetId="14" r:id="rId25"/>
    <sheet name="204341" sheetId="15" r:id="rId26"/>
    <sheet name="204361" sheetId="16" r:id="rId27"/>
    <sheet name="204451" sheetId="17" r:id="rId28"/>
    <sheet name="204232" sheetId="21" r:id="rId29"/>
    <sheet name="204251" sheetId="13" r:id="rId30"/>
    <sheet name="204306" sheetId="22" r:id="rId31"/>
    <sheet name="204315" sheetId="18" r:id="rId32"/>
    <sheet name="204362" sheetId="19" r:id="rId33"/>
    <sheet name="204490" sheetId="20" r:id="rId34"/>
    <sheet name="Sheet3" sheetId="11" r:id="rId35"/>
  </sheets>
  <externalReferences>
    <externalReference r:id="rId36"/>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2" i="39" l="1"/>
  <c r="I54" i="7"/>
  <c r="D5" i="39"/>
  <c r="E5" i="39"/>
  <c r="F5" i="39"/>
  <c r="G5" i="39"/>
  <c r="H5" i="39"/>
  <c r="I5" i="39"/>
  <c r="J5" i="39"/>
  <c r="K5" i="39"/>
  <c r="L5" i="39"/>
  <c r="M5" i="39"/>
  <c r="N5" i="39"/>
  <c r="O5" i="39"/>
  <c r="Q5" i="39"/>
  <c r="R5" i="39"/>
  <c r="S5" i="39"/>
  <c r="T5" i="39"/>
  <c r="U5" i="39"/>
  <c r="V5" i="39"/>
  <c r="W5" i="39"/>
  <c r="X5" i="39"/>
  <c r="Y5" i="39"/>
  <c r="Z5" i="39"/>
  <c r="AA5" i="39"/>
  <c r="AB5" i="39"/>
  <c r="AC5" i="39"/>
  <c r="AD5" i="39"/>
  <c r="AE5" i="39"/>
  <c r="AF5" i="39"/>
  <c r="D6" i="39"/>
  <c r="E6" i="39"/>
  <c r="F6" i="39"/>
  <c r="G6" i="39"/>
  <c r="H6" i="39"/>
  <c r="I6" i="39"/>
  <c r="J6" i="39"/>
  <c r="K6" i="39"/>
  <c r="L6" i="39"/>
  <c r="M6" i="39"/>
  <c r="N6" i="39"/>
  <c r="O6" i="39"/>
  <c r="Q6" i="39"/>
  <c r="R6" i="39"/>
  <c r="S6" i="39"/>
  <c r="T6" i="39"/>
  <c r="U6" i="39"/>
  <c r="V6" i="39"/>
  <c r="W6" i="39"/>
  <c r="X6" i="39"/>
  <c r="Y6" i="39"/>
  <c r="Z6" i="39"/>
  <c r="AA6" i="39"/>
  <c r="AB6" i="39"/>
  <c r="AC6" i="39"/>
  <c r="AD6" i="39"/>
  <c r="AE6" i="39"/>
  <c r="AF6" i="39"/>
  <c r="D7" i="39"/>
  <c r="E7" i="39"/>
  <c r="F7" i="39"/>
  <c r="G7" i="39"/>
  <c r="H7" i="39"/>
  <c r="J7" i="39"/>
  <c r="K7" i="39"/>
  <c r="L7" i="39"/>
  <c r="M7" i="39"/>
  <c r="N7" i="39"/>
  <c r="O7" i="39"/>
  <c r="Q7" i="39"/>
  <c r="S7" i="39"/>
  <c r="T7" i="39"/>
  <c r="U7" i="39"/>
  <c r="V7" i="39"/>
  <c r="W7" i="39"/>
  <c r="X7" i="39"/>
  <c r="Z7" i="39"/>
  <c r="AA7" i="39"/>
  <c r="AB7" i="39"/>
  <c r="AC7" i="39"/>
  <c r="AD7" i="39"/>
  <c r="AE7" i="39"/>
  <c r="AF7" i="39"/>
  <c r="D8" i="39"/>
  <c r="E8" i="39"/>
  <c r="F8" i="39"/>
  <c r="G8" i="39"/>
  <c r="H8" i="39"/>
  <c r="I8" i="39"/>
  <c r="J8" i="39"/>
  <c r="K8" i="39"/>
  <c r="M8" i="39"/>
  <c r="N8" i="39"/>
  <c r="O8" i="39"/>
  <c r="P8" i="39"/>
  <c r="Q8" i="39"/>
  <c r="S8" i="39"/>
  <c r="T8" i="39"/>
  <c r="U8" i="39"/>
  <c r="W8" i="39"/>
  <c r="X8" i="39"/>
  <c r="Z8" i="39"/>
  <c r="AA8" i="39"/>
  <c r="AB8" i="39"/>
  <c r="AC8" i="39"/>
  <c r="AE8" i="39"/>
  <c r="AF8" i="39"/>
  <c r="D9" i="39"/>
  <c r="E9" i="39"/>
  <c r="F9" i="39"/>
  <c r="G9" i="39"/>
  <c r="H9" i="39"/>
  <c r="I9" i="39"/>
  <c r="J9" i="39"/>
  <c r="K9" i="39"/>
  <c r="L9" i="39"/>
  <c r="N9" i="39"/>
  <c r="O9" i="39"/>
  <c r="P9" i="39"/>
  <c r="R9" i="39"/>
  <c r="T9" i="39"/>
  <c r="W9" i="39"/>
  <c r="X9" i="39"/>
  <c r="Y9" i="39"/>
  <c r="Z9" i="39"/>
  <c r="AA9" i="39"/>
  <c r="AB9" i="39"/>
  <c r="AC9" i="39"/>
  <c r="AD9" i="39"/>
  <c r="AE9" i="39"/>
  <c r="AF9" i="39"/>
  <c r="D10" i="39"/>
  <c r="E10" i="39"/>
  <c r="F10" i="39"/>
  <c r="G10" i="39"/>
  <c r="H10" i="39"/>
  <c r="I10" i="39"/>
  <c r="J10" i="39"/>
  <c r="K10" i="39"/>
  <c r="L10" i="39"/>
  <c r="N10" i="39"/>
  <c r="O10" i="39"/>
  <c r="P10" i="39"/>
  <c r="R10" i="39"/>
  <c r="T10" i="39"/>
  <c r="U10" i="39"/>
  <c r="W10" i="39"/>
  <c r="X10" i="39"/>
  <c r="Y10" i="39"/>
  <c r="Y29" i="39" s="1"/>
  <c r="Z10" i="39"/>
  <c r="AA10" i="39"/>
  <c r="AB10" i="39"/>
  <c r="AC10" i="39"/>
  <c r="AD10" i="39"/>
  <c r="AE10" i="39"/>
  <c r="AF10" i="39"/>
  <c r="D11" i="39"/>
  <c r="E11" i="39"/>
  <c r="F11" i="39"/>
  <c r="G11" i="39"/>
  <c r="H11" i="39"/>
  <c r="I11" i="39"/>
  <c r="J11" i="39"/>
  <c r="K11" i="39"/>
  <c r="L11" i="39"/>
  <c r="N11" i="39"/>
  <c r="O11" i="39"/>
  <c r="P11" i="39"/>
  <c r="R11" i="39"/>
  <c r="T11" i="39"/>
  <c r="U11" i="39"/>
  <c r="W11" i="39"/>
  <c r="X11" i="39"/>
  <c r="Y11" i="39"/>
  <c r="Z11" i="39"/>
  <c r="AA11" i="39"/>
  <c r="AB11" i="39"/>
  <c r="AC11" i="39"/>
  <c r="AD11" i="39"/>
  <c r="AE11" i="39"/>
  <c r="AF11" i="39"/>
  <c r="D12" i="39"/>
  <c r="E12" i="39"/>
  <c r="F12" i="39"/>
  <c r="G12" i="39"/>
  <c r="G29" i="39" s="1"/>
  <c r="H12" i="39"/>
  <c r="I12" i="39"/>
  <c r="J12" i="39"/>
  <c r="K12" i="39"/>
  <c r="L12" i="39"/>
  <c r="N12" i="39"/>
  <c r="O12" i="39"/>
  <c r="P12" i="39"/>
  <c r="R12" i="39"/>
  <c r="T12" i="39"/>
  <c r="U12" i="39"/>
  <c r="W12" i="39"/>
  <c r="X12" i="39"/>
  <c r="Y12" i="39"/>
  <c r="Z12" i="39"/>
  <c r="AA12" i="39"/>
  <c r="AB12" i="39"/>
  <c r="AC12" i="39"/>
  <c r="AD12" i="39"/>
  <c r="AE12" i="39"/>
  <c r="AF12" i="39"/>
  <c r="D13" i="39"/>
  <c r="E13" i="39"/>
  <c r="F13" i="39"/>
  <c r="G13" i="39"/>
  <c r="H13" i="39"/>
  <c r="I13" i="39"/>
  <c r="J13" i="39"/>
  <c r="K13" i="39"/>
  <c r="L13" i="39"/>
  <c r="N13" i="39"/>
  <c r="O13" i="39"/>
  <c r="P13" i="39"/>
  <c r="Q13" i="39"/>
  <c r="R13" i="39"/>
  <c r="T13" i="39"/>
  <c r="T30" i="39" s="1"/>
  <c r="U13" i="39"/>
  <c r="W13" i="39"/>
  <c r="X13" i="39"/>
  <c r="Y13" i="39"/>
  <c r="Z13" i="39"/>
  <c r="AA13" i="39"/>
  <c r="AB13" i="39"/>
  <c r="AB30" i="39" s="1"/>
  <c r="AC13" i="39"/>
  <c r="AD13" i="39"/>
  <c r="AE13" i="39"/>
  <c r="AF13" i="39"/>
  <c r="D14" i="39"/>
  <c r="E14" i="39"/>
  <c r="F14" i="39"/>
  <c r="G14" i="39"/>
  <c r="H14" i="39"/>
  <c r="I14" i="39"/>
  <c r="J14" i="39"/>
  <c r="K14" i="39"/>
  <c r="L14" i="39"/>
  <c r="N14" i="39"/>
  <c r="O14" i="39"/>
  <c r="P14" i="39"/>
  <c r="Q14" i="39"/>
  <c r="R14" i="39"/>
  <c r="T14" i="39"/>
  <c r="U14" i="39"/>
  <c r="W14" i="39"/>
  <c r="X14" i="39"/>
  <c r="Y14" i="39"/>
  <c r="Z14" i="39"/>
  <c r="AA14" i="39"/>
  <c r="AB14" i="39"/>
  <c r="AC14" i="39"/>
  <c r="AD14" i="39"/>
  <c r="AE14" i="39"/>
  <c r="AF14" i="39"/>
  <c r="D15" i="39"/>
  <c r="E15" i="39"/>
  <c r="F15" i="39"/>
  <c r="G15" i="39"/>
  <c r="H15" i="39"/>
  <c r="I15" i="39"/>
  <c r="J15" i="39"/>
  <c r="K15" i="39"/>
  <c r="L15" i="39"/>
  <c r="M15" i="39"/>
  <c r="N15" i="39"/>
  <c r="O15" i="39"/>
  <c r="P15" i="39"/>
  <c r="Q15" i="39"/>
  <c r="R15" i="39"/>
  <c r="T15" i="39"/>
  <c r="U15" i="39"/>
  <c r="W15" i="39"/>
  <c r="X15" i="39"/>
  <c r="Z15" i="39"/>
  <c r="AB15" i="39"/>
  <c r="AC15" i="39"/>
  <c r="AE15" i="39"/>
  <c r="AF15" i="39"/>
  <c r="D16" i="39"/>
  <c r="E16" i="39"/>
  <c r="F16" i="39"/>
  <c r="G16" i="39"/>
  <c r="H16" i="39"/>
  <c r="I16" i="39"/>
  <c r="J16" i="39"/>
  <c r="K16" i="39"/>
  <c r="L16" i="39"/>
  <c r="M16" i="39"/>
  <c r="N16" i="39"/>
  <c r="N31" i="39" s="1"/>
  <c r="O16" i="39"/>
  <c r="P16" i="39"/>
  <c r="Q16" i="39"/>
  <c r="R16" i="39"/>
  <c r="S16" i="39"/>
  <c r="S31" i="39" s="1"/>
  <c r="T16" i="39"/>
  <c r="U16" i="39"/>
  <c r="V16" i="39"/>
  <c r="W16" i="39"/>
  <c r="X16" i="39"/>
  <c r="Y16" i="39"/>
  <c r="Z16" i="39"/>
  <c r="AA16" i="39"/>
  <c r="AB16" i="39"/>
  <c r="AD16"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D17" i="39"/>
  <c r="D18" i="39"/>
  <c r="E18" i="39"/>
  <c r="H18" i="39"/>
  <c r="I18" i="39"/>
  <c r="J18" i="39"/>
  <c r="K18" i="39"/>
  <c r="L18" i="39"/>
  <c r="M18" i="39"/>
  <c r="N18" i="39"/>
  <c r="O18" i="39"/>
  <c r="P18" i="39"/>
  <c r="Q18" i="39"/>
  <c r="R18" i="39"/>
  <c r="S18" i="39"/>
  <c r="T18" i="39"/>
  <c r="U18" i="39"/>
  <c r="V18" i="39"/>
  <c r="W18" i="39"/>
  <c r="Y18" i="39"/>
  <c r="AB18" i="39"/>
  <c r="AC18" i="39"/>
  <c r="AD18" i="39"/>
  <c r="AE18" i="39"/>
  <c r="AF18" i="39"/>
  <c r="D19" i="39"/>
  <c r="E19" i="39"/>
  <c r="F19" i="39"/>
  <c r="G19" i="39"/>
  <c r="H19" i="39"/>
  <c r="I19" i="39"/>
  <c r="J19" i="39"/>
  <c r="K19" i="39"/>
  <c r="L19" i="39"/>
  <c r="M19" i="39"/>
  <c r="N19" i="39"/>
  <c r="O19" i="39"/>
  <c r="P19" i="39"/>
  <c r="Q19" i="39"/>
  <c r="R19" i="39"/>
  <c r="S19" i="39"/>
  <c r="T19" i="39"/>
  <c r="U19" i="39"/>
  <c r="V19" i="39"/>
  <c r="X19" i="39"/>
  <c r="Y19" i="39"/>
  <c r="Z19" i="39"/>
  <c r="AA19" i="39"/>
  <c r="AB19" i="39"/>
  <c r="AC19" i="39"/>
  <c r="AD19" i="39"/>
  <c r="AE19" i="39"/>
  <c r="AF19" i="39"/>
  <c r="D20" i="39"/>
  <c r="E20" i="39"/>
  <c r="F20" i="39"/>
  <c r="G20" i="39"/>
  <c r="H20" i="39"/>
  <c r="I20" i="39"/>
  <c r="J20" i="39"/>
  <c r="K20" i="39"/>
  <c r="L20" i="39"/>
  <c r="M20" i="39"/>
  <c r="O20" i="39"/>
  <c r="P20" i="39"/>
  <c r="Q20" i="39"/>
  <c r="R20" i="39"/>
  <c r="S20" i="39"/>
  <c r="U20" i="39"/>
  <c r="V20" i="39"/>
  <c r="W20" i="39"/>
  <c r="W32" i="39" s="1"/>
  <c r="X20" i="39"/>
  <c r="Y20" i="39"/>
  <c r="Z20" i="39"/>
  <c r="AA20" i="39"/>
  <c r="AB20" i="39"/>
  <c r="AD20" i="39"/>
  <c r="AE20" i="39"/>
  <c r="D21" i="39"/>
  <c r="D32" i="39" s="1"/>
  <c r="E21" i="39"/>
  <c r="F21" i="39"/>
  <c r="G21" i="39"/>
  <c r="H21" i="39"/>
  <c r="I21" i="39"/>
  <c r="J21" i="39"/>
  <c r="K21" i="39"/>
  <c r="L21" i="39"/>
  <c r="M21" i="39"/>
  <c r="P21" i="39"/>
  <c r="Q21" i="39"/>
  <c r="R21" i="39"/>
  <c r="S21" i="39"/>
  <c r="T21" i="39"/>
  <c r="U21" i="39"/>
  <c r="V21" i="39"/>
  <c r="W21" i="39"/>
  <c r="X21" i="39"/>
  <c r="Y21" i="39"/>
  <c r="Z21" i="39"/>
  <c r="AA21" i="39"/>
  <c r="AC21" i="39"/>
  <c r="AD21" i="39"/>
  <c r="AE21" i="39"/>
  <c r="AF21" i="39"/>
  <c r="F22" i="39"/>
  <c r="I22" i="39"/>
  <c r="K22" i="39"/>
  <c r="L22" i="39"/>
  <c r="M22" i="39"/>
  <c r="N22" i="39"/>
  <c r="N33" i="39" s="1"/>
  <c r="O22" i="39"/>
  <c r="P22" i="39"/>
  <c r="Q22" i="39"/>
  <c r="R22" i="39"/>
  <c r="S22" i="39"/>
  <c r="S33" i="39" s="1"/>
  <c r="T22" i="39"/>
  <c r="T33" i="39" s="1"/>
  <c r="U22" i="39"/>
  <c r="V22" i="39"/>
  <c r="W22" i="39"/>
  <c r="X22" i="39"/>
  <c r="Y22" i="39"/>
  <c r="AA22" i="39"/>
  <c r="AB22" i="39"/>
  <c r="AB33" i="39" s="1"/>
  <c r="AC22" i="39"/>
  <c r="AC33" i="39" s="1"/>
  <c r="AD22" i="39"/>
  <c r="AE22" i="39"/>
  <c r="AF22" i="39"/>
  <c r="AF33" i="39" s="1"/>
  <c r="D23" i="39"/>
  <c r="E23" i="39"/>
  <c r="F23" i="39"/>
  <c r="G23" i="39"/>
  <c r="H23" i="39"/>
  <c r="K23" i="39"/>
  <c r="L23" i="39"/>
  <c r="M23" i="39"/>
  <c r="N23" i="39"/>
  <c r="O23" i="39"/>
  <c r="P23" i="39"/>
  <c r="Q23" i="39"/>
  <c r="Q33" i="39" s="1"/>
  <c r="R23" i="39"/>
  <c r="R33" i="39" s="1"/>
  <c r="S23" i="39"/>
  <c r="T23" i="39"/>
  <c r="U23" i="39"/>
  <c r="V23" i="39"/>
  <c r="W23" i="39"/>
  <c r="X23" i="39"/>
  <c r="X33" i="39" s="1"/>
  <c r="Z23" i="39"/>
  <c r="AA23" i="39"/>
  <c r="AB23" i="39"/>
  <c r="AC23" i="39"/>
  <c r="AD23" i="39"/>
  <c r="AD33" i="39" s="1"/>
  <c r="AE23" i="39"/>
  <c r="AF23" i="39"/>
  <c r="E4" i="39"/>
  <c r="F4" i="39"/>
  <c r="G4" i="39"/>
  <c r="H4" i="39"/>
  <c r="H28" i="39" s="1"/>
  <c r="I4" i="39"/>
  <c r="J4" i="39"/>
  <c r="L4" i="39"/>
  <c r="M4" i="39"/>
  <c r="N4" i="39"/>
  <c r="O4" i="39"/>
  <c r="P4" i="39"/>
  <c r="Q4" i="39"/>
  <c r="R4" i="39"/>
  <c r="S4" i="39"/>
  <c r="T4" i="39"/>
  <c r="U4" i="39"/>
  <c r="V4" i="39"/>
  <c r="W4" i="39"/>
  <c r="X4" i="39"/>
  <c r="Y4" i="39"/>
  <c r="Z4" i="39"/>
  <c r="AA4" i="39"/>
  <c r="AA28" i="39" s="1"/>
  <c r="AB4" i="39"/>
  <c r="AC4" i="39"/>
  <c r="AD4" i="39"/>
  <c r="AE4" i="39"/>
  <c r="AF4" i="39"/>
  <c r="D4" i="39"/>
  <c r="D28" i="39" s="1"/>
  <c r="E37" i="39"/>
  <c r="E22" i="39" s="1"/>
  <c r="E33" i="39" s="1"/>
  <c r="F37" i="39"/>
  <c r="F18" i="39" s="1"/>
  <c r="G37" i="39"/>
  <c r="G18" i="39" s="1"/>
  <c r="H37" i="39"/>
  <c r="H22" i="39" s="1"/>
  <c r="I37" i="39"/>
  <c r="I23" i="39" s="1"/>
  <c r="J37" i="39"/>
  <c r="J23" i="39" s="1"/>
  <c r="K37" i="39"/>
  <c r="K4" i="39" s="1"/>
  <c r="K28" i="39" s="1"/>
  <c r="L37" i="39"/>
  <c r="L8" i="39" s="1"/>
  <c r="M37" i="39"/>
  <c r="M14" i="39" s="1"/>
  <c r="N37" i="39"/>
  <c r="N21" i="39" s="1"/>
  <c r="O37" i="39"/>
  <c r="O21" i="39" s="1"/>
  <c r="P37" i="39"/>
  <c r="P5" i="39" s="1"/>
  <c r="Q37" i="39"/>
  <c r="Q12" i="39" s="1"/>
  <c r="R37" i="39"/>
  <c r="R7" i="39" s="1"/>
  <c r="S37" i="39"/>
  <c r="S14" i="39" s="1"/>
  <c r="T37" i="39"/>
  <c r="T20" i="39" s="1"/>
  <c r="T32" i="39" s="1"/>
  <c r="U37" i="39"/>
  <c r="U9" i="39" s="1"/>
  <c r="V37" i="39"/>
  <c r="V11" i="39" s="1"/>
  <c r="W37" i="39"/>
  <c r="W19" i="39" s="1"/>
  <c r="X37" i="39"/>
  <c r="X18" i="39" s="1"/>
  <c r="Y37" i="39"/>
  <c r="Y8" i="39" s="1"/>
  <c r="Z37" i="39"/>
  <c r="Z22" i="39" s="1"/>
  <c r="Z33" i="39" s="1"/>
  <c r="AA37" i="39"/>
  <c r="AA15" i="39" s="1"/>
  <c r="AB37" i="39"/>
  <c r="AB21" i="39" s="1"/>
  <c r="AC37" i="39"/>
  <c r="AC20" i="39" s="1"/>
  <c r="AC32" i="39" s="1"/>
  <c r="AD37" i="39"/>
  <c r="AD8" i="39" s="1"/>
  <c r="AE37" i="39"/>
  <c r="AE17" i="39" s="1"/>
  <c r="AF37" i="39"/>
  <c r="AF20" i="39" s="1"/>
  <c r="D37" i="39"/>
  <c r="D22" i="39" s="1"/>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E54" i="7"/>
  <c r="F54" i="7"/>
  <c r="G54" i="7"/>
  <c r="H54" i="7"/>
  <c r="J54" i="7"/>
  <c r="K54" i="7"/>
  <c r="L54" i="7"/>
  <c r="M54" i="7"/>
  <c r="N54" i="7"/>
  <c r="O54" i="7"/>
  <c r="P54" i="7"/>
  <c r="Q54" i="7"/>
  <c r="R54" i="7"/>
  <c r="S54" i="7"/>
  <c r="T54" i="7"/>
  <c r="U54" i="7"/>
  <c r="V54" i="7"/>
  <c r="W54" i="7"/>
  <c r="X54" i="7"/>
  <c r="Y54" i="7"/>
  <c r="Z54" i="7"/>
  <c r="AA54" i="7"/>
  <c r="AB54" i="7"/>
  <c r="AC54" i="7"/>
  <c r="AD54" i="7"/>
  <c r="AE54" i="7"/>
  <c r="AF54" i="7"/>
  <c r="D54" i="7"/>
  <c r="M18" i="4"/>
  <c r="M19" i="4"/>
  <c r="M20" i="4"/>
  <c r="M21" i="4"/>
  <c r="M22" i="4"/>
  <c r="M23" i="4"/>
  <c r="M24" i="4"/>
  <c r="M25" i="4"/>
  <c r="M26" i="4"/>
  <c r="M35" i="4"/>
  <c r="M36" i="4"/>
  <c r="M42" i="4"/>
  <c r="M43" i="4"/>
  <c r="M44" i="4"/>
  <c r="M45" i="4"/>
  <c r="M46" i="4"/>
  <c r="M47" i="4"/>
  <c r="M48" i="4"/>
  <c r="M49" i="4"/>
  <c r="M50" i="4"/>
  <c r="M51" i="4"/>
  <c r="M52" i="4"/>
  <c r="M53" i="4"/>
  <c r="M54" i="4"/>
  <c r="M55" i="4"/>
  <c r="M56" i="4"/>
  <c r="M57" i="4"/>
  <c r="M58" i="4"/>
  <c r="M59" i="4"/>
  <c r="M60" i="4"/>
  <c r="M61" i="4"/>
  <c r="M62" i="4"/>
  <c r="M63" i="4"/>
  <c r="M64" i="4"/>
  <c r="M65" i="4"/>
  <c r="M66" i="4"/>
  <c r="AA9" i="4"/>
  <c r="AD10" i="4"/>
  <c r="P9" i="4"/>
  <c r="Z9" i="4" s="1"/>
  <c r="Q9" i="4"/>
  <c r="R9" i="4"/>
  <c r="T9" i="4"/>
  <c r="R10" i="4"/>
  <c r="AB10" i="4" s="1"/>
  <c r="T10" i="4"/>
  <c r="O18" i="4"/>
  <c r="P18" i="4"/>
  <c r="Q18" i="4"/>
  <c r="R18" i="4"/>
  <c r="S18" i="4"/>
  <c r="T18" i="4"/>
  <c r="U18" i="4"/>
  <c r="V18" i="4"/>
  <c r="O19" i="4"/>
  <c r="P19" i="4"/>
  <c r="Q19" i="4"/>
  <c r="R19" i="4"/>
  <c r="S19" i="4"/>
  <c r="T19" i="4"/>
  <c r="U19" i="4"/>
  <c r="V19" i="4"/>
  <c r="O20" i="4"/>
  <c r="P20" i="4"/>
  <c r="Q20" i="4"/>
  <c r="R20" i="4"/>
  <c r="S20" i="4"/>
  <c r="T20" i="4"/>
  <c r="U20" i="4"/>
  <c r="V20" i="4"/>
  <c r="O21" i="4"/>
  <c r="P21" i="4"/>
  <c r="Q21" i="4"/>
  <c r="R21" i="4"/>
  <c r="S21" i="4"/>
  <c r="T21" i="4"/>
  <c r="U21" i="4"/>
  <c r="V21" i="4"/>
  <c r="O22" i="4"/>
  <c r="P22" i="4"/>
  <c r="Q22" i="4"/>
  <c r="R22" i="4"/>
  <c r="S22" i="4"/>
  <c r="T22" i="4"/>
  <c r="U22" i="4"/>
  <c r="V22" i="4"/>
  <c r="O23" i="4"/>
  <c r="P23" i="4"/>
  <c r="Q23" i="4"/>
  <c r="R23" i="4"/>
  <c r="S23" i="4"/>
  <c r="T23" i="4"/>
  <c r="U23" i="4"/>
  <c r="V23" i="4"/>
  <c r="O24" i="4"/>
  <c r="P24" i="4"/>
  <c r="Q24" i="4"/>
  <c r="R24" i="4"/>
  <c r="S24" i="4"/>
  <c r="T24" i="4"/>
  <c r="U24" i="4"/>
  <c r="V24" i="4"/>
  <c r="O25" i="4"/>
  <c r="P25" i="4"/>
  <c r="Q25" i="4"/>
  <c r="R25" i="4"/>
  <c r="S25" i="4"/>
  <c r="T25" i="4"/>
  <c r="U25" i="4"/>
  <c r="V25" i="4"/>
  <c r="O26" i="4"/>
  <c r="P26" i="4"/>
  <c r="Q26" i="4"/>
  <c r="R26" i="4"/>
  <c r="S26" i="4"/>
  <c r="T26" i="4"/>
  <c r="U26" i="4"/>
  <c r="V26" i="4"/>
  <c r="O27" i="4"/>
  <c r="P27" i="4"/>
  <c r="Q27" i="4"/>
  <c r="W27" i="4" s="1"/>
  <c r="M27" i="4" s="1"/>
  <c r="R27" i="4"/>
  <c r="S27" i="4"/>
  <c r="T27" i="4"/>
  <c r="U27" i="4"/>
  <c r="V27" i="4"/>
  <c r="O35" i="4"/>
  <c r="P35" i="4"/>
  <c r="Q35" i="4"/>
  <c r="R35" i="4"/>
  <c r="S35" i="4"/>
  <c r="T35" i="4"/>
  <c r="U35" i="4"/>
  <c r="V35" i="4"/>
  <c r="O36" i="4"/>
  <c r="P36" i="4"/>
  <c r="Q36" i="4"/>
  <c r="R36" i="4"/>
  <c r="S36" i="4"/>
  <c r="T36" i="4"/>
  <c r="U36" i="4"/>
  <c r="V36" i="4"/>
  <c r="L9" i="4"/>
  <c r="L10" i="4"/>
  <c r="AL2" i="4"/>
  <c r="AM2" i="4"/>
  <c r="AN2" i="4"/>
  <c r="AO2" i="4"/>
  <c r="AP2" i="4"/>
  <c r="Z1" i="4"/>
  <c r="AA1" i="4"/>
  <c r="AB1" i="4"/>
  <c r="AC1" i="4"/>
  <c r="AD1" i="4"/>
  <c r="AE1" i="4"/>
  <c r="AF1" i="4"/>
  <c r="Y1" i="4"/>
  <c r="AJ2" i="4"/>
  <c r="AK2" i="4"/>
  <c r="X18" i="4"/>
  <c r="X19" i="4"/>
  <c r="X20" i="4"/>
  <c r="X21" i="4"/>
  <c r="X22" i="4"/>
  <c r="X23" i="4"/>
  <c r="X24" i="4"/>
  <c r="X25" i="4"/>
  <c r="X26" i="4"/>
  <c r="X27" i="4"/>
  <c r="W2" i="4"/>
  <c r="M67" i="4"/>
  <c r="AM46" i="7"/>
  <c r="AM47" i="7"/>
  <c r="AM48" i="7"/>
  <c r="AM45" i="7"/>
  <c r="P10" i="4" l="1"/>
  <c r="S10" i="4"/>
  <c r="AC10" i="4" s="1"/>
  <c r="U10" i="4"/>
  <c r="AE10" i="4" s="1"/>
  <c r="Z10" i="4"/>
  <c r="V10" i="4"/>
  <c r="Y10" i="4"/>
  <c r="O10" i="4"/>
  <c r="AB9" i="4"/>
  <c r="N29" i="39"/>
  <c r="Q10" i="4"/>
  <c r="AA10" i="4" s="1"/>
  <c r="AD28" i="39"/>
  <c r="N28" i="39"/>
  <c r="E28" i="39"/>
  <c r="AA33" i="39"/>
  <c r="Z32" i="39"/>
  <c r="Q32" i="39"/>
  <c r="Y31" i="39"/>
  <c r="E30" i="39"/>
  <c r="V9" i="4"/>
  <c r="AE9" i="4"/>
  <c r="AC28" i="39"/>
  <c r="U28" i="39"/>
  <c r="W33" i="39"/>
  <c r="F33" i="39"/>
  <c r="Y32" i="39"/>
  <c r="AB31" i="39"/>
  <c r="AF17" i="39"/>
  <c r="H31" i="39"/>
  <c r="H30" i="39"/>
  <c r="L30" i="39"/>
  <c r="P29" i="39"/>
  <c r="O9" i="4"/>
  <c r="Y9" i="4" s="1"/>
  <c r="U9" i="4"/>
  <c r="AD9" i="4"/>
  <c r="AB28" i="39"/>
  <c r="F32" i="39"/>
  <c r="G31" i="39"/>
  <c r="O30" i="39"/>
  <c r="K30" i="39"/>
  <c r="AE28" i="39"/>
  <c r="S9" i="4"/>
  <c r="AC9" i="4" s="1"/>
  <c r="U29" i="39"/>
  <c r="L33" i="39"/>
  <c r="V32" i="39"/>
  <c r="L32" i="39"/>
  <c r="M31" i="39"/>
  <c r="R30" i="39"/>
  <c r="AB32" i="39"/>
  <c r="K33" i="39"/>
  <c r="U33" i="39"/>
  <c r="M33" i="39"/>
  <c r="J32" i="39"/>
  <c r="T31" i="39"/>
  <c r="AA30" i="39"/>
  <c r="AE29" i="39"/>
  <c r="O28" i="39"/>
  <c r="F30" i="39"/>
  <c r="T29" i="39"/>
  <c r="I29" i="39"/>
  <c r="K32" i="39"/>
  <c r="E32" i="39"/>
  <c r="S32" i="39"/>
  <c r="V31" i="39"/>
  <c r="P31" i="39"/>
  <c r="J31" i="39"/>
  <c r="D31" i="39"/>
  <c r="U31" i="39"/>
  <c r="O31" i="39"/>
  <c r="I31" i="39"/>
  <c r="I30" i="39"/>
  <c r="AF30" i="39"/>
  <c r="Z30" i="39"/>
  <c r="U30" i="39"/>
  <c r="N30" i="39"/>
  <c r="G30" i="39"/>
  <c r="H29" i="39"/>
  <c r="AF29" i="39"/>
  <c r="Z29" i="39"/>
  <c r="AA29" i="39"/>
  <c r="R29" i="39"/>
  <c r="J29" i="39"/>
  <c r="D29" i="39"/>
  <c r="AF28" i="39"/>
  <c r="Z28" i="39"/>
  <c r="T28" i="39"/>
  <c r="M28" i="39"/>
  <c r="G28" i="39"/>
  <c r="AE32" i="39"/>
  <c r="O29" i="39"/>
  <c r="AE33" i="39"/>
  <c r="AF32" i="39"/>
  <c r="H33" i="39"/>
  <c r="F28" i="39"/>
  <c r="AD32" i="39"/>
  <c r="I32" i="39"/>
  <c r="X31" i="39"/>
  <c r="R31" i="39"/>
  <c r="L31" i="39"/>
  <c r="F31" i="39"/>
  <c r="AE30" i="39"/>
  <c r="Q30" i="39"/>
  <c r="J30" i="39"/>
  <c r="D30" i="39"/>
  <c r="AD29" i="39"/>
  <c r="X29" i="39"/>
  <c r="R32" i="39"/>
  <c r="X32" i="39"/>
  <c r="X28" i="39"/>
  <c r="L28" i="39"/>
  <c r="V33" i="39"/>
  <c r="P33" i="39"/>
  <c r="I33" i="39"/>
  <c r="O32" i="39"/>
  <c r="H32" i="39"/>
  <c r="AD31" i="39"/>
  <c r="W31" i="39"/>
  <c r="Q31" i="39"/>
  <c r="K31" i="39"/>
  <c r="E31" i="39"/>
  <c r="X30" i="39"/>
  <c r="P30" i="39"/>
  <c r="AC29" i="39"/>
  <c r="W29" i="39"/>
  <c r="L29" i="39"/>
  <c r="F29" i="39"/>
  <c r="S28" i="39"/>
  <c r="D33" i="39"/>
  <c r="W28" i="39"/>
  <c r="Q28" i="39"/>
  <c r="J28" i="39"/>
  <c r="O33" i="39"/>
  <c r="AA32" i="39"/>
  <c r="U32" i="39"/>
  <c r="M32" i="39"/>
  <c r="G32" i="39"/>
  <c r="AC30" i="39"/>
  <c r="W30" i="39"/>
  <c r="AB29" i="39"/>
  <c r="K29" i="39"/>
  <c r="E29" i="39"/>
  <c r="Z31" i="39"/>
  <c r="I7" i="39"/>
  <c r="I28" i="39" s="1"/>
  <c r="Z18" i="39"/>
  <c r="AE16" i="39"/>
  <c r="AE31" i="39" s="1"/>
  <c r="M10" i="39"/>
  <c r="P7" i="39"/>
  <c r="Y23" i="39"/>
  <c r="Y33" i="39" s="1"/>
  <c r="G22" i="39"/>
  <c r="G33" i="39" s="1"/>
  <c r="M11" i="39"/>
  <c r="S10" i="39"/>
  <c r="V13" i="39"/>
  <c r="S11" i="39"/>
  <c r="AA18" i="39"/>
  <c r="AA31" i="39" s="1"/>
  <c r="AD15" i="39"/>
  <c r="AD30" i="39" s="1"/>
  <c r="V14" i="39"/>
  <c r="AF16" i="39"/>
  <c r="AF31" i="39" s="1"/>
  <c r="Y15" i="39"/>
  <c r="Y30" i="39" s="1"/>
  <c r="S15" i="39"/>
  <c r="V12" i="39"/>
  <c r="S9" i="39"/>
  <c r="M9" i="39"/>
  <c r="R8" i="39"/>
  <c r="R28" i="39" s="1"/>
  <c r="P6" i="39"/>
  <c r="P28" i="39" s="1"/>
  <c r="Q9" i="39"/>
  <c r="V8" i="39"/>
  <c r="V28" i="39" s="1"/>
  <c r="AC16" i="39"/>
  <c r="V15" i="39"/>
  <c r="S12" i="39"/>
  <c r="M12" i="39"/>
  <c r="Q10" i="39"/>
  <c r="V9" i="39"/>
  <c r="J22" i="39"/>
  <c r="J33" i="39" s="1"/>
  <c r="N20" i="39"/>
  <c r="N32" i="39" s="1"/>
  <c r="AC17" i="39"/>
  <c r="S13" i="39"/>
  <c r="S30" i="39" s="1"/>
  <c r="M13" i="39"/>
  <c r="M30" i="39" s="1"/>
  <c r="Q11" i="39"/>
  <c r="V10" i="39"/>
  <c r="Y7" i="39"/>
  <c r="Y28" i="39" s="1"/>
  <c r="W9" i="4"/>
  <c r="M9" i="4" s="1"/>
  <c r="X35" i="4"/>
  <c r="X36" i="4"/>
  <c r="AG32" i="39" l="1"/>
  <c r="AQ32" i="7" s="1"/>
  <c r="AC31" i="39"/>
  <c r="AG28" i="39"/>
  <c r="AM32" i="7" s="1"/>
  <c r="AM50" i="7" s="1"/>
  <c r="AG33" i="39"/>
  <c r="AR32" i="7" s="1"/>
  <c r="M29" i="39"/>
  <c r="S29" i="39"/>
  <c r="AG31" i="39"/>
  <c r="AP32" i="7" s="1"/>
  <c r="V29" i="39"/>
  <c r="Q29" i="39"/>
  <c r="V30" i="39"/>
  <c r="AG30" i="39" s="1"/>
  <c r="AO32" i="7" s="1"/>
  <c r="AC56" i="38"/>
  <c r="AC73" i="38" s="1"/>
  <c r="AC90" i="38" s="1"/>
  <c r="AC107" i="38" s="1"/>
  <c r="AC124" i="38" s="1"/>
  <c r="AC141" i="38" s="1"/>
  <c r="AB56" i="38"/>
  <c r="AB73" i="38" s="1"/>
  <c r="AB90" i="38" s="1"/>
  <c r="AB107" i="38" s="1"/>
  <c r="AB124" i="38" s="1"/>
  <c r="AB141" i="38" s="1"/>
  <c r="AA56" i="38"/>
  <c r="AA73" i="38" s="1"/>
  <c r="AA90" i="38" s="1"/>
  <c r="AA107" i="38" s="1"/>
  <c r="AA124" i="38" s="1"/>
  <c r="AA141" i="38" s="1"/>
  <c r="Z56" i="38"/>
  <c r="Z73" i="38" s="1"/>
  <c r="Z90" i="38" s="1"/>
  <c r="Z107" i="38" s="1"/>
  <c r="Z124" i="38" s="1"/>
  <c r="Z141" i="38" s="1"/>
  <c r="Y56" i="38"/>
  <c r="Y73" i="38" s="1"/>
  <c r="Y90" i="38" s="1"/>
  <c r="Y107" i="38" s="1"/>
  <c r="Y124" i="38" s="1"/>
  <c r="Y141" i="38" s="1"/>
  <c r="X56" i="38"/>
  <c r="X73" i="38" s="1"/>
  <c r="X90" i="38" s="1"/>
  <c r="X107" i="38" s="1"/>
  <c r="X124" i="38" s="1"/>
  <c r="X141" i="38" s="1"/>
  <c r="W56" i="38"/>
  <c r="W73" i="38" s="1"/>
  <c r="W90" i="38" s="1"/>
  <c r="W107" i="38" s="1"/>
  <c r="W124" i="38" s="1"/>
  <c r="W141" i="38" s="1"/>
  <c r="V56" i="38"/>
  <c r="V73" i="38" s="1"/>
  <c r="V90" i="38" s="1"/>
  <c r="V107" i="38" s="1"/>
  <c r="V124" i="38" s="1"/>
  <c r="V141" i="38" s="1"/>
  <c r="U56" i="38"/>
  <c r="U73" i="38" s="1"/>
  <c r="U90" i="38" s="1"/>
  <c r="U107" i="38" s="1"/>
  <c r="U124" i="38" s="1"/>
  <c r="U141" i="38" s="1"/>
  <c r="T56" i="38"/>
  <c r="T73" i="38" s="1"/>
  <c r="T90" i="38" s="1"/>
  <c r="T107" i="38" s="1"/>
  <c r="T124" i="38" s="1"/>
  <c r="T141" i="38" s="1"/>
  <c r="S56" i="38"/>
  <c r="S73" i="38" s="1"/>
  <c r="S90" i="38" s="1"/>
  <c r="S107" i="38" s="1"/>
  <c r="S124" i="38" s="1"/>
  <c r="S141" i="38" s="1"/>
  <c r="R56" i="38"/>
  <c r="R73" i="38" s="1"/>
  <c r="R90" i="38" s="1"/>
  <c r="R107" i="38" s="1"/>
  <c r="R124" i="38" s="1"/>
  <c r="R141" i="38" s="1"/>
  <c r="Q56" i="38"/>
  <c r="Q73" i="38" s="1"/>
  <c r="Q90" i="38" s="1"/>
  <c r="Q107" i="38" s="1"/>
  <c r="Q124" i="38" s="1"/>
  <c r="Q141" i="38" s="1"/>
  <c r="P56" i="38"/>
  <c r="P73" i="38" s="1"/>
  <c r="P90" i="38" s="1"/>
  <c r="P107" i="38" s="1"/>
  <c r="P124" i="38" s="1"/>
  <c r="P141" i="38" s="1"/>
  <c r="O56" i="38"/>
  <c r="O73" i="38" s="1"/>
  <c r="O90" i="38" s="1"/>
  <c r="O107" i="38" s="1"/>
  <c r="O124" i="38" s="1"/>
  <c r="O141" i="38" s="1"/>
  <c r="N56" i="38"/>
  <c r="N73" i="38" s="1"/>
  <c r="N90" i="38" s="1"/>
  <c r="N107" i="38" s="1"/>
  <c r="N124" i="38" s="1"/>
  <c r="N141" i="38" s="1"/>
  <c r="M56" i="38"/>
  <c r="M73" i="38" s="1"/>
  <c r="M90" i="38" s="1"/>
  <c r="M107" i="38" s="1"/>
  <c r="M124" i="38" s="1"/>
  <c r="M141" i="38" s="1"/>
  <c r="L56" i="38"/>
  <c r="L73" i="38" s="1"/>
  <c r="L90" i="38" s="1"/>
  <c r="L107" i="38" s="1"/>
  <c r="L124" i="38" s="1"/>
  <c r="L141" i="38" s="1"/>
  <c r="K56" i="38"/>
  <c r="K73" i="38" s="1"/>
  <c r="K90" i="38" s="1"/>
  <c r="K107" i="38" s="1"/>
  <c r="K124" i="38" s="1"/>
  <c r="K141" i="38" s="1"/>
  <c r="AC38" i="38"/>
  <c r="AB38" i="38"/>
  <c r="AA38" i="38"/>
  <c r="Z38" i="38"/>
  <c r="Y38" i="38"/>
  <c r="X38" i="38"/>
  <c r="W38" i="38"/>
  <c r="V38" i="38"/>
  <c r="U38" i="38"/>
  <c r="T38" i="38"/>
  <c r="S38" i="38"/>
  <c r="R38" i="38"/>
  <c r="Q38" i="38"/>
  <c r="P38" i="38"/>
  <c r="O38" i="38"/>
  <c r="N38" i="38"/>
  <c r="M38" i="38"/>
  <c r="L38" i="38"/>
  <c r="K38" i="38"/>
  <c r="C28" i="32"/>
  <c r="D28" i="32"/>
  <c r="E28" i="32"/>
  <c r="F28" i="32"/>
  <c r="G28" i="32"/>
  <c r="H28" i="32"/>
  <c r="I28" i="32"/>
  <c r="J28" i="32"/>
  <c r="K28" i="32"/>
  <c r="L28" i="32"/>
  <c r="M28" i="32"/>
  <c r="N28" i="32"/>
  <c r="O28" i="32"/>
  <c r="P28" i="32"/>
  <c r="Q28" i="32"/>
  <c r="R28" i="32"/>
  <c r="S28" i="32"/>
  <c r="T28" i="32"/>
  <c r="U28" i="32"/>
  <c r="V28" i="32"/>
  <c r="W28" i="32"/>
  <c r="X28" i="32"/>
  <c r="Y28" i="32"/>
  <c r="Z28" i="32"/>
  <c r="AA28" i="32"/>
  <c r="AB28" i="32"/>
  <c r="AC28" i="32"/>
  <c r="AD28" i="32"/>
  <c r="AE28" i="32"/>
  <c r="C29" i="32"/>
  <c r="E29" i="32"/>
  <c r="F29" i="32"/>
  <c r="H29" i="32"/>
  <c r="I29" i="32"/>
  <c r="J29" i="32"/>
  <c r="K29" i="32"/>
  <c r="L29" i="32"/>
  <c r="M29" i="32"/>
  <c r="N29" i="32"/>
  <c r="O29" i="32"/>
  <c r="Q29" i="32"/>
  <c r="R29" i="32"/>
  <c r="T29" i="32"/>
  <c r="V29" i="32"/>
  <c r="W29" i="32"/>
  <c r="X29" i="32"/>
  <c r="Z29" i="32"/>
  <c r="AA29" i="32"/>
  <c r="AC29" i="32"/>
  <c r="AD29" i="32"/>
  <c r="AE29" i="32"/>
  <c r="C30" i="32"/>
  <c r="D30" i="32"/>
  <c r="E30" i="32"/>
  <c r="F30" i="32"/>
  <c r="G30" i="32"/>
  <c r="H30" i="32"/>
  <c r="I30" i="32"/>
  <c r="J30" i="32"/>
  <c r="K30" i="32"/>
  <c r="L30" i="32"/>
  <c r="M30" i="32"/>
  <c r="N30" i="32"/>
  <c r="O30" i="32"/>
  <c r="P30" i="32"/>
  <c r="Q30" i="32"/>
  <c r="R30" i="32"/>
  <c r="S30" i="32"/>
  <c r="T30" i="32"/>
  <c r="U30" i="32"/>
  <c r="V30" i="32"/>
  <c r="W30" i="32"/>
  <c r="X30" i="32"/>
  <c r="Y30" i="32"/>
  <c r="Z30" i="32"/>
  <c r="AA30" i="32"/>
  <c r="AB30" i="32"/>
  <c r="AC30" i="32"/>
  <c r="AD30" i="32"/>
  <c r="AE30" i="32"/>
  <c r="C31" i="32"/>
  <c r="E31" i="32"/>
  <c r="F31" i="32"/>
  <c r="H31" i="32"/>
  <c r="I31" i="32"/>
  <c r="J31" i="32"/>
  <c r="K31" i="32"/>
  <c r="L31" i="32"/>
  <c r="M31" i="32"/>
  <c r="N31" i="32"/>
  <c r="O31" i="32"/>
  <c r="Q31" i="32"/>
  <c r="R31" i="32"/>
  <c r="T31" i="32"/>
  <c r="V31" i="32"/>
  <c r="W31" i="32"/>
  <c r="X31" i="32"/>
  <c r="Z31" i="32"/>
  <c r="AA31" i="32"/>
  <c r="AC31" i="32"/>
  <c r="AD31" i="32"/>
  <c r="AE31" i="32"/>
  <c r="C32" i="32"/>
  <c r="D32" i="32"/>
  <c r="E32" i="32"/>
  <c r="F32" i="32"/>
  <c r="G32" i="32"/>
  <c r="H32" i="32"/>
  <c r="I32" i="32"/>
  <c r="J32" i="32"/>
  <c r="K32" i="32"/>
  <c r="L32" i="32"/>
  <c r="M32" i="32"/>
  <c r="N32" i="32"/>
  <c r="O32" i="32"/>
  <c r="P32" i="32"/>
  <c r="Q32" i="32"/>
  <c r="R32" i="32"/>
  <c r="S32" i="32"/>
  <c r="T32" i="32"/>
  <c r="U32" i="32"/>
  <c r="V32" i="32"/>
  <c r="W32" i="32"/>
  <c r="X32" i="32"/>
  <c r="Y32" i="32"/>
  <c r="Z32" i="32"/>
  <c r="AA32" i="32"/>
  <c r="AB32" i="32"/>
  <c r="AC32" i="32"/>
  <c r="AD32" i="32"/>
  <c r="AE32" i="32"/>
  <c r="C33" i="32"/>
  <c r="D33" i="32"/>
  <c r="E33" i="32"/>
  <c r="F33" i="32"/>
  <c r="G33" i="32"/>
  <c r="H33" i="32"/>
  <c r="I33" i="32"/>
  <c r="J33" i="32"/>
  <c r="K33" i="32"/>
  <c r="L33" i="32"/>
  <c r="M33" i="32"/>
  <c r="N33" i="32"/>
  <c r="O33" i="32"/>
  <c r="P33" i="32"/>
  <c r="Q33" i="32"/>
  <c r="R33" i="32"/>
  <c r="S33" i="32"/>
  <c r="T33" i="32"/>
  <c r="U33" i="32"/>
  <c r="V33" i="32"/>
  <c r="W33" i="32"/>
  <c r="X33" i="32"/>
  <c r="Y33" i="32"/>
  <c r="Z33" i="32"/>
  <c r="AA33" i="32"/>
  <c r="AB33" i="32"/>
  <c r="AC33" i="32"/>
  <c r="AD33" i="32"/>
  <c r="AE33" i="32"/>
  <c r="C34" i="32"/>
  <c r="D34" i="32"/>
  <c r="E34" i="32"/>
  <c r="F34" i="32"/>
  <c r="G34" i="32"/>
  <c r="H34" i="32"/>
  <c r="I34" i="32"/>
  <c r="J34" i="32"/>
  <c r="K34" i="32"/>
  <c r="L34" i="32"/>
  <c r="M34" i="32"/>
  <c r="N34" i="32"/>
  <c r="O34" i="32"/>
  <c r="P34" i="32"/>
  <c r="Q34" i="32"/>
  <c r="R34" i="32"/>
  <c r="S34" i="32"/>
  <c r="T34" i="32"/>
  <c r="U34" i="32"/>
  <c r="V34" i="32"/>
  <c r="W34" i="32"/>
  <c r="X34" i="32"/>
  <c r="Y34" i="32"/>
  <c r="Z34" i="32"/>
  <c r="AA34" i="32"/>
  <c r="AB34" i="32"/>
  <c r="AC34" i="32"/>
  <c r="AD34" i="32"/>
  <c r="AE34" i="32"/>
  <c r="C35" i="32"/>
  <c r="D35" i="32"/>
  <c r="E35" i="32"/>
  <c r="F35" i="32"/>
  <c r="G35" i="32"/>
  <c r="H35" i="32"/>
  <c r="I35" i="32"/>
  <c r="J35" i="32"/>
  <c r="K35" i="32"/>
  <c r="L35" i="32"/>
  <c r="M35" i="32"/>
  <c r="N35" i="32"/>
  <c r="O35" i="32"/>
  <c r="P35" i="32"/>
  <c r="Q35" i="32"/>
  <c r="R35" i="32"/>
  <c r="S35" i="32"/>
  <c r="T35" i="32"/>
  <c r="U35" i="32"/>
  <c r="V35" i="32"/>
  <c r="W35" i="32"/>
  <c r="X35" i="32"/>
  <c r="Y35" i="32"/>
  <c r="Z35" i="32"/>
  <c r="AA35" i="32"/>
  <c r="AB35" i="32"/>
  <c r="AC35" i="32"/>
  <c r="AD35" i="32"/>
  <c r="AE35" i="32"/>
  <c r="AG29" i="39" l="1"/>
  <c r="AN32" i="7" s="1"/>
  <c r="D4" i="28" l="1"/>
  <c r="D53" i="28" s="1"/>
  <c r="AE52" i="36" l="1"/>
  <c r="AD52" i="36"/>
  <c r="AC52" i="36"/>
  <c r="AB52" i="36"/>
  <c r="AA52" i="36"/>
  <c r="Z52" i="36"/>
  <c r="Y52" i="36"/>
  <c r="X52" i="36"/>
  <c r="W52" i="36"/>
  <c r="V52" i="36"/>
  <c r="U52" i="36"/>
  <c r="T52" i="36"/>
  <c r="S52" i="36"/>
  <c r="R52" i="36"/>
  <c r="Q52" i="36"/>
  <c r="P52" i="36"/>
  <c r="O52" i="36"/>
  <c r="N52" i="36"/>
  <c r="M52" i="36"/>
  <c r="L52" i="36"/>
  <c r="K52" i="36"/>
  <c r="J52" i="36"/>
  <c r="I52" i="36"/>
  <c r="H52" i="36"/>
  <c r="G52" i="36"/>
  <c r="F52" i="36"/>
  <c r="E52" i="36"/>
  <c r="D52" i="36"/>
  <c r="C52" i="36"/>
  <c r="A52" i="36"/>
  <c r="AE51" i="36"/>
  <c r="AD51" i="36"/>
  <c r="AC51" i="36"/>
  <c r="AB51" i="36"/>
  <c r="AA51" i="36"/>
  <c r="Z51" i="36"/>
  <c r="Y51" i="36"/>
  <c r="X51" i="36"/>
  <c r="W51" i="36"/>
  <c r="V51" i="36"/>
  <c r="U51" i="36"/>
  <c r="T51" i="36"/>
  <c r="S51" i="36"/>
  <c r="R51" i="36"/>
  <c r="Q51" i="36"/>
  <c r="P51" i="36"/>
  <c r="O51" i="36"/>
  <c r="N51" i="36"/>
  <c r="M51" i="36"/>
  <c r="L51" i="36"/>
  <c r="K51" i="36"/>
  <c r="J51" i="36"/>
  <c r="I51" i="36"/>
  <c r="H51" i="36"/>
  <c r="G51" i="36"/>
  <c r="F51" i="36"/>
  <c r="E51" i="36"/>
  <c r="D51" i="36"/>
  <c r="C51" i="36"/>
  <c r="AE50" i="36"/>
  <c r="AD50" i="36"/>
  <c r="AC50" i="36"/>
  <c r="AB50" i="36"/>
  <c r="AA50" i="36"/>
  <c r="Z50" i="36"/>
  <c r="Y50" i="36"/>
  <c r="X50" i="36"/>
  <c r="W50" i="36"/>
  <c r="V50" i="36"/>
  <c r="U50" i="36"/>
  <c r="T50" i="36"/>
  <c r="S50" i="36"/>
  <c r="R50" i="36"/>
  <c r="Q50" i="36"/>
  <c r="P50" i="36"/>
  <c r="O50" i="36"/>
  <c r="N50" i="36"/>
  <c r="M50" i="36"/>
  <c r="L50" i="36"/>
  <c r="K50" i="36"/>
  <c r="J50" i="36"/>
  <c r="I50" i="36"/>
  <c r="H50" i="36"/>
  <c r="G50" i="36"/>
  <c r="F50" i="36"/>
  <c r="E50" i="36"/>
  <c r="D50" i="36"/>
  <c r="C50" i="36"/>
  <c r="AF50" i="36" s="1"/>
  <c r="AE49" i="36"/>
  <c r="AD49" i="36"/>
  <c r="AC49" i="36"/>
  <c r="AB49" i="36"/>
  <c r="AA49" i="36"/>
  <c r="Z49" i="36"/>
  <c r="Y49" i="36"/>
  <c r="X49" i="36"/>
  <c r="W49" i="36"/>
  <c r="V49" i="36"/>
  <c r="U49" i="36"/>
  <c r="T49" i="36"/>
  <c r="S49" i="36"/>
  <c r="R49" i="36"/>
  <c r="Q49" i="36"/>
  <c r="P49" i="36"/>
  <c r="O49" i="36"/>
  <c r="N49" i="36"/>
  <c r="M49" i="36"/>
  <c r="L49" i="36"/>
  <c r="K49" i="36"/>
  <c r="J49" i="36"/>
  <c r="I49" i="36"/>
  <c r="H49" i="36"/>
  <c r="G49" i="36"/>
  <c r="F49" i="36"/>
  <c r="E49" i="36"/>
  <c r="D49" i="36"/>
  <c r="C49" i="36"/>
  <c r="AC48" i="36"/>
  <c r="AA48" i="36"/>
  <c r="Z48" i="36"/>
  <c r="X48" i="36"/>
  <c r="V48" i="36"/>
  <c r="S48" i="36"/>
  <c r="Q48" i="36"/>
  <c r="O48" i="36"/>
  <c r="J48" i="36"/>
  <c r="H48" i="36"/>
  <c r="E48" i="36"/>
  <c r="C48" i="36"/>
  <c r="AE47" i="36"/>
  <c r="AD47" i="36"/>
  <c r="AC47" i="36"/>
  <c r="AB47" i="36"/>
  <c r="AA47" i="36"/>
  <c r="Z47" i="36"/>
  <c r="Y47" i="36"/>
  <c r="X47" i="36"/>
  <c r="W47" i="36"/>
  <c r="V47" i="36"/>
  <c r="U47" i="36"/>
  <c r="T47" i="36"/>
  <c r="S47" i="36"/>
  <c r="R47" i="36"/>
  <c r="Q47" i="36"/>
  <c r="P47" i="36"/>
  <c r="O47" i="36"/>
  <c r="N47" i="36"/>
  <c r="M47" i="36"/>
  <c r="L47" i="36"/>
  <c r="K47" i="36"/>
  <c r="J47" i="36"/>
  <c r="I47" i="36"/>
  <c r="H47" i="36"/>
  <c r="G47" i="36"/>
  <c r="F47" i="36"/>
  <c r="E47" i="36"/>
  <c r="D47" i="36"/>
  <c r="C47" i="36"/>
  <c r="AC46" i="36"/>
  <c r="AA46" i="36"/>
  <c r="Z46" i="36"/>
  <c r="X46" i="36"/>
  <c r="V46" i="36"/>
  <c r="S46" i="36"/>
  <c r="Q46" i="36"/>
  <c r="O46" i="36"/>
  <c r="J46" i="36"/>
  <c r="H46" i="36"/>
  <c r="E46" i="36"/>
  <c r="C46" i="36"/>
  <c r="AE45" i="36"/>
  <c r="AD45" i="36"/>
  <c r="AC45" i="36"/>
  <c r="AB45" i="36"/>
  <c r="AA45" i="36"/>
  <c r="Z45" i="36"/>
  <c r="Y45" i="36"/>
  <c r="X45" i="36"/>
  <c r="W45" i="36"/>
  <c r="V45" i="36"/>
  <c r="U45" i="36"/>
  <c r="T45" i="36"/>
  <c r="S45" i="36"/>
  <c r="R45" i="36"/>
  <c r="Q45" i="36"/>
  <c r="P45" i="36"/>
  <c r="O45" i="36"/>
  <c r="N45" i="36"/>
  <c r="M45" i="36"/>
  <c r="L45" i="36"/>
  <c r="K45" i="36"/>
  <c r="J45" i="36"/>
  <c r="I45" i="36"/>
  <c r="H45" i="36"/>
  <c r="G45" i="36"/>
  <c r="F45" i="36"/>
  <c r="E45" i="36"/>
  <c r="D45" i="36"/>
  <c r="C45" i="36"/>
  <c r="AE44" i="36"/>
  <c r="AD44" i="36"/>
  <c r="AC44" i="36"/>
  <c r="AB44" i="36"/>
  <c r="AA44" i="36"/>
  <c r="Z44" i="36"/>
  <c r="Y44" i="36"/>
  <c r="X44" i="36"/>
  <c r="W44" i="36"/>
  <c r="V44" i="36"/>
  <c r="U44" i="36"/>
  <c r="T44" i="36"/>
  <c r="S44" i="36"/>
  <c r="R44" i="36"/>
  <c r="Q44" i="36"/>
  <c r="P44" i="36"/>
  <c r="O44" i="36"/>
  <c r="N44" i="36"/>
  <c r="M44" i="36"/>
  <c r="L44" i="36"/>
  <c r="K44" i="36"/>
  <c r="J44" i="36"/>
  <c r="I44" i="36"/>
  <c r="H44" i="36"/>
  <c r="G44" i="36"/>
  <c r="F44" i="36"/>
  <c r="E44" i="36"/>
  <c r="D44" i="36"/>
  <c r="C44" i="36"/>
  <c r="A44" i="36"/>
  <c r="AE43" i="36"/>
  <c r="AD43" i="36"/>
  <c r="AC43" i="36"/>
  <c r="AB43" i="36"/>
  <c r="AA43" i="36"/>
  <c r="Z43" i="36"/>
  <c r="Y43" i="36"/>
  <c r="X43" i="36"/>
  <c r="W43" i="36"/>
  <c r="V43" i="36"/>
  <c r="U43" i="36"/>
  <c r="T43" i="36"/>
  <c r="S43" i="36"/>
  <c r="R43" i="36"/>
  <c r="Q43" i="36"/>
  <c r="P43" i="36"/>
  <c r="O43" i="36"/>
  <c r="N43" i="36"/>
  <c r="M43" i="36"/>
  <c r="L43" i="36"/>
  <c r="K43" i="36"/>
  <c r="J43" i="36"/>
  <c r="I43" i="36"/>
  <c r="H43" i="36"/>
  <c r="G43" i="36"/>
  <c r="F43" i="36"/>
  <c r="E43" i="36"/>
  <c r="D43" i="36"/>
  <c r="C43" i="36"/>
  <c r="AE42" i="36"/>
  <c r="AD42" i="36"/>
  <c r="AC42" i="36"/>
  <c r="AB42" i="36"/>
  <c r="AA42" i="36"/>
  <c r="Z42" i="36"/>
  <c r="Y42" i="36"/>
  <c r="X42" i="36"/>
  <c r="W42" i="36"/>
  <c r="V42" i="36"/>
  <c r="U42" i="36"/>
  <c r="T42" i="36"/>
  <c r="S42" i="36"/>
  <c r="R42" i="36"/>
  <c r="Q42" i="36"/>
  <c r="P42" i="36"/>
  <c r="O42" i="36"/>
  <c r="N42" i="36"/>
  <c r="M42" i="36"/>
  <c r="L42" i="36"/>
  <c r="K42" i="36"/>
  <c r="J42" i="36"/>
  <c r="I42" i="36"/>
  <c r="H42" i="36"/>
  <c r="G42" i="36"/>
  <c r="F42" i="36"/>
  <c r="E42" i="36"/>
  <c r="D42" i="36"/>
  <c r="C42" i="36"/>
  <c r="AE41" i="36"/>
  <c r="AD41" i="36"/>
  <c r="AC41" i="36"/>
  <c r="AB41" i="36"/>
  <c r="AA41" i="36"/>
  <c r="Z41" i="36"/>
  <c r="Y41" i="36"/>
  <c r="X41" i="36"/>
  <c r="W41" i="36"/>
  <c r="V41" i="36"/>
  <c r="U41" i="36"/>
  <c r="T41" i="36"/>
  <c r="S41" i="36"/>
  <c r="R41" i="36"/>
  <c r="Q41" i="36"/>
  <c r="P41" i="36"/>
  <c r="O41" i="36"/>
  <c r="N41" i="36"/>
  <c r="M41" i="36"/>
  <c r="L41" i="36"/>
  <c r="K41" i="36"/>
  <c r="J41" i="36"/>
  <c r="I41" i="36"/>
  <c r="H41" i="36"/>
  <c r="G41" i="36"/>
  <c r="F41" i="36"/>
  <c r="E41" i="36"/>
  <c r="D41" i="36"/>
  <c r="C41" i="36"/>
  <c r="AE40" i="36"/>
  <c r="AD40" i="36"/>
  <c r="AC40" i="36"/>
  <c r="AB40" i="36"/>
  <c r="AA40" i="36"/>
  <c r="Z40" i="36"/>
  <c r="Y40" i="36"/>
  <c r="X40" i="36"/>
  <c r="W40" i="36"/>
  <c r="V40" i="36"/>
  <c r="U40" i="36"/>
  <c r="T40" i="36"/>
  <c r="S40" i="36"/>
  <c r="R40" i="36"/>
  <c r="Q40" i="36"/>
  <c r="P40" i="36"/>
  <c r="O40" i="36"/>
  <c r="O53" i="36" s="1"/>
  <c r="N40" i="36"/>
  <c r="M40" i="36"/>
  <c r="L40" i="36"/>
  <c r="K40" i="36"/>
  <c r="J40" i="36"/>
  <c r="I40" i="36"/>
  <c r="H40" i="36"/>
  <c r="G40" i="36"/>
  <c r="F40" i="36"/>
  <c r="E40" i="36"/>
  <c r="D40" i="36"/>
  <c r="C40" i="36"/>
  <c r="A40" i="36"/>
  <c r="AE35" i="36"/>
  <c r="AD35" i="36"/>
  <c r="AC35" i="36"/>
  <c r="AB35" i="36"/>
  <c r="AA35" i="36"/>
  <c r="Z35" i="36"/>
  <c r="Y35" i="36"/>
  <c r="X35" i="36"/>
  <c r="W35" i="36"/>
  <c r="V35" i="36"/>
  <c r="U35" i="36"/>
  <c r="T35" i="36"/>
  <c r="S35" i="36"/>
  <c r="R35" i="36"/>
  <c r="Q35" i="36"/>
  <c r="P35" i="36"/>
  <c r="O35" i="36"/>
  <c r="N35" i="36"/>
  <c r="M35" i="36"/>
  <c r="L35" i="36"/>
  <c r="K35" i="36"/>
  <c r="J35" i="36"/>
  <c r="I35" i="36"/>
  <c r="H35" i="36"/>
  <c r="G35" i="36"/>
  <c r="F35" i="36"/>
  <c r="E35" i="36"/>
  <c r="D35" i="36"/>
  <c r="C35" i="36"/>
  <c r="AE34" i="36"/>
  <c r="AD34" i="36"/>
  <c r="AC34" i="36"/>
  <c r="AB34" i="36"/>
  <c r="AA34" i="36"/>
  <c r="Z34" i="36"/>
  <c r="Y34" i="36"/>
  <c r="X34" i="36"/>
  <c r="W34" i="36"/>
  <c r="V34" i="36"/>
  <c r="U34" i="36"/>
  <c r="T34" i="36"/>
  <c r="S34" i="36"/>
  <c r="R34" i="36"/>
  <c r="Q34" i="36"/>
  <c r="P34" i="36"/>
  <c r="O34" i="36"/>
  <c r="N34" i="36"/>
  <c r="M34" i="36"/>
  <c r="L34" i="36"/>
  <c r="K34" i="36"/>
  <c r="J34" i="36"/>
  <c r="I34" i="36"/>
  <c r="H34" i="36"/>
  <c r="G34" i="36"/>
  <c r="F34" i="36"/>
  <c r="E34" i="36"/>
  <c r="D34" i="36"/>
  <c r="C34" i="36"/>
  <c r="AE33" i="36"/>
  <c r="AD33" i="36"/>
  <c r="AC33" i="36"/>
  <c r="AB33" i="36"/>
  <c r="AA33" i="36"/>
  <c r="Z33" i="36"/>
  <c r="Y33" i="36"/>
  <c r="X33" i="36"/>
  <c r="W33" i="36"/>
  <c r="V33" i="36"/>
  <c r="U33" i="36"/>
  <c r="T33" i="36"/>
  <c r="S33" i="36"/>
  <c r="R33" i="36"/>
  <c r="Q33" i="36"/>
  <c r="P33" i="36"/>
  <c r="O33" i="36"/>
  <c r="N33" i="36"/>
  <c r="M33" i="36"/>
  <c r="L33" i="36"/>
  <c r="K33" i="36"/>
  <c r="J33" i="36"/>
  <c r="I33" i="36"/>
  <c r="H33" i="36"/>
  <c r="G33" i="36"/>
  <c r="F33" i="36"/>
  <c r="E33" i="36"/>
  <c r="D33" i="36"/>
  <c r="C33" i="36"/>
  <c r="AE32" i="36"/>
  <c r="AD32" i="36"/>
  <c r="AC32" i="36"/>
  <c r="AB32" i="36"/>
  <c r="AA32" i="36"/>
  <c r="Z32" i="36"/>
  <c r="Y32" i="36"/>
  <c r="X32" i="36"/>
  <c r="W32" i="36"/>
  <c r="V32" i="36"/>
  <c r="U32" i="36"/>
  <c r="T32" i="36"/>
  <c r="S32" i="36"/>
  <c r="R32" i="36"/>
  <c r="Q32" i="36"/>
  <c r="P32" i="36"/>
  <c r="O32" i="36"/>
  <c r="N32" i="36"/>
  <c r="M32" i="36"/>
  <c r="L32" i="36"/>
  <c r="K32" i="36"/>
  <c r="J32" i="36"/>
  <c r="I32" i="36"/>
  <c r="H32" i="36"/>
  <c r="G32" i="36"/>
  <c r="F32" i="36"/>
  <c r="E32" i="36"/>
  <c r="D32" i="36"/>
  <c r="C32" i="36"/>
  <c r="AC31" i="36"/>
  <c r="AA31" i="36"/>
  <c r="Z31" i="36"/>
  <c r="X31" i="36"/>
  <c r="V31" i="36"/>
  <c r="S31" i="36"/>
  <c r="Q31" i="36"/>
  <c r="O31" i="36"/>
  <c r="J31" i="36"/>
  <c r="H31" i="36"/>
  <c r="E31" i="36"/>
  <c r="C31" i="36"/>
  <c r="A31" i="36"/>
  <c r="AE30" i="36"/>
  <c r="AD30" i="36"/>
  <c r="AC30" i="36"/>
  <c r="AB30" i="36"/>
  <c r="AA30" i="36"/>
  <c r="Z30" i="36"/>
  <c r="Y30" i="36"/>
  <c r="X30" i="36"/>
  <c r="W30" i="36"/>
  <c r="V30" i="36"/>
  <c r="U30" i="36"/>
  <c r="T30" i="36"/>
  <c r="S30" i="36"/>
  <c r="R30" i="36"/>
  <c r="Q30" i="36"/>
  <c r="P30" i="36"/>
  <c r="O30" i="36"/>
  <c r="N30" i="36"/>
  <c r="M30" i="36"/>
  <c r="L30" i="36"/>
  <c r="K30" i="36"/>
  <c r="J30" i="36"/>
  <c r="I30" i="36"/>
  <c r="H30" i="36"/>
  <c r="G30" i="36"/>
  <c r="F30" i="36"/>
  <c r="E30" i="36"/>
  <c r="D30" i="36"/>
  <c r="C30" i="36"/>
  <c r="AC29" i="36"/>
  <c r="AA29" i="36"/>
  <c r="Z29" i="36"/>
  <c r="X29" i="36"/>
  <c r="V29" i="36"/>
  <c r="S29" i="36"/>
  <c r="Q29" i="36"/>
  <c r="O29" i="36"/>
  <c r="J29" i="36"/>
  <c r="H29" i="36"/>
  <c r="E29" i="36"/>
  <c r="C29" i="36"/>
  <c r="AE28" i="36"/>
  <c r="AD28" i="36"/>
  <c r="AC28" i="36"/>
  <c r="AB28" i="36"/>
  <c r="AA28" i="36"/>
  <c r="Z28" i="36"/>
  <c r="Y28" i="36"/>
  <c r="X28" i="36"/>
  <c r="W28" i="36"/>
  <c r="V28" i="36"/>
  <c r="U28" i="36"/>
  <c r="T28" i="36"/>
  <c r="S28" i="36"/>
  <c r="R28" i="36"/>
  <c r="Q28" i="36"/>
  <c r="P28" i="36"/>
  <c r="O28" i="36"/>
  <c r="N28" i="36"/>
  <c r="M28" i="36"/>
  <c r="L28" i="36"/>
  <c r="K28" i="36"/>
  <c r="J28" i="36"/>
  <c r="I28" i="36"/>
  <c r="H28" i="36"/>
  <c r="G28" i="36"/>
  <c r="F28" i="36"/>
  <c r="E28" i="36"/>
  <c r="D28" i="36"/>
  <c r="C28" i="36"/>
  <c r="AE27" i="36"/>
  <c r="AD27" i="36"/>
  <c r="AC27" i="36"/>
  <c r="AB27" i="36"/>
  <c r="AA27" i="36"/>
  <c r="Z27" i="36"/>
  <c r="Y27" i="36"/>
  <c r="X27" i="36"/>
  <c r="W27" i="36"/>
  <c r="V27" i="36"/>
  <c r="U27" i="36"/>
  <c r="T27" i="36"/>
  <c r="S27" i="36"/>
  <c r="R27" i="36"/>
  <c r="Q27" i="36"/>
  <c r="P27" i="36"/>
  <c r="O27" i="36"/>
  <c r="N27" i="36"/>
  <c r="M27" i="36"/>
  <c r="L27" i="36"/>
  <c r="K27" i="36"/>
  <c r="J27" i="36"/>
  <c r="I27" i="36"/>
  <c r="H27" i="36"/>
  <c r="G27" i="36"/>
  <c r="F27" i="36"/>
  <c r="E27" i="36"/>
  <c r="D27" i="36"/>
  <c r="C27" i="36"/>
  <c r="AE26" i="36"/>
  <c r="AD26" i="36"/>
  <c r="AC26" i="36"/>
  <c r="AB26" i="36"/>
  <c r="AA26" i="36"/>
  <c r="Z26" i="36"/>
  <c r="Y26" i="36"/>
  <c r="X26" i="36"/>
  <c r="W26" i="36"/>
  <c r="V26" i="36"/>
  <c r="U26" i="36"/>
  <c r="T26" i="36"/>
  <c r="S26" i="36"/>
  <c r="R26" i="36"/>
  <c r="Q26" i="36"/>
  <c r="P26" i="36"/>
  <c r="O26" i="36"/>
  <c r="N26" i="36"/>
  <c r="M26" i="36"/>
  <c r="L26" i="36"/>
  <c r="K26" i="36"/>
  <c r="J26" i="36"/>
  <c r="I26" i="36"/>
  <c r="H26" i="36"/>
  <c r="G26" i="36"/>
  <c r="F26" i="36"/>
  <c r="E26" i="36"/>
  <c r="D26" i="36"/>
  <c r="C26" i="36"/>
  <c r="AE25" i="36"/>
  <c r="AD25" i="36"/>
  <c r="AC25" i="36"/>
  <c r="AB25" i="36"/>
  <c r="AA25" i="36"/>
  <c r="Z25" i="36"/>
  <c r="Y25" i="36"/>
  <c r="X25" i="36"/>
  <c r="W25" i="36"/>
  <c r="V25" i="36"/>
  <c r="U25" i="36"/>
  <c r="T25" i="36"/>
  <c r="S25" i="36"/>
  <c r="R25" i="36"/>
  <c r="Q25" i="36"/>
  <c r="P25" i="36"/>
  <c r="O25" i="36"/>
  <c r="N25" i="36"/>
  <c r="M25" i="36"/>
  <c r="L25" i="36"/>
  <c r="K25" i="36"/>
  <c r="J25" i="36"/>
  <c r="I25" i="36"/>
  <c r="H25" i="36"/>
  <c r="G25" i="36"/>
  <c r="F25" i="36"/>
  <c r="E25" i="36"/>
  <c r="D25" i="36"/>
  <c r="C25" i="36"/>
  <c r="AE24" i="36"/>
  <c r="AD24" i="36"/>
  <c r="AC24" i="36"/>
  <c r="AB24" i="36"/>
  <c r="AA24" i="36"/>
  <c r="Z24" i="36"/>
  <c r="Y24" i="36"/>
  <c r="X24" i="36"/>
  <c r="W24" i="36"/>
  <c r="V24" i="36"/>
  <c r="U24" i="36"/>
  <c r="T24" i="36"/>
  <c r="S24" i="36"/>
  <c r="R24" i="36"/>
  <c r="Q24" i="36"/>
  <c r="P24" i="36"/>
  <c r="O24" i="36"/>
  <c r="N24" i="36"/>
  <c r="M24" i="36"/>
  <c r="L24" i="36"/>
  <c r="K24" i="36"/>
  <c r="J24" i="36"/>
  <c r="I24" i="36"/>
  <c r="H24" i="36"/>
  <c r="G24" i="36"/>
  <c r="F24" i="36"/>
  <c r="E24" i="36"/>
  <c r="D24" i="36"/>
  <c r="C24" i="36"/>
  <c r="AE23" i="36"/>
  <c r="AD23" i="36"/>
  <c r="AC23" i="36"/>
  <c r="AB23" i="36"/>
  <c r="AA23" i="36"/>
  <c r="Z23" i="36"/>
  <c r="Y23" i="36"/>
  <c r="X23" i="36"/>
  <c r="W23" i="36"/>
  <c r="V23" i="36"/>
  <c r="U23" i="36"/>
  <c r="T23" i="36"/>
  <c r="S23" i="36"/>
  <c r="R23" i="36"/>
  <c r="Q23" i="36"/>
  <c r="P23" i="36"/>
  <c r="O23" i="36"/>
  <c r="N23" i="36"/>
  <c r="M23" i="36"/>
  <c r="L23" i="36"/>
  <c r="K23" i="36"/>
  <c r="J23" i="36"/>
  <c r="I23" i="36"/>
  <c r="H23" i="36"/>
  <c r="G23" i="36"/>
  <c r="F23" i="36"/>
  <c r="E23" i="36"/>
  <c r="D23" i="36"/>
  <c r="C23" i="36"/>
  <c r="A23" i="36"/>
  <c r="A19" i="36"/>
  <c r="A49" i="36" s="1"/>
  <c r="AE3" i="36"/>
  <c r="AD3" i="36"/>
  <c r="AC3" i="36"/>
  <c r="AB3" i="36"/>
  <c r="AA3" i="36"/>
  <c r="Z3" i="36"/>
  <c r="Y3" i="36"/>
  <c r="X3" i="36"/>
  <c r="W3" i="36"/>
  <c r="V3" i="36"/>
  <c r="U3" i="36"/>
  <c r="T3" i="36"/>
  <c r="S3" i="36"/>
  <c r="R3" i="36"/>
  <c r="Q3" i="36"/>
  <c r="P3" i="36"/>
  <c r="O3" i="36"/>
  <c r="N3" i="36"/>
  <c r="M3" i="36"/>
  <c r="L3" i="36"/>
  <c r="K3" i="36"/>
  <c r="J3" i="36"/>
  <c r="I3" i="36"/>
  <c r="H3" i="36"/>
  <c r="G3" i="36"/>
  <c r="F3" i="36"/>
  <c r="E3" i="36"/>
  <c r="D3" i="36"/>
  <c r="C3" i="36"/>
  <c r="A25" i="3"/>
  <c r="B25" i="3"/>
  <c r="C25" i="3"/>
  <c r="A26" i="3"/>
  <c r="B26" i="3"/>
  <c r="C26" i="3"/>
  <c r="A27" i="3"/>
  <c r="B27" i="3"/>
  <c r="C27" i="3"/>
  <c r="A28" i="3"/>
  <c r="B28" i="3"/>
  <c r="C28" i="3"/>
  <c r="A29" i="3"/>
  <c r="B29" i="3"/>
  <c r="C29" i="3"/>
  <c r="A49" i="3"/>
  <c r="B49" i="3"/>
  <c r="C49" i="3"/>
  <c r="A50" i="3"/>
  <c r="B50" i="3"/>
  <c r="C50" i="3"/>
  <c r="A51" i="3"/>
  <c r="B51" i="3"/>
  <c r="C51" i="3"/>
  <c r="AE52" i="35"/>
  <c r="AD52" i="35"/>
  <c r="AC52" i="35"/>
  <c r="AB52" i="35"/>
  <c r="AA52" i="35"/>
  <c r="Z52" i="35"/>
  <c r="Y52" i="35"/>
  <c r="X52" i="35"/>
  <c r="W52" i="35"/>
  <c r="V52" i="35"/>
  <c r="U52" i="35"/>
  <c r="T52" i="35"/>
  <c r="S52" i="35"/>
  <c r="R52" i="35"/>
  <c r="Q52" i="35"/>
  <c r="P52" i="35"/>
  <c r="O52" i="35"/>
  <c r="N52" i="35"/>
  <c r="M52" i="35"/>
  <c r="L52" i="35"/>
  <c r="K52" i="35"/>
  <c r="J52" i="35"/>
  <c r="I52" i="35"/>
  <c r="H52" i="35"/>
  <c r="G52" i="35"/>
  <c r="F52" i="35"/>
  <c r="E52" i="35"/>
  <c r="D52" i="35"/>
  <c r="C52" i="35"/>
  <c r="AE51" i="35"/>
  <c r="AD51" i="35"/>
  <c r="AC51" i="35"/>
  <c r="AB51" i="35"/>
  <c r="AA51" i="35"/>
  <c r="Z51" i="35"/>
  <c r="Y51" i="35"/>
  <c r="X51" i="35"/>
  <c r="W51" i="35"/>
  <c r="V51" i="35"/>
  <c r="U51" i="35"/>
  <c r="T51" i="35"/>
  <c r="S51" i="35"/>
  <c r="R51" i="35"/>
  <c r="Q51" i="35"/>
  <c r="P51" i="35"/>
  <c r="O51" i="35"/>
  <c r="N51" i="35"/>
  <c r="M51" i="35"/>
  <c r="L51" i="35"/>
  <c r="K51" i="35"/>
  <c r="J51" i="35"/>
  <c r="I51" i="35"/>
  <c r="H51" i="35"/>
  <c r="G51" i="35"/>
  <c r="F51" i="35"/>
  <c r="E51" i="35"/>
  <c r="D51" i="35"/>
  <c r="C51" i="35"/>
  <c r="AE50" i="35"/>
  <c r="AD50" i="35"/>
  <c r="AC50" i="35"/>
  <c r="AB50" i="35"/>
  <c r="AA50" i="35"/>
  <c r="Z50" i="35"/>
  <c r="Y50" i="35"/>
  <c r="X50" i="35"/>
  <c r="W50" i="35"/>
  <c r="V50" i="35"/>
  <c r="U50" i="35"/>
  <c r="T50" i="35"/>
  <c r="S50" i="35"/>
  <c r="R50" i="35"/>
  <c r="Q50" i="35"/>
  <c r="P50" i="35"/>
  <c r="O50" i="35"/>
  <c r="N50" i="35"/>
  <c r="M50" i="35"/>
  <c r="L50" i="35"/>
  <c r="K50" i="35"/>
  <c r="J50" i="35"/>
  <c r="I50" i="35"/>
  <c r="H50" i="35"/>
  <c r="G50" i="35"/>
  <c r="F50" i="35"/>
  <c r="E50" i="35"/>
  <c r="D50" i="35"/>
  <c r="C50" i="35"/>
  <c r="AE49" i="35"/>
  <c r="AD49" i="35"/>
  <c r="AC49" i="35"/>
  <c r="AB49" i="35"/>
  <c r="AA49" i="35"/>
  <c r="Z49" i="35"/>
  <c r="Y49" i="35"/>
  <c r="X49" i="35"/>
  <c r="W49" i="35"/>
  <c r="V49" i="35"/>
  <c r="U49" i="35"/>
  <c r="T49" i="35"/>
  <c r="S49" i="35"/>
  <c r="R49" i="35"/>
  <c r="Q49" i="35"/>
  <c r="P49" i="35"/>
  <c r="O49" i="35"/>
  <c r="N49" i="35"/>
  <c r="M49" i="35"/>
  <c r="L49" i="35"/>
  <c r="K49" i="35"/>
  <c r="J49" i="35"/>
  <c r="I49" i="35"/>
  <c r="H49" i="35"/>
  <c r="G49" i="35"/>
  <c r="F49" i="35"/>
  <c r="E49" i="35"/>
  <c r="D49" i="35"/>
  <c r="C49" i="35"/>
  <c r="AE48" i="35"/>
  <c r="AC48" i="35"/>
  <c r="AB48" i="35"/>
  <c r="AA48" i="35"/>
  <c r="Z48" i="35"/>
  <c r="Y48" i="35"/>
  <c r="X48" i="35"/>
  <c r="W48" i="35"/>
  <c r="V48" i="35"/>
  <c r="S48" i="35"/>
  <c r="R48" i="35"/>
  <c r="Q48" i="35"/>
  <c r="O48" i="35"/>
  <c r="N48" i="35"/>
  <c r="M48" i="35"/>
  <c r="J48" i="35"/>
  <c r="I48" i="35"/>
  <c r="H48" i="35"/>
  <c r="G48" i="35"/>
  <c r="F48" i="35"/>
  <c r="E48" i="35"/>
  <c r="D48" i="35"/>
  <c r="C48" i="35"/>
  <c r="AE47" i="35"/>
  <c r="AC47" i="35"/>
  <c r="AB47" i="35"/>
  <c r="AA47" i="35"/>
  <c r="Z47" i="35"/>
  <c r="Y47" i="35"/>
  <c r="X47" i="35"/>
  <c r="W47" i="35"/>
  <c r="V47" i="35"/>
  <c r="S47" i="35"/>
  <c r="R47" i="35"/>
  <c r="Q47" i="35"/>
  <c r="O47" i="35"/>
  <c r="N47" i="35"/>
  <c r="M47" i="35"/>
  <c r="J47" i="35"/>
  <c r="I47" i="35"/>
  <c r="H47" i="35"/>
  <c r="G47" i="35"/>
  <c r="F47" i="35"/>
  <c r="E47" i="35"/>
  <c r="D47" i="35"/>
  <c r="C47" i="35"/>
  <c r="AE46" i="35"/>
  <c r="AC46" i="35"/>
  <c r="AB46" i="35"/>
  <c r="AA46" i="35"/>
  <c r="Z46" i="35"/>
  <c r="Y46" i="35"/>
  <c r="X46" i="35"/>
  <c r="W46" i="35"/>
  <c r="V46" i="35"/>
  <c r="S46" i="35"/>
  <c r="R46" i="35"/>
  <c r="Q46" i="35"/>
  <c r="O46" i="35"/>
  <c r="N46" i="35"/>
  <c r="M46" i="35"/>
  <c r="J46" i="35"/>
  <c r="I46" i="35"/>
  <c r="H46" i="35"/>
  <c r="G46" i="35"/>
  <c r="F46" i="35"/>
  <c r="E46" i="35"/>
  <c r="D46" i="35"/>
  <c r="C46" i="35"/>
  <c r="AE45" i="35"/>
  <c r="AD45" i="35"/>
  <c r="AC45" i="35"/>
  <c r="AB45" i="35"/>
  <c r="AA45" i="35"/>
  <c r="Z45" i="35"/>
  <c r="Y45" i="35"/>
  <c r="X45" i="35"/>
  <c r="W45" i="35"/>
  <c r="V45" i="35"/>
  <c r="U45" i="35"/>
  <c r="T45" i="35"/>
  <c r="S45" i="35"/>
  <c r="R45" i="35"/>
  <c r="Q45" i="35"/>
  <c r="P45" i="35"/>
  <c r="O45" i="35"/>
  <c r="N45" i="35"/>
  <c r="M45" i="35"/>
  <c r="L45" i="35"/>
  <c r="K45" i="35"/>
  <c r="J45" i="35"/>
  <c r="I45" i="35"/>
  <c r="H45" i="35"/>
  <c r="G45" i="35"/>
  <c r="F45" i="35"/>
  <c r="E45" i="35"/>
  <c r="D45" i="35"/>
  <c r="C45" i="35"/>
  <c r="AE44" i="35"/>
  <c r="AD44" i="35"/>
  <c r="AC44" i="35"/>
  <c r="AB44" i="35"/>
  <c r="AA44" i="35"/>
  <c r="Z44" i="35"/>
  <c r="Y44" i="35"/>
  <c r="X44" i="35"/>
  <c r="W44" i="35"/>
  <c r="V44" i="35"/>
  <c r="U44" i="35"/>
  <c r="T44" i="35"/>
  <c r="S44" i="35"/>
  <c r="R44" i="35"/>
  <c r="Q44" i="35"/>
  <c r="P44" i="35"/>
  <c r="O44" i="35"/>
  <c r="N44" i="35"/>
  <c r="M44" i="35"/>
  <c r="L44" i="35"/>
  <c r="K44" i="35"/>
  <c r="J44" i="35"/>
  <c r="I44" i="35"/>
  <c r="H44" i="35"/>
  <c r="G44" i="35"/>
  <c r="F44" i="35"/>
  <c r="E44" i="35"/>
  <c r="D44" i="35"/>
  <c r="C44" i="35"/>
  <c r="AE43" i="35"/>
  <c r="AD43" i="35"/>
  <c r="AC43" i="35"/>
  <c r="AB43" i="35"/>
  <c r="AA43" i="35"/>
  <c r="Z43" i="35"/>
  <c r="Y43" i="35"/>
  <c r="X43" i="35"/>
  <c r="W43" i="35"/>
  <c r="V43" i="35"/>
  <c r="U43" i="35"/>
  <c r="T43" i="35"/>
  <c r="S43" i="35"/>
  <c r="R43" i="35"/>
  <c r="Q43" i="35"/>
  <c r="P43" i="35"/>
  <c r="O43" i="35"/>
  <c r="N43" i="35"/>
  <c r="M43" i="35"/>
  <c r="L43" i="35"/>
  <c r="K43" i="35"/>
  <c r="J43" i="35"/>
  <c r="I43" i="35"/>
  <c r="H43" i="35"/>
  <c r="G43" i="35"/>
  <c r="F43" i="35"/>
  <c r="E43" i="35"/>
  <c r="D43" i="35"/>
  <c r="C43" i="35"/>
  <c r="AE42" i="35"/>
  <c r="AD42" i="35"/>
  <c r="AC42" i="35"/>
  <c r="AB42" i="35"/>
  <c r="AA42" i="35"/>
  <c r="Z42" i="35"/>
  <c r="Y42" i="35"/>
  <c r="X42" i="35"/>
  <c r="W42" i="35"/>
  <c r="V42" i="35"/>
  <c r="U42" i="35"/>
  <c r="T42" i="35"/>
  <c r="S42" i="35"/>
  <c r="R42" i="35"/>
  <c r="Q42" i="35"/>
  <c r="P42" i="35"/>
  <c r="O42" i="35"/>
  <c r="N42" i="35"/>
  <c r="M42" i="35"/>
  <c r="L42" i="35"/>
  <c r="K42" i="35"/>
  <c r="J42" i="35"/>
  <c r="I42" i="35"/>
  <c r="H42" i="35"/>
  <c r="G42" i="35"/>
  <c r="F42" i="35"/>
  <c r="E42" i="35"/>
  <c r="D42" i="35"/>
  <c r="C42" i="35"/>
  <c r="AE41" i="35"/>
  <c r="AD41" i="35"/>
  <c r="AC41" i="35"/>
  <c r="AB41" i="35"/>
  <c r="AA41" i="35"/>
  <c r="Z41" i="35"/>
  <c r="Y41" i="35"/>
  <c r="X41" i="35"/>
  <c r="W41" i="35"/>
  <c r="V41" i="35"/>
  <c r="U41" i="35"/>
  <c r="T41" i="35"/>
  <c r="S41" i="35"/>
  <c r="R41" i="35"/>
  <c r="Q41" i="35"/>
  <c r="P41" i="35"/>
  <c r="O41" i="35"/>
  <c r="N41" i="35"/>
  <c r="M41" i="35"/>
  <c r="L41" i="35"/>
  <c r="K41" i="35"/>
  <c r="J41" i="35"/>
  <c r="I41" i="35"/>
  <c r="H41" i="35"/>
  <c r="G41" i="35"/>
  <c r="F41" i="35"/>
  <c r="E41" i="35"/>
  <c r="D41" i="35"/>
  <c r="C41" i="35"/>
  <c r="AE40" i="35"/>
  <c r="AD40" i="35"/>
  <c r="AC40" i="35"/>
  <c r="AB40" i="35"/>
  <c r="AA40" i="35"/>
  <c r="AA53" i="35" s="1"/>
  <c r="Z40" i="35"/>
  <c r="Y40" i="35"/>
  <c r="X40" i="35"/>
  <c r="W40" i="35"/>
  <c r="V40" i="35"/>
  <c r="U40" i="35"/>
  <c r="T40" i="35"/>
  <c r="S40" i="35"/>
  <c r="S53" i="35" s="1"/>
  <c r="R40" i="35"/>
  <c r="Q40" i="35"/>
  <c r="P40" i="35"/>
  <c r="O40" i="35"/>
  <c r="N40" i="35"/>
  <c r="M40" i="35"/>
  <c r="L40" i="35"/>
  <c r="K40" i="35"/>
  <c r="J40" i="35"/>
  <c r="I40" i="35"/>
  <c r="H40" i="35"/>
  <c r="G40" i="35"/>
  <c r="F40" i="35"/>
  <c r="E40" i="35"/>
  <c r="D40" i="35"/>
  <c r="C40" i="35"/>
  <c r="AE35" i="35"/>
  <c r="AD35" i="35"/>
  <c r="AC35" i="35"/>
  <c r="AB35" i="35"/>
  <c r="AA35" i="35"/>
  <c r="Z35" i="35"/>
  <c r="Y35" i="35"/>
  <c r="X35" i="35"/>
  <c r="W35" i="35"/>
  <c r="V35" i="35"/>
  <c r="U35" i="35"/>
  <c r="T35" i="35"/>
  <c r="S35" i="35"/>
  <c r="R35" i="35"/>
  <c r="Q35" i="35"/>
  <c r="P35" i="35"/>
  <c r="O35" i="35"/>
  <c r="N35" i="35"/>
  <c r="M35" i="35"/>
  <c r="L35" i="35"/>
  <c r="K35" i="35"/>
  <c r="J35" i="35"/>
  <c r="I35" i="35"/>
  <c r="H35" i="35"/>
  <c r="G35" i="35"/>
  <c r="F35" i="35"/>
  <c r="E35" i="35"/>
  <c r="D35" i="35"/>
  <c r="C35" i="35"/>
  <c r="A35" i="35"/>
  <c r="AE34" i="35"/>
  <c r="AD34" i="35"/>
  <c r="AC34" i="35"/>
  <c r="AB34" i="35"/>
  <c r="AA34" i="35"/>
  <c r="Z34" i="35"/>
  <c r="Y34" i="35"/>
  <c r="X34" i="35"/>
  <c r="W34" i="35"/>
  <c r="V34" i="35"/>
  <c r="U34" i="35"/>
  <c r="T34" i="35"/>
  <c r="S34" i="35"/>
  <c r="R34" i="35"/>
  <c r="Q34" i="35"/>
  <c r="P34" i="35"/>
  <c r="O34" i="35"/>
  <c r="N34" i="35"/>
  <c r="M34" i="35"/>
  <c r="L34" i="35"/>
  <c r="K34" i="35"/>
  <c r="J34" i="35"/>
  <c r="I34" i="35"/>
  <c r="H34" i="35"/>
  <c r="G34" i="35"/>
  <c r="F34" i="35"/>
  <c r="E34" i="35"/>
  <c r="D34" i="35"/>
  <c r="C34" i="35"/>
  <c r="AE33" i="35"/>
  <c r="AD33" i="35"/>
  <c r="AC33" i="35"/>
  <c r="AB33" i="35"/>
  <c r="AA33" i="35"/>
  <c r="Z33" i="35"/>
  <c r="Y33" i="35"/>
  <c r="X33" i="35"/>
  <c r="W33" i="35"/>
  <c r="V33" i="35"/>
  <c r="U33" i="35"/>
  <c r="T33" i="35"/>
  <c r="S33" i="35"/>
  <c r="R33" i="35"/>
  <c r="Q33" i="35"/>
  <c r="P33" i="35"/>
  <c r="O33" i="35"/>
  <c r="N33" i="35"/>
  <c r="M33" i="35"/>
  <c r="L33" i="35"/>
  <c r="K33" i="35"/>
  <c r="J33" i="35"/>
  <c r="I33" i="35"/>
  <c r="H33" i="35"/>
  <c r="G33" i="35"/>
  <c r="F33" i="35"/>
  <c r="E33" i="35"/>
  <c r="D33" i="35"/>
  <c r="C33" i="35"/>
  <c r="AE32" i="35"/>
  <c r="AD32" i="35"/>
  <c r="AC32" i="35"/>
  <c r="AB32" i="35"/>
  <c r="AA32" i="35"/>
  <c r="Z32" i="35"/>
  <c r="Y32" i="35"/>
  <c r="X32" i="35"/>
  <c r="W32" i="35"/>
  <c r="V32" i="35"/>
  <c r="U32" i="35"/>
  <c r="T32" i="35"/>
  <c r="S32" i="35"/>
  <c r="R32" i="35"/>
  <c r="Q32" i="35"/>
  <c r="P32" i="35"/>
  <c r="O32" i="35"/>
  <c r="N32" i="35"/>
  <c r="M32" i="35"/>
  <c r="L32" i="35"/>
  <c r="K32" i="35"/>
  <c r="J32" i="35"/>
  <c r="I32" i="35"/>
  <c r="H32" i="35"/>
  <c r="G32" i="35"/>
  <c r="F32" i="35"/>
  <c r="E32" i="35"/>
  <c r="D32" i="35"/>
  <c r="C32" i="35"/>
  <c r="AE31" i="35"/>
  <c r="AC31" i="35"/>
  <c r="AB31" i="35"/>
  <c r="AA31" i="35"/>
  <c r="Z31" i="35"/>
  <c r="Y31" i="35"/>
  <c r="X31" i="35"/>
  <c r="W31" i="35"/>
  <c r="V31" i="35"/>
  <c r="S31" i="35"/>
  <c r="R31" i="35"/>
  <c r="Q31" i="35"/>
  <c r="O31" i="35"/>
  <c r="N31" i="35"/>
  <c r="M31" i="35"/>
  <c r="J31" i="35"/>
  <c r="I31" i="35"/>
  <c r="H31" i="35"/>
  <c r="G31" i="35"/>
  <c r="F31" i="35"/>
  <c r="E31" i="35"/>
  <c r="D31" i="35"/>
  <c r="C31" i="35"/>
  <c r="A31" i="35"/>
  <c r="AE30" i="35"/>
  <c r="AC30" i="35"/>
  <c r="AB30" i="35"/>
  <c r="AA30" i="35"/>
  <c r="Z30" i="35"/>
  <c r="Y30" i="35"/>
  <c r="X30" i="35"/>
  <c r="W30" i="35"/>
  <c r="V30" i="35"/>
  <c r="S30" i="35"/>
  <c r="R30" i="35"/>
  <c r="Q30" i="35"/>
  <c r="O30" i="35"/>
  <c r="N30" i="35"/>
  <c r="M30" i="35"/>
  <c r="J30" i="35"/>
  <c r="I30" i="35"/>
  <c r="H30" i="35"/>
  <c r="G30" i="35"/>
  <c r="F30" i="35"/>
  <c r="E30" i="35"/>
  <c r="D30" i="35"/>
  <c r="C30" i="35"/>
  <c r="AE29" i="35"/>
  <c r="AC29" i="35"/>
  <c r="AB29" i="35"/>
  <c r="AA29" i="35"/>
  <c r="Z29" i="35"/>
  <c r="Y29" i="35"/>
  <c r="X29" i="35"/>
  <c r="W29" i="35"/>
  <c r="V29" i="35"/>
  <c r="S29" i="35"/>
  <c r="R29" i="35"/>
  <c r="Q29" i="35"/>
  <c r="O29" i="35"/>
  <c r="N29" i="35"/>
  <c r="M29" i="35"/>
  <c r="J29" i="35"/>
  <c r="I29" i="35"/>
  <c r="H29" i="35"/>
  <c r="G29" i="35"/>
  <c r="F29" i="35"/>
  <c r="E29" i="35"/>
  <c r="D29" i="35"/>
  <c r="C29" i="35"/>
  <c r="AE28" i="35"/>
  <c r="AD28" i="35"/>
  <c r="AC28" i="35"/>
  <c r="AB28" i="35"/>
  <c r="AA28" i="35"/>
  <c r="Z28" i="35"/>
  <c r="Y28" i="35"/>
  <c r="X28" i="35"/>
  <c r="W28" i="35"/>
  <c r="V28" i="35"/>
  <c r="U28" i="35"/>
  <c r="T28" i="35"/>
  <c r="S28" i="35"/>
  <c r="R28" i="35"/>
  <c r="Q28" i="35"/>
  <c r="P28" i="35"/>
  <c r="O28" i="35"/>
  <c r="N28" i="35"/>
  <c r="M28" i="35"/>
  <c r="L28" i="35"/>
  <c r="K28" i="35"/>
  <c r="J28" i="35"/>
  <c r="I28" i="35"/>
  <c r="H28" i="35"/>
  <c r="G28" i="35"/>
  <c r="F28" i="35"/>
  <c r="E28" i="35"/>
  <c r="D28" i="35"/>
  <c r="C28" i="35"/>
  <c r="AE27" i="35"/>
  <c r="AD27" i="35"/>
  <c r="AC27" i="35"/>
  <c r="AB27" i="35"/>
  <c r="AA27" i="35"/>
  <c r="Z27" i="35"/>
  <c r="Y27" i="35"/>
  <c r="X27" i="35"/>
  <c r="W27" i="35"/>
  <c r="V27" i="35"/>
  <c r="U27" i="35"/>
  <c r="T27" i="35"/>
  <c r="S27" i="35"/>
  <c r="R27" i="35"/>
  <c r="Q27" i="35"/>
  <c r="P27" i="35"/>
  <c r="O27" i="35"/>
  <c r="N27" i="35"/>
  <c r="M27" i="35"/>
  <c r="L27" i="35"/>
  <c r="K27" i="35"/>
  <c r="J27" i="35"/>
  <c r="I27" i="35"/>
  <c r="H27" i="35"/>
  <c r="G27" i="35"/>
  <c r="F27" i="35"/>
  <c r="E27" i="35"/>
  <c r="D27" i="35"/>
  <c r="C27" i="35"/>
  <c r="A27" i="35"/>
  <c r="AE26" i="35"/>
  <c r="AD26" i="35"/>
  <c r="AC26" i="35"/>
  <c r="AB26" i="35"/>
  <c r="AA26" i="35"/>
  <c r="Z26" i="35"/>
  <c r="Y26" i="35"/>
  <c r="X26" i="35"/>
  <c r="W26" i="35"/>
  <c r="V26" i="35"/>
  <c r="U26" i="35"/>
  <c r="T26" i="35"/>
  <c r="S26" i="35"/>
  <c r="R26" i="35"/>
  <c r="Q26" i="35"/>
  <c r="P26" i="35"/>
  <c r="O26" i="35"/>
  <c r="N26" i="35"/>
  <c r="M26" i="35"/>
  <c r="L26" i="35"/>
  <c r="K26" i="35"/>
  <c r="J26" i="35"/>
  <c r="I26" i="35"/>
  <c r="H26" i="35"/>
  <c r="G26" i="35"/>
  <c r="F26" i="35"/>
  <c r="E26" i="35"/>
  <c r="D26" i="35"/>
  <c r="C26" i="35"/>
  <c r="AE25" i="35"/>
  <c r="AD25" i="35"/>
  <c r="AC25" i="35"/>
  <c r="AB25" i="35"/>
  <c r="AA25" i="35"/>
  <c r="Z25" i="35"/>
  <c r="Y25" i="35"/>
  <c r="X25" i="35"/>
  <c r="W25" i="35"/>
  <c r="V25" i="35"/>
  <c r="U25" i="35"/>
  <c r="T25" i="35"/>
  <c r="S25" i="35"/>
  <c r="R25" i="35"/>
  <c r="Q25" i="35"/>
  <c r="P25" i="35"/>
  <c r="O25" i="35"/>
  <c r="N25" i="35"/>
  <c r="M25" i="35"/>
  <c r="L25" i="35"/>
  <c r="K25" i="35"/>
  <c r="J25" i="35"/>
  <c r="I25" i="35"/>
  <c r="H25" i="35"/>
  <c r="G25" i="35"/>
  <c r="F25" i="35"/>
  <c r="E25" i="35"/>
  <c r="D25" i="35"/>
  <c r="C25" i="35"/>
  <c r="AE24" i="35"/>
  <c r="AD24" i="35"/>
  <c r="AC24" i="35"/>
  <c r="AB24" i="35"/>
  <c r="AA24" i="35"/>
  <c r="Z24" i="35"/>
  <c r="Y24" i="35"/>
  <c r="X24" i="35"/>
  <c r="W24" i="35"/>
  <c r="V24" i="35"/>
  <c r="U24" i="35"/>
  <c r="T24" i="35"/>
  <c r="S24" i="35"/>
  <c r="R24" i="35"/>
  <c r="Q24" i="35"/>
  <c r="P24" i="35"/>
  <c r="O24" i="35"/>
  <c r="N24" i="35"/>
  <c r="M24" i="35"/>
  <c r="L24" i="35"/>
  <c r="K24" i="35"/>
  <c r="J24" i="35"/>
  <c r="I24" i="35"/>
  <c r="H24" i="35"/>
  <c r="G24" i="35"/>
  <c r="F24" i="35"/>
  <c r="E24" i="35"/>
  <c r="D24" i="35"/>
  <c r="C24" i="35"/>
  <c r="AE23" i="35"/>
  <c r="AD23" i="35"/>
  <c r="AC23" i="35"/>
  <c r="AB23" i="35"/>
  <c r="AA23" i="35"/>
  <c r="Z23" i="35"/>
  <c r="Y23" i="35"/>
  <c r="X23" i="35"/>
  <c r="W23" i="35"/>
  <c r="V23" i="35"/>
  <c r="U23" i="35"/>
  <c r="T23" i="35"/>
  <c r="S23" i="35"/>
  <c r="R23" i="35"/>
  <c r="Q23" i="35"/>
  <c r="P23" i="35"/>
  <c r="O23" i="35"/>
  <c r="N23" i="35"/>
  <c r="M23" i="35"/>
  <c r="L23" i="35"/>
  <c r="K23" i="35"/>
  <c r="J23" i="35"/>
  <c r="I23" i="35"/>
  <c r="H23" i="35"/>
  <c r="G23" i="35"/>
  <c r="F23" i="35"/>
  <c r="E23" i="35"/>
  <c r="D23" i="35"/>
  <c r="C23" i="35"/>
  <c r="A19" i="35"/>
  <c r="A49" i="35" s="1"/>
  <c r="AE3" i="35"/>
  <c r="AD3" i="35"/>
  <c r="AC3" i="35"/>
  <c r="AB3" i="35"/>
  <c r="AA3" i="35"/>
  <c r="Z3" i="35"/>
  <c r="Y3" i="35"/>
  <c r="X3" i="35"/>
  <c r="W3" i="35"/>
  <c r="V3" i="35"/>
  <c r="U3" i="35"/>
  <c r="T3" i="35"/>
  <c r="S3" i="35"/>
  <c r="R3" i="35"/>
  <c r="Q3" i="35"/>
  <c r="P3" i="35"/>
  <c r="O3" i="35"/>
  <c r="N3" i="35"/>
  <c r="M3" i="35"/>
  <c r="L3" i="35"/>
  <c r="K3" i="35"/>
  <c r="J3" i="35"/>
  <c r="I3" i="35"/>
  <c r="H3" i="35"/>
  <c r="G3" i="35"/>
  <c r="F3" i="35"/>
  <c r="E3" i="35"/>
  <c r="D3" i="35"/>
  <c r="C3" i="35"/>
  <c r="AE52" i="34"/>
  <c r="AD52" i="34"/>
  <c r="AC52" i="34"/>
  <c r="AB52" i="34"/>
  <c r="AA52" i="34"/>
  <c r="Z52" i="34"/>
  <c r="Y52" i="34"/>
  <c r="X52" i="34"/>
  <c r="W52" i="34"/>
  <c r="V52" i="34"/>
  <c r="U52" i="34"/>
  <c r="T52" i="34"/>
  <c r="S52" i="34"/>
  <c r="R52" i="34"/>
  <c r="Q52" i="34"/>
  <c r="P52" i="34"/>
  <c r="O52" i="34"/>
  <c r="N52" i="34"/>
  <c r="M52" i="34"/>
  <c r="L52" i="34"/>
  <c r="K52" i="34"/>
  <c r="J52" i="34"/>
  <c r="I52" i="34"/>
  <c r="H52" i="34"/>
  <c r="G52" i="34"/>
  <c r="F52" i="34"/>
  <c r="E52" i="34"/>
  <c r="D52" i="34"/>
  <c r="C52" i="34"/>
  <c r="AE51" i="34"/>
  <c r="AD51" i="34"/>
  <c r="AC51" i="34"/>
  <c r="AB51" i="34"/>
  <c r="AA51" i="34"/>
  <c r="Z51" i="34"/>
  <c r="Y51" i="34"/>
  <c r="X51" i="34"/>
  <c r="W51" i="34"/>
  <c r="V51" i="34"/>
  <c r="U51" i="34"/>
  <c r="T51" i="34"/>
  <c r="S51" i="34"/>
  <c r="R51" i="34"/>
  <c r="Q51" i="34"/>
  <c r="P51" i="34"/>
  <c r="O51" i="34"/>
  <c r="N51" i="34"/>
  <c r="M51" i="34"/>
  <c r="L51" i="34"/>
  <c r="K51" i="34"/>
  <c r="J51" i="34"/>
  <c r="I51" i="34"/>
  <c r="H51" i="34"/>
  <c r="G51" i="34"/>
  <c r="F51" i="34"/>
  <c r="E51" i="34"/>
  <c r="D51" i="34"/>
  <c r="C51" i="34"/>
  <c r="AE50" i="34"/>
  <c r="AD50" i="34"/>
  <c r="AC50" i="34"/>
  <c r="AB50" i="34"/>
  <c r="AA50" i="34"/>
  <c r="Z50" i="34"/>
  <c r="Y50" i="34"/>
  <c r="X50" i="34"/>
  <c r="W50" i="34"/>
  <c r="V50" i="34"/>
  <c r="U50" i="34"/>
  <c r="T50" i="34"/>
  <c r="S50" i="34"/>
  <c r="R50" i="34"/>
  <c r="Q50" i="34"/>
  <c r="P50" i="34"/>
  <c r="O50" i="34"/>
  <c r="N50" i="34"/>
  <c r="M50" i="34"/>
  <c r="L50" i="34"/>
  <c r="K50" i="34"/>
  <c r="J50" i="34"/>
  <c r="I50" i="34"/>
  <c r="H50" i="34"/>
  <c r="G50" i="34"/>
  <c r="F50" i="34"/>
  <c r="E50" i="34"/>
  <c r="D50" i="34"/>
  <c r="C50" i="34"/>
  <c r="AE49" i="34"/>
  <c r="AD49" i="34"/>
  <c r="AC49" i="34"/>
  <c r="AB49" i="34"/>
  <c r="AA49" i="34"/>
  <c r="Z49" i="34"/>
  <c r="Y49" i="34"/>
  <c r="X49" i="34"/>
  <c r="W49" i="34"/>
  <c r="V49" i="34"/>
  <c r="U49" i="34"/>
  <c r="T49" i="34"/>
  <c r="S49" i="34"/>
  <c r="R49" i="34"/>
  <c r="Q49" i="34"/>
  <c r="P49" i="34"/>
  <c r="O49" i="34"/>
  <c r="N49" i="34"/>
  <c r="M49" i="34"/>
  <c r="L49" i="34"/>
  <c r="K49" i="34"/>
  <c r="J49" i="34"/>
  <c r="I49" i="34"/>
  <c r="H49" i="34"/>
  <c r="G49" i="34"/>
  <c r="F49" i="34"/>
  <c r="E49" i="34"/>
  <c r="D49" i="34"/>
  <c r="C49" i="34"/>
  <c r="AE48" i="34"/>
  <c r="AC48" i="34"/>
  <c r="AB48" i="34"/>
  <c r="AA48" i="34"/>
  <c r="Z48" i="34"/>
  <c r="Y48" i="34"/>
  <c r="X48" i="34"/>
  <c r="W48" i="34"/>
  <c r="V48" i="34"/>
  <c r="S48" i="34"/>
  <c r="R48" i="34"/>
  <c r="Q48" i="34"/>
  <c r="O48" i="34"/>
  <c r="N48" i="34"/>
  <c r="M48" i="34"/>
  <c r="J48" i="34"/>
  <c r="I48" i="34"/>
  <c r="H48" i="34"/>
  <c r="G48" i="34"/>
  <c r="F48" i="34"/>
  <c r="E48" i="34"/>
  <c r="D48" i="34"/>
  <c r="C48" i="34"/>
  <c r="AE47" i="34"/>
  <c r="AC47" i="34"/>
  <c r="AA47" i="34"/>
  <c r="Z47" i="34"/>
  <c r="Y47" i="34"/>
  <c r="X47" i="34"/>
  <c r="W47" i="34"/>
  <c r="V47" i="34"/>
  <c r="O47" i="34"/>
  <c r="N47" i="34"/>
  <c r="M47" i="34"/>
  <c r="J47" i="34"/>
  <c r="I47" i="34"/>
  <c r="H47" i="34"/>
  <c r="G47" i="34"/>
  <c r="F47" i="34"/>
  <c r="E47" i="34"/>
  <c r="D47" i="34"/>
  <c r="C47" i="34"/>
  <c r="AE46" i="34"/>
  <c r="AC46" i="34"/>
  <c r="AB46" i="34"/>
  <c r="AA46" i="34"/>
  <c r="Z46" i="34"/>
  <c r="Y46" i="34"/>
  <c r="X46" i="34"/>
  <c r="W46" i="34"/>
  <c r="V46" i="34"/>
  <c r="S46" i="34"/>
  <c r="R46" i="34"/>
  <c r="Q46" i="34"/>
  <c r="O46" i="34"/>
  <c r="N46" i="34"/>
  <c r="M46" i="34"/>
  <c r="J46" i="34"/>
  <c r="I46" i="34"/>
  <c r="H46" i="34"/>
  <c r="G46" i="34"/>
  <c r="F46" i="34"/>
  <c r="E46" i="34"/>
  <c r="D46" i="34"/>
  <c r="C46" i="34"/>
  <c r="AE45" i="34"/>
  <c r="AD45" i="34"/>
  <c r="AC45" i="34"/>
  <c r="AB45" i="34"/>
  <c r="AA45" i="34"/>
  <c r="Z45" i="34"/>
  <c r="Y45" i="34"/>
  <c r="X45" i="34"/>
  <c r="W45" i="34"/>
  <c r="V45" i="34"/>
  <c r="U45" i="34"/>
  <c r="T45" i="34"/>
  <c r="S45" i="34"/>
  <c r="R45" i="34"/>
  <c r="Q45" i="34"/>
  <c r="P45" i="34"/>
  <c r="O45" i="34"/>
  <c r="N45" i="34"/>
  <c r="M45" i="34"/>
  <c r="L45" i="34"/>
  <c r="K45" i="34"/>
  <c r="J45" i="34"/>
  <c r="I45" i="34"/>
  <c r="H45" i="34"/>
  <c r="G45" i="34"/>
  <c r="F45" i="34"/>
  <c r="E45" i="34"/>
  <c r="D45" i="34"/>
  <c r="C45" i="34"/>
  <c r="AE44" i="34"/>
  <c r="AD44" i="34"/>
  <c r="AC44" i="34"/>
  <c r="AB44" i="34"/>
  <c r="AA44" i="34"/>
  <c r="Z44" i="34"/>
  <c r="Y44" i="34"/>
  <c r="X44" i="34"/>
  <c r="W44" i="34"/>
  <c r="V44" i="34"/>
  <c r="U44" i="34"/>
  <c r="T44" i="34"/>
  <c r="S44" i="34"/>
  <c r="R44" i="34"/>
  <c r="Q44" i="34"/>
  <c r="P44" i="34"/>
  <c r="O44" i="34"/>
  <c r="N44" i="34"/>
  <c r="M44" i="34"/>
  <c r="L44" i="34"/>
  <c r="K44" i="34"/>
  <c r="J44" i="34"/>
  <c r="I44" i="34"/>
  <c r="H44" i="34"/>
  <c r="G44" i="34"/>
  <c r="F44" i="34"/>
  <c r="E44" i="34"/>
  <c r="D44" i="34"/>
  <c r="C44" i="34"/>
  <c r="AE43" i="34"/>
  <c r="AD43" i="34"/>
  <c r="AC43" i="34"/>
  <c r="AB43" i="34"/>
  <c r="AA43" i="34"/>
  <c r="Z43" i="34"/>
  <c r="Y43" i="34"/>
  <c r="X43" i="34"/>
  <c r="W43" i="34"/>
  <c r="V43" i="34"/>
  <c r="U43" i="34"/>
  <c r="T43" i="34"/>
  <c r="S43" i="34"/>
  <c r="R43" i="34"/>
  <c r="Q43" i="34"/>
  <c r="P43" i="34"/>
  <c r="O43" i="34"/>
  <c r="N43" i="34"/>
  <c r="M43" i="34"/>
  <c r="L43" i="34"/>
  <c r="K43" i="34"/>
  <c r="J43" i="34"/>
  <c r="I43" i="34"/>
  <c r="H43" i="34"/>
  <c r="G43" i="34"/>
  <c r="F43" i="34"/>
  <c r="E43" i="34"/>
  <c r="D43" i="34"/>
  <c r="C43" i="34"/>
  <c r="AE42" i="34"/>
  <c r="AD42" i="34"/>
  <c r="AC42" i="34"/>
  <c r="AB42" i="34"/>
  <c r="AA42" i="34"/>
  <c r="Z42" i="34"/>
  <c r="Y42" i="34"/>
  <c r="X42" i="34"/>
  <c r="W42" i="34"/>
  <c r="V42" i="34"/>
  <c r="U42" i="34"/>
  <c r="T42" i="34"/>
  <c r="S42" i="34"/>
  <c r="Q42" i="34"/>
  <c r="O42" i="34"/>
  <c r="N42" i="34"/>
  <c r="M42" i="34"/>
  <c r="L42" i="34"/>
  <c r="I42" i="34"/>
  <c r="H42" i="34"/>
  <c r="G42" i="34"/>
  <c r="F42" i="34"/>
  <c r="E42" i="34"/>
  <c r="D42" i="34"/>
  <c r="C42" i="34"/>
  <c r="AE41" i="34"/>
  <c r="AD41" i="34"/>
  <c r="AC41" i="34"/>
  <c r="AA41" i="34"/>
  <c r="Z41" i="34"/>
  <c r="Y41" i="34"/>
  <c r="X41" i="34"/>
  <c r="W41" i="34"/>
  <c r="V41" i="34"/>
  <c r="T41" i="34"/>
  <c r="S41" i="34"/>
  <c r="Q41" i="34"/>
  <c r="O41" i="34"/>
  <c r="N41" i="34"/>
  <c r="M41" i="34"/>
  <c r="L41" i="34"/>
  <c r="I41" i="34"/>
  <c r="H41" i="34"/>
  <c r="G41" i="34"/>
  <c r="F41" i="34"/>
  <c r="E41" i="34"/>
  <c r="D41" i="34"/>
  <c r="C41" i="34"/>
  <c r="AE40" i="34"/>
  <c r="AD40" i="34"/>
  <c r="AC40" i="34"/>
  <c r="AB40" i="34"/>
  <c r="AA40" i="34"/>
  <c r="Z40" i="34"/>
  <c r="Y40" i="34"/>
  <c r="X40" i="34"/>
  <c r="W40" i="34"/>
  <c r="V40" i="34"/>
  <c r="U40" i="34"/>
  <c r="T40" i="34"/>
  <c r="S40" i="34"/>
  <c r="Q40" i="34"/>
  <c r="O40" i="34"/>
  <c r="N40" i="34"/>
  <c r="M40" i="34"/>
  <c r="L40" i="34"/>
  <c r="I40" i="34"/>
  <c r="H40" i="34"/>
  <c r="G40" i="34"/>
  <c r="F40" i="34"/>
  <c r="E40" i="34"/>
  <c r="D40" i="34"/>
  <c r="C40" i="34"/>
  <c r="AE35" i="34"/>
  <c r="AD35" i="34"/>
  <c r="AC35" i="34"/>
  <c r="AB35" i="34"/>
  <c r="AA35" i="34"/>
  <c r="Z35" i="34"/>
  <c r="Y35" i="34"/>
  <c r="X35" i="34"/>
  <c r="W35" i="34"/>
  <c r="V35" i="34"/>
  <c r="U35" i="34"/>
  <c r="T35" i="34"/>
  <c r="S35" i="34"/>
  <c r="R35" i="34"/>
  <c r="Q35" i="34"/>
  <c r="P35" i="34"/>
  <c r="O35" i="34"/>
  <c r="N35" i="34"/>
  <c r="M35" i="34"/>
  <c r="L35" i="34"/>
  <c r="K35" i="34"/>
  <c r="J35" i="34"/>
  <c r="I35" i="34"/>
  <c r="H35" i="34"/>
  <c r="G35" i="34"/>
  <c r="F35" i="34"/>
  <c r="E35" i="34"/>
  <c r="D35" i="34"/>
  <c r="C35" i="34"/>
  <c r="AE34" i="34"/>
  <c r="AD34" i="34"/>
  <c r="AC34" i="34"/>
  <c r="AB34" i="34"/>
  <c r="AA34" i="34"/>
  <c r="Z34" i="34"/>
  <c r="Y34" i="34"/>
  <c r="X34" i="34"/>
  <c r="W34" i="34"/>
  <c r="V34" i="34"/>
  <c r="U34" i="34"/>
  <c r="T34" i="34"/>
  <c r="S34" i="34"/>
  <c r="R34" i="34"/>
  <c r="Q34" i="34"/>
  <c r="P34" i="34"/>
  <c r="O34" i="34"/>
  <c r="N34" i="34"/>
  <c r="M34" i="34"/>
  <c r="L34" i="34"/>
  <c r="K34" i="34"/>
  <c r="J34" i="34"/>
  <c r="I34" i="34"/>
  <c r="H34" i="34"/>
  <c r="G34" i="34"/>
  <c r="F34" i="34"/>
  <c r="E34" i="34"/>
  <c r="D34" i="34"/>
  <c r="C34" i="34"/>
  <c r="AE33" i="34"/>
  <c r="AD33" i="34"/>
  <c r="AC33" i="34"/>
  <c r="AB33" i="34"/>
  <c r="AA33" i="34"/>
  <c r="Z33" i="34"/>
  <c r="Y33" i="34"/>
  <c r="X33" i="34"/>
  <c r="W33" i="34"/>
  <c r="V33" i="34"/>
  <c r="U33" i="34"/>
  <c r="T33" i="34"/>
  <c r="S33" i="34"/>
  <c r="R33" i="34"/>
  <c r="Q33" i="34"/>
  <c r="P33" i="34"/>
  <c r="O33" i="34"/>
  <c r="N33" i="34"/>
  <c r="M33" i="34"/>
  <c r="L33" i="34"/>
  <c r="K33" i="34"/>
  <c r="J33" i="34"/>
  <c r="I33" i="34"/>
  <c r="H33" i="34"/>
  <c r="G33" i="34"/>
  <c r="F33" i="34"/>
  <c r="E33" i="34"/>
  <c r="D33" i="34"/>
  <c r="C33" i="34"/>
  <c r="AE32" i="34"/>
  <c r="AD32" i="34"/>
  <c r="AC32" i="34"/>
  <c r="AB32" i="34"/>
  <c r="AA32" i="34"/>
  <c r="Z32" i="34"/>
  <c r="Y32" i="34"/>
  <c r="X32" i="34"/>
  <c r="W32" i="34"/>
  <c r="V32" i="34"/>
  <c r="U32" i="34"/>
  <c r="T32" i="34"/>
  <c r="S32" i="34"/>
  <c r="R32" i="34"/>
  <c r="Q32" i="34"/>
  <c r="P32" i="34"/>
  <c r="O32" i="34"/>
  <c r="N32" i="34"/>
  <c r="M32" i="34"/>
  <c r="L32" i="34"/>
  <c r="K32" i="34"/>
  <c r="J32" i="34"/>
  <c r="I32" i="34"/>
  <c r="H32" i="34"/>
  <c r="G32" i="34"/>
  <c r="F32" i="34"/>
  <c r="E32" i="34"/>
  <c r="D32" i="34"/>
  <c r="C32" i="34"/>
  <c r="AE31" i="34"/>
  <c r="AC31" i="34"/>
  <c r="AB31" i="34"/>
  <c r="AA31" i="34"/>
  <c r="Z31" i="34"/>
  <c r="Y31" i="34"/>
  <c r="X31" i="34"/>
  <c r="W31" i="34"/>
  <c r="V31" i="34"/>
  <c r="S31" i="34"/>
  <c r="R31" i="34"/>
  <c r="Q31" i="34"/>
  <c r="O31" i="34"/>
  <c r="N31" i="34"/>
  <c r="M31" i="34"/>
  <c r="J31" i="34"/>
  <c r="I31" i="34"/>
  <c r="H31" i="34"/>
  <c r="G31" i="34"/>
  <c r="F31" i="34"/>
  <c r="E31" i="34"/>
  <c r="D31" i="34"/>
  <c r="C31" i="34"/>
  <c r="AE30" i="34"/>
  <c r="AC30" i="34"/>
  <c r="AA30" i="34"/>
  <c r="Z30" i="34"/>
  <c r="Y30" i="34"/>
  <c r="X30" i="34"/>
  <c r="W30" i="34"/>
  <c r="V30" i="34"/>
  <c r="O30" i="34"/>
  <c r="N30" i="34"/>
  <c r="M30" i="34"/>
  <c r="J30" i="34"/>
  <c r="I30" i="34"/>
  <c r="H30" i="34"/>
  <c r="G30" i="34"/>
  <c r="F30" i="34"/>
  <c r="E30" i="34"/>
  <c r="D30" i="34"/>
  <c r="C30" i="34"/>
  <c r="AE29" i="34"/>
  <c r="AC29" i="34"/>
  <c r="AB29" i="34"/>
  <c r="AA29" i="34"/>
  <c r="Z29" i="34"/>
  <c r="Y29" i="34"/>
  <c r="X29" i="34"/>
  <c r="W29" i="34"/>
  <c r="V29" i="34"/>
  <c r="S29" i="34"/>
  <c r="R29" i="34"/>
  <c r="Q29" i="34"/>
  <c r="O29" i="34"/>
  <c r="N29" i="34"/>
  <c r="M29" i="34"/>
  <c r="J29" i="34"/>
  <c r="I29" i="34"/>
  <c r="H29" i="34"/>
  <c r="G29" i="34"/>
  <c r="F29" i="34"/>
  <c r="E29" i="34"/>
  <c r="D29" i="34"/>
  <c r="C29" i="34"/>
  <c r="AE28" i="34"/>
  <c r="AD28" i="34"/>
  <c r="AC28" i="34"/>
  <c r="AB28" i="34"/>
  <c r="AA28" i="34"/>
  <c r="Z28" i="34"/>
  <c r="Y28" i="34"/>
  <c r="X28" i="34"/>
  <c r="W28" i="34"/>
  <c r="V28" i="34"/>
  <c r="U28" i="34"/>
  <c r="T28" i="34"/>
  <c r="S28" i="34"/>
  <c r="R28" i="34"/>
  <c r="Q28" i="34"/>
  <c r="P28" i="34"/>
  <c r="O28" i="34"/>
  <c r="N28" i="34"/>
  <c r="M28" i="34"/>
  <c r="L28" i="34"/>
  <c r="K28" i="34"/>
  <c r="J28" i="34"/>
  <c r="I28" i="34"/>
  <c r="H28" i="34"/>
  <c r="G28" i="34"/>
  <c r="F28" i="34"/>
  <c r="E28" i="34"/>
  <c r="D28" i="34"/>
  <c r="C28" i="34"/>
  <c r="AE27" i="34"/>
  <c r="AD27" i="34"/>
  <c r="AC27" i="34"/>
  <c r="AB27" i="34"/>
  <c r="AA27" i="34"/>
  <c r="Z27" i="34"/>
  <c r="Y27" i="34"/>
  <c r="X27" i="34"/>
  <c r="W27" i="34"/>
  <c r="V27" i="34"/>
  <c r="U27" i="34"/>
  <c r="T27" i="34"/>
  <c r="S27" i="34"/>
  <c r="R27" i="34"/>
  <c r="Q27" i="34"/>
  <c r="P27" i="34"/>
  <c r="O27" i="34"/>
  <c r="N27" i="34"/>
  <c r="M27" i="34"/>
  <c r="L27" i="34"/>
  <c r="K27" i="34"/>
  <c r="J27" i="34"/>
  <c r="I27" i="34"/>
  <c r="H27" i="34"/>
  <c r="G27" i="34"/>
  <c r="F27" i="34"/>
  <c r="E27" i="34"/>
  <c r="D27" i="34"/>
  <c r="C27" i="34"/>
  <c r="AE26" i="34"/>
  <c r="AD26" i="34"/>
  <c r="AC26" i="34"/>
  <c r="AB26" i="34"/>
  <c r="AA26" i="34"/>
  <c r="Z26" i="34"/>
  <c r="Y26" i="34"/>
  <c r="X26" i="34"/>
  <c r="W26" i="34"/>
  <c r="V26" i="34"/>
  <c r="U26" i="34"/>
  <c r="T26" i="34"/>
  <c r="S26" i="34"/>
  <c r="R26" i="34"/>
  <c r="Q26" i="34"/>
  <c r="P26" i="34"/>
  <c r="O26" i="34"/>
  <c r="N26" i="34"/>
  <c r="M26" i="34"/>
  <c r="L26" i="34"/>
  <c r="K26" i="34"/>
  <c r="J26" i="34"/>
  <c r="I26" i="34"/>
  <c r="H26" i="34"/>
  <c r="G26" i="34"/>
  <c r="F26" i="34"/>
  <c r="E26" i="34"/>
  <c r="D26" i="34"/>
  <c r="C26" i="34"/>
  <c r="AE25" i="34"/>
  <c r="AD25" i="34"/>
  <c r="AC25" i="34"/>
  <c r="AB25" i="34"/>
  <c r="AA25" i="34"/>
  <c r="Z25" i="34"/>
  <c r="Y25" i="34"/>
  <c r="X25" i="34"/>
  <c r="W25" i="34"/>
  <c r="V25" i="34"/>
  <c r="U25" i="34"/>
  <c r="T25" i="34"/>
  <c r="S25" i="34"/>
  <c r="Q25" i="34"/>
  <c r="O25" i="34"/>
  <c r="N25" i="34"/>
  <c r="M25" i="34"/>
  <c r="L25" i="34"/>
  <c r="I25" i="34"/>
  <c r="H25" i="34"/>
  <c r="G25" i="34"/>
  <c r="F25" i="34"/>
  <c r="E25" i="34"/>
  <c r="D25" i="34"/>
  <c r="C25" i="34"/>
  <c r="AE24" i="34"/>
  <c r="AD24" i="34"/>
  <c r="AC24" i="34"/>
  <c r="AA24" i="34"/>
  <c r="Z24" i="34"/>
  <c r="Y24" i="34"/>
  <c r="X24" i="34"/>
  <c r="W24" i="34"/>
  <c r="V24" i="34"/>
  <c r="T24" i="34"/>
  <c r="S24" i="34"/>
  <c r="Q24" i="34"/>
  <c r="O24" i="34"/>
  <c r="N24" i="34"/>
  <c r="M24" i="34"/>
  <c r="L24" i="34"/>
  <c r="I24" i="34"/>
  <c r="H24" i="34"/>
  <c r="G24" i="34"/>
  <c r="F24" i="34"/>
  <c r="E24" i="34"/>
  <c r="D24" i="34"/>
  <c r="C24" i="34"/>
  <c r="AE23" i="34"/>
  <c r="AD23" i="34"/>
  <c r="AC23" i="34"/>
  <c r="AB23" i="34"/>
  <c r="AA23" i="34"/>
  <c r="Z23" i="34"/>
  <c r="Y23" i="34"/>
  <c r="X23" i="34"/>
  <c r="W23" i="34"/>
  <c r="V23" i="34"/>
  <c r="U23" i="34"/>
  <c r="T23" i="34"/>
  <c r="S23" i="34"/>
  <c r="Q23" i="34"/>
  <c r="O23" i="34"/>
  <c r="N23" i="34"/>
  <c r="M23" i="34"/>
  <c r="L23" i="34"/>
  <c r="I23" i="34"/>
  <c r="H23" i="34"/>
  <c r="G23" i="34"/>
  <c r="F23" i="34"/>
  <c r="E23" i="34"/>
  <c r="D23" i="34"/>
  <c r="C23" i="34"/>
  <c r="A19" i="34"/>
  <c r="A49" i="34" s="1"/>
  <c r="AE3" i="34"/>
  <c r="AD3" i="34"/>
  <c r="AC3" i="34"/>
  <c r="AB3" i="34"/>
  <c r="AA3" i="34"/>
  <c r="Z3" i="34"/>
  <c r="Y3" i="34"/>
  <c r="X3" i="34"/>
  <c r="W3" i="34"/>
  <c r="V3" i="34"/>
  <c r="U3" i="34"/>
  <c r="T3" i="34"/>
  <c r="S3" i="34"/>
  <c r="R3" i="34"/>
  <c r="Q3" i="34"/>
  <c r="P3" i="34"/>
  <c r="O3" i="34"/>
  <c r="N3" i="34"/>
  <c r="M3" i="34"/>
  <c r="L3" i="34"/>
  <c r="K3" i="34"/>
  <c r="J3" i="34"/>
  <c r="I3" i="34"/>
  <c r="H3" i="34"/>
  <c r="G3" i="34"/>
  <c r="F3" i="34"/>
  <c r="E3" i="34"/>
  <c r="D3" i="34"/>
  <c r="C3" i="34"/>
  <c r="AE52" i="33"/>
  <c r="AD52" i="33"/>
  <c r="AC52" i="33"/>
  <c r="AB52" i="33"/>
  <c r="AA52" i="33"/>
  <c r="Z52" i="33"/>
  <c r="Y52" i="33"/>
  <c r="X52" i="33"/>
  <c r="W52" i="33"/>
  <c r="V52" i="33"/>
  <c r="U52" i="33"/>
  <c r="T52" i="33"/>
  <c r="S52" i="33"/>
  <c r="R52" i="33"/>
  <c r="Q52" i="33"/>
  <c r="P52" i="33"/>
  <c r="O52" i="33"/>
  <c r="N52" i="33"/>
  <c r="M52" i="33"/>
  <c r="L52" i="33"/>
  <c r="K52" i="33"/>
  <c r="J52" i="33"/>
  <c r="I52" i="33"/>
  <c r="H52" i="33"/>
  <c r="G52" i="33"/>
  <c r="F52" i="33"/>
  <c r="E52" i="33"/>
  <c r="D52" i="33"/>
  <c r="C52" i="33"/>
  <c r="AF52" i="33" s="1"/>
  <c r="AE51" i="33"/>
  <c r="AD51" i="33"/>
  <c r="AC51" i="33"/>
  <c r="AB51" i="33"/>
  <c r="AA51" i="33"/>
  <c r="Z51" i="33"/>
  <c r="Y51" i="33"/>
  <c r="X51" i="33"/>
  <c r="W51" i="33"/>
  <c r="V51" i="33"/>
  <c r="U51" i="33"/>
  <c r="T51" i="33"/>
  <c r="S51" i="33"/>
  <c r="R51" i="33"/>
  <c r="Q51" i="33"/>
  <c r="P51" i="33"/>
  <c r="O51" i="33"/>
  <c r="N51" i="33"/>
  <c r="M51" i="33"/>
  <c r="L51" i="33"/>
  <c r="K51" i="33"/>
  <c r="J51" i="33"/>
  <c r="I51" i="33"/>
  <c r="H51" i="33"/>
  <c r="G51" i="33"/>
  <c r="F51" i="33"/>
  <c r="E51" i="33"/>
  <c r="D51" i="33"/>
  <c r="C51" i="33"/>
  <c r="AE50" i="33"/>
  <c r="AD50" i="33"/>
  <c r="AC50" i="33"/>
  <c r="AB50" i="33"/>
  <c r="AA50" i="33"/>
  <c r="Z50" i="33"/>
  <c r="Y50" i="33"/>
  <c r="X50" i="33"/>
  <c r="W50" i="33"/>
  <c r="V50" i="33"/>
  <c r="U50" i="33"/>
  <c r="T50" i="33"/>
  <c r="S50" i="33"/>
  <c r="R50" i="33"/>
  <c r="Q50" i="33"/>
  <c r="P50" i="33"/>
  <c r="O50" i="33"/>
  <c r="N50" i="33"/>
  <c r="M50" i="33"/>
  <c r="L50" i="33"/>
  <c r="K50" i="33"/>
  <c r="J50" i="33"/>
  <c r="I50" i="33"/>
  <c r="H50" i="33"/>
  <c r="G50" i="33"/>
  <c r="F50" i="33"/>
  <c r="E50" i="33"/>
  <c r="D50" i="33"/>
  <c r="C50" i="33"/>
  <c r="AE49" i="33"/>
  <c r="AD49" i="33"/>
  <c r="AC49" i="33"/>
  <c r="AB49" i="33"/>
  <c r="AA49" i="33"/>
  <c r="Z49" i="33"/>
  <c r="Y49" i="33"/>
  <c r="X49" i="33"/>
  <c r="W49" i="33"/>
  <c r="V49" i="33"/>
  <c r="U49" i="33"/>
  <c r="T49" i="33"/>
  <c r="S49" i="33"/>
  <c r="R49" i="33"/>
  <c r="Q49" i="33"/>
  <c r="P49" i="33"/>
  <c r="O49" i="33"/>
  <c r="N49" i="33"/>
  <c r="M49" i="33"/>
  <c r="L49" i="33"/>
  <c r="K49" i="33"/>
  <c r="J49" i="33"/>
  <c r="I49" i="33"/>
  <c r="H49" i="33"/>
  <c r="G49" i="33"/>
  <c r="F49" i="33"/>
  <c r="E49" i="33"/>
  <c r="D49" i="33"/>
  <c r="C49" i="33"/>
  <c r="AE48" i="33"/>
  <c r="AC48" i="33"/>
  <c r="AB48" i="33"/>
  <c r="AA48" i="33"/>
  <c r="Z48" i="33"/>
  <c r="Y48" i="33"/>
  <c r="X48" i="33"/>
  <c r="W48" i="33"/>
  <c r="V48" i="33"/>
  <c r="S48" i="33"/>
  <c r="R48" i="33"/>
  <c r="Q48" i="33"/>
  <c r="O48" i="33"/>
  <c r="N48" i="33"/>
  <c r="M48" i="33"/>
  <c r="J48" i="33"/>
  <c r="I48" i="33"/>
  <c r="H48" i="33"/>
  <c r="G48" i="33"/>
  <c r="E48" i="33"/>
  <c r="D48" i="33"/>
  <c r="C48" i="33"/>
  <c r="AE47" i="33"/>
  <c r="AD47" i="33"/>
  <c r="AC47" i="33"/>
  <c r="AA47" i="33"/>
  <c r="Z47" i="33"/>
  <c r="Y47" i="33"/>
  <c r="X47" i="33"/>
  <c r="W47" i="33"/>
  <c r="V47" i="33"/>
  <c r="T47" i="33"/>
  <c r="P47" i="33"/>
  <c r="O47" i="33"/>
  <c r="N47" i="33"/>
  <c r="M47" i="33"/>
  <c r="L47" i="33"/>
  <c r="K47" i="33"/>
  <c r="J47" i="33"/>
  <c r="I47" i="33"/>
  <c r="H47" i="33"/>
  <c r="G47" i="33"/>
  <c r="F47" i="33"/>
  <c r="E47" i="33"/>
  <c r="D47" i="33"/>
  <c r="C47" i="33"/>
  <c r="AE46" i="33"/>
  <c r="AC46" i="33"/>
  <c r="AB46" i="33"/>
  <c r="AA46" i="33"/>
  <c r="Z46" i="33"/>
  <c r="Y46" i="33"/>
  <c r="X46" i="33"/>
  <c r="W46" i="33"/>
  <c r="V46" i="33"/>
  <c r="S46" i="33"/>
  <c r="R46" i="33"/>
  <c r="Q46" i="33"/>
  <c r="O46" i="33"/>
  <c r="N46" i="33"/>
  <c r="M46" i="33"/>
  <c r="J46" i="33"/>
  <c r="H46" i="33"/>
  <c r="G46" i="33"/>
  <c r="E46" i="33"/>
  <c r="C46" i="33"/>
  <c r="AE45" i="33"/>
  <c r="AD45" i="33"/>
  <c r="AC45" i="33"/>
  <c r="AB45" i="33"/>
  <c r="AA45" i="33"/>
  <c r="Z45" i="33"/>
  <c r="Y45" i="33"/>
  <c r="X45" i="33"/>
  <c r="W45" i="33"/>
  <c r="V45" i="33"/>
  <c r="U45" i="33"/>
  <c r="T45" i="33"/>
  <c r="S45" i="33"/>
  <c r="R45" i="33"/>
  <c r="Q45" i="33"/>
  <c r="P45" i="33"/>
  <c r="O45" i="33"/>
  <c r="N45" i="33"/>
  <c r="M45" i="33"/>
  <c r="L45" i="33"/>
  <c r="K45" i="33"/>
  <c r="J45" i="33"/>
  <c r="I45" i="33"/>
  <c r="H45" i="33"/>
  <c r="G45" i="33"/>
  <c r="F45" i="33"/>
  <c r="E45" i="33"/>
  <c r="D45" i="33"/>
  <c r="C45" i="33"/>
  <c r="AE44" i="33"/>
  <c r="AD44" i="33"/>
  <c r="AC44" i="33"/>
  <c r="AB44" i="33"/>
  <c r="AA44" i="33"/>
  <c r="Z44" i="33"/>
  <c r="Y44" i="33"/>
  <c r="X44" i="33"/>
  <c r="W44" i="33"/>
  <c r="V44" i="33"/>
  <c r="U44" i="33"/>
  <c r="T44" i="33"/>
  <c r="S44" i="33"/>
  <c r="R44" i="33"/>
  <c r="Q44" i="33"/>
  <c r="P44" i="33"/>
  <c r="O44" i="33"/>
  <c r="N44" i="33"/>
  <c r="M44" i="33"/>
  <c r="L44" i="33"/>
  <c r="K44" i="33"/>
  <c r="J44" i="33"/>
  <c r="I44" i="33"/>
  <c r="H44" i="33"/>
  <c r="G44" i="33"/>
  <c r="F44" i="33"/>
  <c r="E44" i="33"/>
  <c r="D44" i="33"/>
  <c r="C44" i="33"/>
  <c r="AE43" i="33"/>
  <c r="AD43" i="33"/>
  <c r="AC43" i="33"/>
  <c r="AB43" i="33"/>
  <c r="AA43" i="33"/>
  <c r="Z43" i="33"/>
  <c r="Y43" i="33"/>
  <c r="X43" i="33"/>
  <c r="W43" i="33"/>
  <c r="V43" i="33"/>
  <c r="U43" i="33"/>
  <c r="T43" i="33"/>
  <c r="S43" i="33"/>
  <c r="R43" i="33"/>
  <c r="Q43" i="33"/>
  <c r="P43" i="33"/>
  <c r="O43" i="33"/>
  <c r="N43" i="33"/>
  <c r="M43" i="33"/>
  <c r="L43" i="33"/>
  <c r="K43" i="33"/>
  <c r="J43" i="33"/>
  <c r="I43" i="33"/>
  <c r="H43" i="33"/>
  <c r="G43" i="33"/>
  <c r="F43" i="33"/>
  <c r="E43" i="33"/>
  <c r="D43" i="33"/>
  <c r="C43" i="33"/>
  <c r="AF43" i="33" s="1"/>
  <c r="AE42" i="33"/>
  <c r="AD42" i="33"/>
  <c r="AC42" i="33"/>
  <c r="AB42" i="33"/>
  <c r="AA42" i="33"/>
  <c r="Z42" i="33"/>
  <c r="Y42" i="33"/>
  <c r="X42" i="33"/>
  <c r="W42" i="33"/>
  <c r="V42" i="33"/>
  <c r="U42" i="33"/>
  <c r="T42" i="33"/>
  <c r="S42" i="33"/>
  <c r="Q42" i="33"/>
  <c r="O42" i="33"/>
  <c r="N42" i="33"/>
  <c r="M42" i="33"/>
  <c r="L42" i="33"/>
  <c r="I42" i="33"/>
  <c r="H42" i="33"/>
  <c r="G42" i="33"/>
  <c r="F42" i="33"/>
  <c r="E42" i="33"/>
  <c r="D42" i="33"/>
  <c r="C42" i="33"/>
  <c r="AE41" i="33"/>
  <c r="AD41" i="33"/>
  <c r="AC41" i="33"/>
  <c r="AA41" i="33"/>
  <c r="Z41" i="33"/>
  <c r="Y41" i="33"/>
  <c r="X41" i="33"/>
  <c r="W41" i="33"/>
  <c r="V41" i="33"/>
  <c r="T41" i="33"/>
  <c r="S41" i="33"/>
  <c r="Q41" i="33"/>
  <c r="O41" i="33"/>
  <c r="N41" i="33"/>
  <c r="M41" i="33"/>
  <c r="L41" i="33"/>
  <c r="I41" i="33"/>
  <c r="H41" i="33"/>
  <c r="G41" i="33"/>
  <c r="F41" i="33"/>
  <c r="E41" i="33"/>
  <c r="D41" i="33"/>
  <c r="C41" i="33"/>
  <c r="AE40" i="33"/>
  <c r="AD40" i="33"/>
  <c r="AC40" i="33"/>
  <c r="AB40" i="33"/>
  <c r="AA40" i="33"/>
  <c r="Z40" i="33"/>
  <c r="Y40" i="33"/>
  <c r="X40" i="33"/>
  <c r="W40" i="33"/>
  <c r="V40" i="33"/>
  <c r="U40" i="33"/>
  <c r="T40" i="33"/>
  <c r="S40" i="33"/>
  <c r="Q40" i="33"/>
  <c r="O40" i="33"/>
  <c r="N40" i="33"/>
  <c r="M40" i="33"/>
  <c r="L40" i="33"/>
  <c r="I40" i="33"/>
  <c r="H40" i="33"/>
  <c r="G40" i="33"/>
  <c r="F40" i="33"/>
  <c r="E40" i="33"/>
  <c r="D40" i="33"/>
  <c r="C40" i="33"/>
  <c r="AE35" i="33"/>
  <c r="AD35" i="33"/>
  <c r="AC35" i="33"/>
  <c r="AB35" i="33"/>
  <c r="AA35" i="33"/>
  <c r="Z35" i="33"/>
  <c r="Y35" i="33"/>
  <c r="X35" i="33"/>
  <c r="W35" i="33"/>
  <c r="V35" i="33"/>
  <c r="U35" i="33"/>
  <c r="T35" i="33"/>
  <c r="S35" i="33"/>
  <c r="R35" i="33"/>
  <c r="Q35" i="33"/>
  <c r="P35" i="33"/>
  <c r="O35" i="33"/>
  <c r="N35" i="33"/>
  <c r="M35" i="33"/>
  <c r="L35" i="33"/>
  <c r="K35" i="33"/>
  <c r="J35" i="33"/>
  <c r="I35" i="33"/>
  <c r="H35" i="33"/>
  <c r="G35" i="33"/>
  <c r="F35" i="33"/>
  <c r="E35" i="33"/>
  <c r="D35" i="33"/>
  <c r="C35" i="33"/>
  <c r="AE34" i="33"/>
  <c r="AD34" i="33"/>
  <c r="AC34" i="33"/>
  <c r="AB34" i="33"/>
  <c r="AA34" i="33"/>
  <c r="Z34" i="33"/>
  <c r="Y34" i="33"/>
  <c r="X34" i="33"/>
  <c r="W34" i="33"/>
  <c r="V34" i="33"/>
  <c r="U34" i="33"/>
  <c r="T34" i="33"/>
  <c r="S34" i="33"/>
  <c r="R34" i="33"/>
  <c r="Q34" i="33"/>
  <c r="P34" i="33"/>
  <c r="O34" i="33"/>
  <c r="N34" i="33"/>
  <c r="M34" i="33"/>
  <c r="L34" i="33"/>
  <c r="K34" i="33"/>
  <c r="J34" i="33"/>
  <c r="I34" i="33"/>
  <c r="H34" i="33"/>
  <c r="G34" i="33"/>
  <c r="F34" i="33"/>
  <c r="E34" i="33"/>
  <c r="D34" i="33"/>
  <c r="C34" i="33"/>
  <c r="AE33" i="33"/>
  <c r="AD33" i="33"/>
  <c r="AC33" i="33"/>
  <c r="AB33" i="33"/>
  <c r="AA33" i="33"/>
  <c r="Z33" i="33"/>
  <c r="Y33" i="33"/>
  <c r="X33" i="33"/>
  <c r="W33" i="33"/>
  <c r="V33" i="33"/>
  <c r="U33" i="33"/>
  <c r="T33" i="33"/>
  <c r="S33" i="33"/>
  <c r="R33" i="33"/>
  <c r="Q33" i="33"/>
  <c r="P33" i="33"/>
  <c r="O33" i="33"/>
  <c r="N33" i="33"/>
  <c r="M33" i="33"/>
  <c r="L33" i="33"/>
  <c r="K33" i="33"/>
  <c r="J33" i="33"/>
  <c r="I33" i="33"/>
  <c r="H33" i="33"/>
  <c r="G33" i="33"/>
  <c r="F33" i="33"/>
  <c r="E33" i="33"/>
  <c r="D33" i="33"/>
  <c r="C33" i="33"/>
  <c r="AE32" i="33"/>
  <c r="AD32" i="33"/>
  <c r="AC32" i="33"/>
  <c r="AB32" i="33"/>
  <c r="AA32" i="33"/>
  <c r="Z32" i="33"/>
  <c r="Y32" i="33"/>
  <c r="X32" i="33"/>
  <c r="W32" i="33"/>
  <c r="V32" i="33"/>
  <c r="U32" i="33"/>
  <c r="T32" i="33"/>
  <c r="S32" i="33"/>
  <c r="R32" i="33"/>
  <c r="Q32" i="33"/>
  <c r="P32" i="33"/>
  <c r="O32" i="33"/>
  <c r="N32" i="33"/>
  <c r="M32" i="33"/>
  <c r="L32" i="33"/>
  <c r="K32" i="33"/>
  <c r="J32" i="33"/>
  <c r="I32" i="33"/>
  <c r="H32" i="33"/>
  <c r="G32" i="33"/>
  <c r="F32" i="33"/>
  <c r="E32" i="33"/>
  <c r="D32" i="33"/>
  <c r="C32" i="33"/>
  <c r="AE31" i="33"/>
  <c r="AC31" i="33"/>
  <c r="AB31" i="33"/>
  <c r="AA31" i="33"/>
  <c r="Z31" i="33"/>
  <c r="Y31" i="33"/>
  <c r="X31" i="33"/>
  <c r="W31" i="33"/>
  <c r="V31" i="33"/>
  <c r="S31" i="33"/>
  <c r="R31" i="33"/>
  <c r="Q31" i="33"/>
  <c r="O31" i="33"/>
  <c r="N31" i="33"/>
  <c r="M31" i="33"/>
  <c r="J31" i="33"/>
  <c r="I31" i="33"/>
  <c r="H31" i="33"/>
  <c r="G31" i="33"/>
  <c r="E31" i="33"/>
  <c r="D31" i="33"/>
  <c r="C31" i="33"/>
  <c r="AE30" i="33"/>
  <c r="AD30" i="33"/>
  <c r="AC30" i="33"/>
  <c r="AA30" i="33"/>
  <c r="Z30" i="33"/>
  <c r="Y30" i="33"/>
  <c r="X30" i="33"/>
  <c r="W30" i="33"/>
  <c r="V30" i="33"/>
  <c r="T30" i="33"/>
  <c r="P30" i="33"/>
  <c r="O30" i="33"/>
  <c r="N30" i="33"/>
  <c r="M30" i="33"/>
  <c r="L30" i="33"/>
  <c r="K30" i="33"/>
  <c r="J30" i="33"/>
  <c r="I30" i="33"/>
  <c r="H30" i="33"/>
  <c r="G30" i="33"/>
  <c r="F30" i="33"/>
  <c r="E30" i="33"/>
  <c r="D30" i="33"/>
  <c r="C30" i="33"/>
  <c r="AE29" i="33"/>
  <c r="AC29" i="33"/>
  <c r="AB29" i="33"/>
  <c r="AA29" i="33"/>
  <c r="Z29" i="33"/>
  <c r="Y29" i="33"/>
  <c r="X29" i="33"/>
  <c r="W29" i="33"/>
  <c r="V29" i="33"/>
  <c r="S29" i="33"/>
  <c r="R29" i="33"/>
  <c r="Q29" i="33"/>
  <c r="O29" i="33"/>
  <c r="N29" i="33"/>
  <c r="M29" i="33"/>
  <c r="J29" i="33"/>
  <c r="H29" i="33"/>
  <c r="G29" i="33"/>
  <c r="E29" i="33"/>
  <c r="C29" i="33"/>
  <c r="AE28" i="33"/>
  <c r="AD28" i="33"/>
  <c r="AC28" i="33"/>
  <c r="AB28" i="33"/>
  <c r="AA28" i="33"/>
  <c r="Z28" i="33"/>
  <c r="Y28" i="33"/>
  <c r="X28" i="33"/>
  <c r="W28" i="33"/>
  <c r="V28" i="33"/>
  <c r="U28" i="33"/>
  <c r="T28" i="33"/>
  <c r="S28" i="33"/>
  <c r="R28" i="33"/>
  <c r="Q28" i="33"/>
  <c r="P28" i="33"/>
  <c r="O28" i="33"/>
  <c r="N28" i="33"/>
  <c r="M28" i="33"/>
  <c r="L28" i="33"/>
  <c r="K28" i="33"/>
  <c r="J28" i="33"/>
  <c r="I28" i="33"/>
  <c r="H28" i="33"/>
  <c r="G28" i="33"/>
  <c r="F28" i="33"/>
  <c r="E28" i="33"/>
  <c r="D28" i="33"/>
  <c r="C28" i="33"/>
  <c r="AE27" i="33"/>
  <c r="AD27" i="33"/>
  <c r="AC27" i="33"/>
  <c r="AB27" i="33"/>
  <c r="AA27" i="33"/>
  <c r="Z27" i="33"/>
  <c r="Y27" i="33"/>
  <c r="X27" i="33"/>
  <c r="W27" i="33"/>
  <c r="V27" i="33"/>
  <c r="U27" i="33"/>
  <c r="T27" i="33"/>
  <c r="S27" i="33"/>
  <c r="R27" i="33"/>
  <c r="Q27" i="33"/>
  <c r="P27" i="33"/>
  <c r="O27" i="33"/>
  <c r="N27" i="33"/>
  <c r="M27" i="33"/>
  <c r="L27" i="33"/>
  <c r="K27" i="33"/>
  <c r="J27" i="33"/>
  <c r="I27" i="33"/>
  <c r="H27" i="33"/>
  <c r="G27" i="33"/>
  <c r="F27" i="33"/>
  <c r="E27" i="33"/>
  <c r="D27" i="33"/>
  <c r="C27" i="33"/>
  <c r="AE26" i="33"/>
  <c r="AD26" i="33"/>
  <c r="AC26" i="33"/>
  <c r="AB26" i="33"/>
  <c r="AA26" i="33"/>
  <c r="Z26" i="33"/>
  <c r="Y26" i="33"/>
  <c r="X26" i="33"/>
  <c r="W26" i="33"/>
  <c r="V26" i="33"/>
  <c r="U26" i="33"/>
  <c r="T26" i="33"/>
  <c r="S26" i="33"/>
  <c r="R26" i="33"/>
  <c r="Q26" i="33"/>
  <c r="P26" i="33"/>
  <c r="O26" i="33"/>
  <c r="N26" i="33"/>
  <c r="M26" i="33"/>
  <c r="L26" i="33"/>
  <c r="K26" i="33"/>
  <c r="J26" i="33"/>
  <c r="I26" i="33"/>
  <c r="H26" i="33"/>
  <c r="G26" i="33"/>
  <c r="F26" i="33"/>
  <c r="E26" i="33"/>
  <c r="D26" i="33"/>
  <c r="C26" i="33"/>
  <c r="AE25" i="33"/>
  <c r="AD25" i="33"/>
  <c r="AC25" i="33"/>
  <c r="AB25" i="33"/>
  <c r="AA25" i="33"/>
  <c r="Z25" i="33"/>
  <c r="Y25" i="33"/>
  <c r="X25" i="33"/>
  <c r="W25" i="33"/>
  <c r="V25" i="33"/>
  <c r="U25" i="33"/>
  <c r="T25" i="33"/>
  <c r="S25" i="33"/>
  <c r="Q25" i="33"/>
  <c r="O25" i="33"/>
  <c r="N25" i="33"/>
  <c r="M25" i="33"/>
  <c r="L25" i="33"/>
  <c r="I25" i="33"/>
  <c r="H25" i="33"/>
  <c r="G25" i="33"/>
  <c r="F25" i="33"/>
  <c r="E25" i="33"/>
  <c r="D25" i="33"/>
  <c r="C25" i="33"/>
  <c r="AE24" i="33"/>
  <c r="AD24" i="33"/>
  <c r="AC24" i="33"/>
  <c r="AA24" i="33"/>
  <c r="Z24" i="33"/>
  <c r="Y24" i="33"/>
  <c r="X24" i="33"/>
  <c r="W24" i="33"/>
  <c r="V24" i="33"/>
  <c r="T24" i="33"/>
  <c r="S24" i="33"/>
  <c r="Q24" i="33"/>
  <c r="O24" i="33"/>
  <c r="N24" i="33"/>
  <c r="M24" i="33"/>
  <c r="L24" i="33"/>
  <c r="I24" i="33"/>
  <c r="H24" i="33"/>
  <c r="G24" i="33"/>
  <c r="F24" i="33"/>
  <c r="E24" i="33"/>
  <c r="D24" i="33"/>
  <c r="C24" i="33"/>
  <c r="AE23" i="33"/>
  <c r="AD23" i="33"/>
  <c r="AC23" i="33"/>
  <c r="AB23" i="33"/>
  <c r="AA23" i="33"/>
  <c r="Z23" i="33"/>
  <c r="Y23" i="33"/>
  <c r="X23" i="33"/>
  <c r="W23" i="33"/>
  <c r="V23" i="33"/>
  <c r="U23" i="33"/>
  <c r="T23" i="33"/>
  <c r="S23" i="33"/>
  <c r="Q23" i="33"/>
  <c r="O23" i="33"/>
  <c r="N23" i="33"/>
  <c r="M23" i="33"/>
  <c r="L23" i="33"/>
  <c r="I23" i="33"/>
  <c r="H23" i="33"/>
  <c r="G23" i="33"/>
  <c r="F23" i="33"/>
  <c r="E23" i="33"/>
  <c r="D23" i="33"/>
  <c r="C23" i="33"/>
  <c r="A19" i="33"/>
  <c r="A49" i="33" s="1"/>
  <c r="AE3" i="33"/>
  <c r="AD3" i="33"/>
  <c r="AC3" i="33"/>
  <c r="AB3" i="33"/>
  <c r="AA3" i="33"/>
  <c r="Z3" i="33"/>
  <c r="Y3" i="33"/>
  <c r="X3" i="33"/>
  <c r="W3" i="33"/>
  <c r="V3" i="33"/>
  <c r="U3" i="33"/>
  <c r="T3" i="33"/>
  <c r="S3" i="33"/>
  <c r="R3" i="33"/>
  <c r="Q3" i="33"/>
  <c r="P3" i="33"/>
  <c r="O3" i="33"/>
  <c r="N3" i="33"/>
  <c r="M3" i="33"/>
  <c r="L3" i="33"/>
  <c r="K3" i="33"/>
  <c r="J3" i="33"/>
  <c r="I3" i="33"/>
  <c r="H3" i="33"/>
  <c r="G3" i="33"/>
  <c r="F3" i="33"/>
  <c r="E3" i="33"/>
  <c r="D3" i="33"/>
  <c r="C3" i="33"/>
  <c r="P50" i="3"/>
  <c r="K51" i="3"/>
  <c r="Y51" i="3"/>
  <c r="X50" i="3"/>
  <c r="T50" i="3"/>
  <c r="AF50" i="3"/>
  <c r="AA49" i="3"/>
  <c r="AF51" i="3"/>
  <c r="M50" i="3"/>
  <c r="L50" i="3"/>
  <c r="I51" i="3"/>
  <c r="W50" i="3"/>
  <c r="AA51" i="3"/>
  <c r="O49" i="3"/>
  <c r="AE50" i="3"/>
  <c r="U51" i="3"/>
  <c r="AB51" i="3"/>
  <c r="G50" i="3"/>
  <c r="D50" i="3"/>
  <c r="F49" i="3"/>
  <c r="AC50" i="3"/>
  <c r="AB50" i="38"/>
  <c r="O50" i="3"/>
  <c r="H50" i="3"/>
  <c r="U50" i="3"/>
  <c r="Q50" i="3"/>
  <c r="AA50" i="3"/>
  <c r="AA52" i="38"/>
  <c r="S50" i="3"/>
  <c r="AE49" i="3"/>
  <c r="W51" i="3"/>
  <c r="L49" i="3"/>
  <c r="I50" i="3"/>
  <c r="F50" i="3"/>
  <c r="E50" i="3"/>
  <c r="AA43" i="38"/>
  <c r="AB50" i="3"/>
  <c r="O51" i="3"/>
  <c r="Y50" i="3"/>
  <c r="K50" i="3"/>
  <c r="AC51" i="3"/>
  <c r="AF49" i="33" l="1"/>
  <c r="AF45" i="34"/>
  <c r="F53" i="35"/>
  <c r="N53" i="35"/>
  <c r="V53" i="35"/>
  <c r="D53" i="35"/>
  <c r="AB53" i="35"/>
  <c r="J53" i="36"/>
  <c r="Z53" i="36"/>
  <c r="AF43" i="36"/>
  <c r="AF49" i="36"/>
  <c r="AF52" i="36"/>
  <c r="AF41" i="36"/>
  <c r="AF45" i="33"/>
  <c r="AF49" i="34"/>
  <c r="M53" i="35"/>
  <c r="AF51" i="34"/>
  <c r="A23" i="35"/>
  <c r="G53" i="35"/>
  <c r="O53" i="35"/>
  <c r="W53" i="35"/>
  <c r="AE53" i="35"/>
  <c r="A44" i="35"/>
  <c r="A52" i="35"/>
  <c r="C53" i="36"/>
  <c r="AF40" i="36"/>
  <c r="AA53" i="36"/>
  <c r="AF43" i="34"/>
  <c r="AF44" i="36"/>
  <c r="E53" i="35"/>
  <c r="AF50" i="35"/>
  <c r="AF44" i="33"/>
  <c r="AF41" i="35"/>
  <c r="AF44" i="35"/>
  <c r="A48" i="35"/>
  <c r="U48" i="35" s="1"/>
  <c r="AF49" i="35"/>
  <c r="AF52" i="35"/>
  <c r="A27" i="36"/>
  <c r="A35" i="36"/>
  <c r="A48" i="36"/>
  <c r="AF51" i="36"/>
  <c r="AF42" i="35"/>
  <c r="AF51" i="33"/>
  <c r="AF50" i="33"/>
  <c r="AF44" i="34"/>
  <c r="I53" i="35"/>
  <c r="Q53" i="35"/>
  <c r="Y53" i="35"/>
  <c r="AF42" i="36"/>
  <c r="AF45" i="36"/>
  <c r="C53" i="35"/>
  <c r="AF40" i="35"/>
  <c r="AF52" i="34"/>
  <c r="AC53" i="35"/>
  <c r="AF45" i="35"/>
  <c r="AF50" i="34"/>
  <c r="A40" i="35"/>
  <c r="J53" i="35"/>
  <c r="R53" i="35"/>
  <c r="Z53" i="35"/>
  <c r="H53" i="35"/>
  <c r="X53" i="35"/>
  <c r="AF43" i="35"/>
  <c r="AF51" i="35"/>
  <c r="V53" i="36"/>
  <c r="AF33" i="33"/>
  <c r="AF28" i="33"/>
  <c r="AF26" i="34"/>
  <c r="H36" i="36"/>
  <c r="AF26" i="36"/>
  <c r="AF35" i="36"/>
  <c r="AF32" i="36"/>
  <c r="AF47" i="36"/>
  <c r="X53" i="36"/>
  <c r="J36" i="36"/>
  <c r="V36" i="36"/>
  <c r="S53" i="36"/>
  <c r="Z36" i="36"/>
  <c r="E53" i="36"/>
  <c r="Q53" i="36"/>
  <c r="AC53" i="36"/>
  <c r="X36" i="36"/>
  <c r="H53" i="36"/>
  <c r="AF23" i="35"/>
  <c r="AF35" i="34"/>
  <c r="O36" i="36"/>
  <c r="AF33" i="36"/>
  <c r="AF26" i="33"/>
  <c r="AF35" i="33"/>
  <c r="AF28" i="34"/>
  <c r="AF33" i="34"/>
  <c r="AF25" i="35"/>
  <c r="AF28" i="35"/>
  <c r="AF33" i="35"/>
  <c r="AF24" i="36"/>
  <c r="AF27" i="36"/>
  <c r="AF34" i="36"/>
  <c r="AF34" i="33"/>
  <c r="AF27" i="34"/>
  <c r="AF32" i="34"/>
  <c r="AF24" i="35"/>
  <c r="AF27" i="35"/>
  <c r="AF32" i="35"/>
  <c r="AF35" i="35"/>
  <c r="C36" i="36"/>
  <c r="AF23" i="36"/>
  <c r="S36" i="36"/>
  <c r="AA36" i="36"/>
  <c r="AF30" i="36"/>
  <c r="AF27" i="33"/>
  <c r="AF32" i="33"/>
  <c r="AF34" i="34"/>
  <c r="AF26" i="35"/>
  <c r="AF34" i="35"/>
  <c r="AF25" i="36"/>
  <c r="AF28" i="36"/>
  <c r="E36" i="36"/>
  <c r="Q36" i="36"/>
  <c r="AC36" i="36"/>
  <c r="A26" i="36"/>
  <c r="A30" i="36"/>
  <c r="A34" i="36"/>
  <c r="A43" i="36"/>
  <c r="A47" i="36"/>
  <c r="A51" i="36"/>
  <c r="A25" i="36"/>
  <c r="A29" i="36"/>
  <c r="A33" i="36"/>
  <c r="A42" i="36"/>
  <c r="A46" i="36"/>
  <c r="A50" i="36"/>
  <c r="A24" i="36"/>
  <c r="A28" i="36"/>
  <c r="A32" i="36"/>
  <c r="A41" i="36"/>
  <c r="A45" i="36"/>
  <c r="A23" i="33"/>
  <c r="V36" i="33"/>
  <c r="Z36" i="33"/>
  <c r="N53" i="33"/>
  <c r="A35" i="33"/>
  <c r="A44" i="33"/>
  <c r="A48" i="33"/>
  <c r="AC53" i="33"/>
  <c r="A40" i="33"/>
  <c r="P40" i="33" s="1"/>
  <c r="V53" i="33"/>
  <c r="Z53" i="33"/>
  <c r="A52" i="33"/>
  <c r="H53" i="33"/>
  <c r="X53" i="33"/>
  <c r="E53" i="33"/>
  <c r="O53" i="33"/>
  <c r="Y53" i="33"/>
  <c r="A27" i="33"/>
  <c r="A31" i="33"/>
  <c r="C53" i="33"/>
  <c r="G53" i="33"/>
  <c r="M53" i="33"/>
  <c r="W53" i="33"/>
  <c r="AA53" i="33"/>
  <c r="AE53" i="33"/>
  <c r="C36" i="33"/>
  <c r="G36" i="33"/>
  <c r="M36" i="33"/>
  <c r="W36" i="33"/>
  <c r="AA36" i="33"/>
  <c r="AE36" i="33"/>
  <c r="N36" i="33"/>
  <c r="H36" i="33"/>
  <c r="X36" i="33"/>
  <c r="E36" i="33"/>
  <c r="O36" i="33"/>
  <c r="Y36" i="33"/>
  <c r="AC36" i="33"/>
  <c r="E36" i="35"/>
  <c r="I36" i="35"/>
  <c r="M36" i="35"/>
  <c r="Q36" i="35"/>
  <c r="Y36" i="35"/>
  <c r="AC36" i="35"/>
  <c r="F36" i="35"/>
  <c r="J36" i="35"/>
  <c r="N36" i="35"/>
  <c r="R36" i="35"/>
  <c r="V36" i="35"/>
  <c r="Z36" i="35"/>
  <c r="H36" i="35"/>
  <c r="X36" i="35"/>
  <c r="AB36" i="35"/>
  <c r="C36" i="35"/>
  <c r="G36" i="35"/>
  <c r="O36" i="35"/>
  <c r="S36" i="35"/>
  <c r="W36" i="35"/>
  <c r="AA36" i="35"/>
  <c r="AE36" i="35"/>
  <c r="D36" i="35"/>
  <c r="AD48" i="35"/>
  <c r="A26" i="35"/>
  <c r="A30" i="35"/>
  <c r="A34" i="35"/>
  <c r="A43" i="35"/>
  <c r="A47" i="35"/>
  <c r="K48" i="35"/>
  <c r="AF48" i="35" s="1"/>
  <c r="A51" i="35"/>
  <c r="A25" i="35"/>
  <c r="A29" i="35"/>
  <c r="A33" i="35"/>
  <c r="A42" i="35"/>
  <c r="A46" i="35"/>
  <c r="L48" i="35"/>
  <c r="P48" i="35"/>
  <c r="T48" i="35"/>
  <c r="A50" i="35"/>
  <c r="A24" i="35"/>
  <c r="A28" i="35"/>
  <c r="A32" i="35"/>
  <c r="A41" i="35"/>
  <c r="A45" i="35"/>
  <c r="E53" i="34"/>
  <c r="I53" i="34"/>
  <c r="O53" i="34"/>
  <c r="Y53" i="34"/>
  <c r="AC53" i="34"/>
  <c r="A44" i="34"/>
  <c r="A48" i="34"/>
  <c r="A40" i="34"/>
  <c r="P40" i="34" s="1"/>
  <c r="F53" i="34"/>
  <c r="V53" i="34"/>
  <c r="Z53" i="34"/>
  <c r="A52" i="34"/>
  <c r="A27" i="34"/>
  <c r="A31" i="34"/>
  <c r="C53" i="34"/>
  <c r="G53" i="34"/>
  <c r="M53" i="34"/>
  <c r="W53" i="34"/>
  <c r="AA53" i="34"/>
  <c r="AE53" i="34"/>
  <c r="A23" i="34"/>
  <c r="R23" i="34" s="1"/>
  <c r="A35" i="34"/>
  <c r="N53" i="34"/>
  <c r="H53" i="34"/>
  <c r="X53" i="34"/>
  <c r="F36" i="34"/>
  <c r="V36" i="34"/>
  <c r="Z36" i="34"/>
  <c r="C36" i="34"/>
  <c r="G36" i="34"/>
  <c r="M36" i="34"/>
  <c r="W36" i="34"/>
  <c r="AA36" i="34"/>
  <c r="AE36" i="34"/>
  <c r="N36" i="34"/>
  <c r="D36" i="34"/>
  <c r="H36" i="34"/>
  <c r="X36" i="34"/>
  <c r="E36" i="34"/>
  <c r="I36" i="34"/>
  <c r="O36" i="34"/>
  <c r="Y36" i="34"/>
  <c r="AC36" i="34"/>
  <c r="J40" i="34"/>
  <c r="A26" i="34"/>
  <c r="A30" i="34"/>
  <c r="R30" i="34" s="1"/>
  <c r="A34" i="34"/>
  <c r="A43" i="34"/>
  <c r="A47" i="34"/>
  <c r="A51" i="34"/>
  <c r="D53" i="34"/>
  <c r="P23" i="34"/>
  <c r="A25" i="34"/>
  <c r="P25" i="34" s="1"/>
  <c r="A29" i="34"/>
  <c r="A33" i="34"/>
  <c r="A42" i="34"/>
  <c r="A46" i="34"/>
  <c r="A50" i="34"/>
  <c r="A24" i="34"/>
  <c r="K24" i="34" s="1"/>
  <c r="A28" i="34"/>
  <c r="A32" i="34"/>
  <c r="A41" i="34"/>
  <c r="A45" i="34"/>
  <c r="J23" i="33"/>
  <c r="R23" i="33"/>
  <c r="K23" i="33"/>
  <c r="A26" i="33"/>
  <c r="A30" i="33"/>
  <c r="AB30" i="33" s="1"/>
  <c r="A34" i="33"/>
  <c r="K40" i="33"/>
  <c r="A43" i="33"/>
  <c r="A47" i="33"/>
  <c r="A51" i="33"/>
  <c r="P23" i="33"/>
  <c r="A25" i="33"/>
  <c r="R25" i="33" s="1"/>
  <c r="A29" i="33"/>
  <c r="A33" i="33"/>
  <c r="A42" i="33"/>
  <c r="A46" i="33"/>
  <c r="A50" i="33"/>
  <c r="A24" i="33"/>
  <c r="AB24" i="33" s="1"/>
  <c r="J24" i="33"/>
  <c r="A28" i="33"/>
  <c r="A32" i="33"/>
  <c r="A41" i="33"/>
  <c r="A45" i="33"/>
  <c r="AC51" i="38"/>
  <c r="AA27" i="38"/>
  <c r="J51" i="3"/>
  <c r="AB32" i="38"/>
  <c r="AD27" i="3"/>
  <c r="I27" i="3"/>
  <c r="AC26" i="3"/>
  <c r="Z32" i="38"/>
  <c r="AB51" i="38"/>
  <c r="AD49" i="3"/>
  <c r="W26" i="3"/>
  <c r="AC52" i="38"/>
  <c r="AF27" i="3"/>
  <c r="U49" i="3"/>
  <c r="AA27" i="3"/>
  <c r="AC34" i="38"/>
  <c r="N29" i="3"/>
  <c r="Z26" i="38"/>
  <c r="AA49" i="38"/>
  <c r="Z42" i="38"/>
  <c r="W28" i="3"/>
  <c r="X26" i="3"/>
  <c r="W27" i="3"/>
  <c r="Z43" i="38"/>
  <c r="AE51" i="3"/>
  <c r="P29" i="3"/>
  <c r="J49" i="3"/>
  <c r="F28" i="3"/>
  <c r="AB24" i="38"/>
  <c r="AA45" i="38"/>
  <c r="K28" i="3"/>
  <c r="W49" i="3"/>
  <c r="E51" i="3"/>
  <c r="R50" i="3"/>
  <c r="N50" i="3"/>
  <c r="T51" i="3"/>
  <c r="Z33" i="38"/>
  <c r="G29" i="3"/>
  <c r="D28" i="3"/>
  <c r="I28" i="3"/>
  <c r="Z48" i="38"/>
  <c r="P49" i="3"/>
  <c r="Z50" i="3"/>
  <c r="AC33" i="38"/>
  <c r="D51" i="3"/>
  <c r="AA28" i="38"/>
  <c r="Z49" i="38"/>
  <c r="AA51" i="38"/>
  <c r="R49" i="3"/>
  <c r="H51" i="3"/>
  <c r="AD26" i="3"/>
  <c r="K26" i="3"/>
  <c r="AF26" i="3"/>
  <c r="E26" i="3"/>
  <c r="AC35" i="38"/>
  <c r="G26" i="3"/>
  <c r="AB52" i="38"/>
  <c r="Q51" i="3"/>
  <c r="H27" i="3"/>
  <c r="L51" i="3"/>
  <c r="S51" i="3"/>
  <c r="AB28" i="3"/>
  <c r="X51" i="3"/>
  <c r="E29" i="3"/>
  <c r="R26" i="3"/>
  <c r="N27" i="3"/>
  <c r="AC49" i="38"/>
  <c r="AB41" i="38"/>
  <c r="AA50" i="38"/>
  <c r="AD28" i="3"/>
  <c r="AB30" i="38"/>
  <c r="P27" i="3"/>
  <c r="AA35" i="38"/>
  <c r="Z52" i="38"/>
  <c r="I26" i="3"/>
  <c r="H26" i="3"/>
  <c r="AD50" i="3"/>
  <c r="F29" i="3"/>
  <c r="Z50" i="38"/>
  <c r="AC49" i="3"/>
  <c r="S49" i="3"/>
  <c r="I29" i="3"/>
  <c r="K49" i="3"/>
  <c r="X27" i="3"/>
  <c r="AB42" i="38"/>
  <c r="AB25" i="38"/>
  <c r="Q49" i="3"/>
  <c r="Z35" i="38"/>
  <c r="AB43" i="38"/>
  <c r="Z26" i="3"/>
  <c r="O29" i="3"/>
  <c r="AC44" i="38"/>
  <c r="AB47" i="38"/>
  <c r="F51" i="3"/>
  <c r="X29" i="3"/>
  <c r="E49" i="3"/>
  <c r="AA29" i="3"/>
  <c r="X49" i="3"/>
  <c r="AC28" i="38"/>
  <c r="D26" i="3"/>
  <c r="AB26" i="3"/>
  <c r="AB35" i="38"/>
  <c r="J26" i="3"/>
  <c r="Z27" i="38"/>
  <c r="N26" i="3"/>
  <c r="D49" i="3"/>
  <c r="I49" i="3"/>
  <c r="T28" i="3"/>
  <c r="AA44" i="38"/>
  <c r="AC45" i="38"/>
  <c r="Z23" i="38"/>
  <c r="T49" i="3"/>
  <c r="AD51" i="3"/>
  <c r="Z45" i="38"/>
  <c r="AA28" i="3"/>
  <c r="Z40" i="38"/>
  <c r="Z51" i="3"/>
  <c r="D29" i="3"/>
  <c r="J50" i="3"/>
  <c r="Y26" i="3"/>
  <c r="AB28" i="38"/>
  <c r="AB26" i="38"/>
  <c r="AB40" i="38"/>
  <c r="P51" i="3"/>
  <c r="AA33" i="38"/>
  <c r="Z44" i="38"/>
  <c r="Z27" i="3"/>
  <c r="H49" i="3"/>
  <c r="AB49" i="3"/>
  <c r="AA32" i="38"/>
  <c r="N49" i="3"/>
  <c r="P28" i="3"/>
  <c r="AB44" i="38"/>
  <c r="Z28" i="38"/>
  <c r="Y28" i="3"/>
  <c r="AB34" i="38"/>
  <c r="Z49" i="3"/>
  <c r="H29" i="3"/>
  <c r="AB29" i="3"/>
  <c r="M51" i="3"/>
  <c r="Z25" i="38"/>
  <c r="AC32" i="38"/>
  <c r="Z29" i="3"/>
  <c r="W29" i="3"/>
  <c r="Z34" i="38"/>
  <c r="AA34" i="38"/>
  <c r="G51" i="3"/>
  <c r="Z51" i="38"/>
  <c r="AB27" i="3"/>
  <c r="G49" i="3"/>
  <c r="AC27" i="38"/>
  <c r="AC43" i="38"/>
  <c r="V49" i="3"/>
  <c r="F26" i="3"/>
  <c r="AC26" i="38"/>
  <c r="AB23" i="38"/>
  <c r="V50" i="3"/>
  <c r="Y49" i="3"/>
  <c r="Y27" i="3"/>
  <c r="O27" i="3"/>
  <c r="T26" i="3"/>
  <c r="R28" i="3"/>
  <c r="AF49" i="3"/>
  <c r="AB45" i="38"/>
  <c r="AA26" i="3"/>
  <c r="AB33" i="38"/>
  <c r="P26" i="3"/>
  <c r="N51" i="3"/>
  <c r="M49" i="3"/>
  <c r="AB49" i="38"/>
  <c r="AC50" i="38"/>
  <c r="AB27" i="38"/>
  <c r="Z24" i="38"/>
  <c r="AD29" i="3"/>
  <c r="Y29" i="3"/>
  <c r="R51" i="3"/>
  <c r="D27" i="3"/>
  <c r="Z41" i="38"/>
  <c r="S26" i="3"/>
  <c r="O26" i="3"/>
  <c r="V51" i="3"/>
  <c r="F27" i="3"/>
  <c r="AF29" i="3"/>
  <c r="AA26" i="38"/>
  <c r="AD48" i="33" l="1"/>
  <c r="F48" i="33"/>
  <c r="U48" i="33"/>
  <c r="T48" i="33"/>
  <c r="L48" i="33"/>
  <c r="P48" i="33"/>
  <c r="K48" i="33"/>
  <c r="P46" i="34"/>
  <c r="U46" i="34"/>
  <c r="T46" i="34"/>
  <c r="AD46" i="34"/>
  <c r="L46" i="34"/>
  <c r="L53" i="34" s="1"/>
  <c r="K46" i="34"/>
  <c r="AF46" i="34" s="1"/>
  <c r="L47" i="34"/>
  <c r="P47" i="34"/>
  <c r="K47" i="34"/>
  <c r="AD47" i="34"/>
  <c r="T47" i="34"/>
  <c r="K46" i="33"/>
  <c r="D46" i="33"/>
  <c r="AD46" i="33"/>
  <c r="AD53" i="33" s="1"/>
  <c r="U46" i="33"/>
  <c r="I46" i="33"/>
  <c r="I53" i="33" s="1"/>
  <c r="F46" i="33"/>
  <c r="F53" i="33" s="1"/>
  <c r="P46" i="33"/>
  <c r="T46" i="33"/>
  <c r="L46" i="33"/>
  <c r="AE46" i="36"/>
  <c r="AE53" i="36" s="1"/>
  <c r="W46" i="36"/>
  <c r="W53" i="36" s="1"/>
  <c r="G46" i="36"/>
  <c r="Y46" i="36"/>
  <c r="AD46" i="36"/>
  <c r="AD53" i="36" s="1"/>
  <c r="N46" i="36"/>
  <c r="F46" i="36"/>
  <c r="I46" i="36"/>
  <c r="U46" i="36"/>
  <c r="U53" i="36" s="1"/>
  <c r="M46" i="36"/>
  <c r="M53" i="36" s="1"/>
  <c r="AB46" i="36"/>
  <c r="T46" i="36"/>
  <c r="L46" i="36"/>
  <c r="D46" i="36"/>
  <c r="K46" i="36"/>
  <c r="K53" i="36" s="1"/>
  <c r="R46" i="36"/>
  <c r="P46" i="36"/>
  <c r="P53" i="36" s="1"/>
  <c r="U48" i="34"/>
  <c r="P48" i="34"/>
  <c r="T48" i="34"/>
  <c r="L48" i="34"/>
  <c r="AD48" i="34"/>
  <c r="K48" i="34"/>
  <c r="AB48" i="36"/>
  <c r="T48" i="36"/>
  <c r="L48" i="36"/>
  <c r="D48" i="36"/>
  <c r="AD48" i="36"/>
  <c r="M48" i="36"/>
  <c r="K48" i="36"/>
  <c r="N48" i="36"/>
  <c r="U48" i="36"/>
  <c r="R48" i="36"/>
  <c r="F48" i="36"/>
  <c r="Y48" i="36"/>
  <c r="I48" i="36"/>
  <c r="P48" i="36"/>
  <c r="AE48" i="36"/>
  <c r="W48" i="36"/>
  <c r="G48" i="36"/>
  <c r="AF23" i="33"/>
  <c r="R40" i="33"/>
  <c r="J40" i="33"/>
  <c r="P24" i="33"/>
  <c r="P25" i="33"/>
  <c r="J25" i="33"/>
  <c r="R30" i="33"/>
  <c r="U24" i="33"/>
  <c r="K25" i="33"/>
  <c r="AB36" i="33"/>
  <c r="K46" i="35"/>
  <c r="T46" i="35"/>
  <c r="AD46" i="35"/>
  <c r="P46" i="35"/>
  <c r="U46" i="35"/>
  <c r="L46" i="35"/>
  <c r="T47" i="35"/>
  <c r="P47" i="35"/>
  <c r="L47" i="35"/>
  <c r="U47" i="35"/>
  <c r="K47" i="35"/>
  <c r="AD47" i="35"/>
  <c r="S30" i="34"/>
  <c r="R40" i="34"/>
  <c r="K40" i="34"/>
  <c r="AF40" i="34" s="1"/>
  <c r="K23" i="34"/>
  <c r="K25" i="34"/>
  <c r="R25" i="34"/>
  <c r="J23" i="34"/>
  <c r="J25" i="34"/>
  <c r="AB47" i="34"/>
  <c r="U47" i="34"/>
  <c r="S47" i="34"/>
  <c r="S53" i="34" s="1"/>
  <c r="Q47" i="34"/>
  <c r="R47" i="34"/>
  <c r="P24" i="34"/>
  <c r="R24" i="34"/>
  <c r="Q30" i="34"/>
  <c r="AB30" i="34"/>
  <c r="AB24" i="34"/>
  <c r="R41" i="34"/>
  <c r="J41" i="34"/>
  <c r="AF41" i="34" s="1"/>
  <c r="U41" i="34"/>
  <c r="AB41" i="34"/>
  <c r="P41" i="34"/>
  <c r="K41" i="34"/>
  <c r="J24" i="34"/>
  <c r="K42" i="34"/>
  <c r="P42" i="34"/>
  <c r="R42" i="34"/>
  <c r="J42" i="34"/>
  <c r="U24" i="34"/>
  <c r="K42" i="33"/>
  <c r="R42" i="33"/>
  <c r="J42" i="33"/>
  <c r="AF42" i="33" s="1"/>
  <c r="P42" i="33"/>
  <c r="U30" i="33"/>
  <c r="K24" i="33"/>
  <c r="AB47" i="33"/>
  <c r="S47" i="33"/>
  <c r="S53" i="33" s="1"/>
  <c r="R47" i="33"/>
  <c r="U47" i="33"/>
  <c r="Q47" i="33"/>
  <c r="AF47" i="33" s="1"/>
  <c r="Q30" i="33"/>
  <c r="R41" i="33"/>
  <c r="J41" i="33"/>
  <c r="AF41" i="33" s="1"/>
  <c r="U41" i="33"/>
  <c r="AB41" i="33"/>
  <c r="P41" i="33"/>
  <c r="K41" i="33"/>
  <c r="R24" i="33"/>
  <c r="S30" i="33"/>
  <c r="AE52" i="32"/>
  <c r="AD52" i="32"/>
  <c r="AC52" i="32"/>
  <c r="AB52" i="32"/>
  <c r="AA52" i="32"/>
  <c r="Z52" i="32"/>
  <c r="Y52" i="32"/>
  <c r="X52" i="32"/>
  <c r="W52" i="32"/>
  <c r="V52" i="32"/>
  <c r="U52" i="32"/>
  <c r="T52" i="32"/>
  <c r="S52" i="32"/>
  <c r="R52" i="32"/>
  <c r="Q52" i="32"/>
  <c r="P52" i="32"/>
  <c r="O52" i="32"/>
  <c r="N52" i="32"/>
  <c r="M52" i="32"/>
  <c r="L52" i="32"/>
  <c r="K52" i="32"/>
  <c r="J52" i="32"/>
  <c r="I52" i="32"/>
  <c r="H52" i="32"/>
  <c r="G52" i="32"/>
  <c r="F52" i="32"/>
  <c r="E52" i="32"/>
  <c r="D52" i="32"/>
  <c r="C52" i="32"/>
  <c r="AE51" i="32"/>
  <c r="AD51" i="32"/>
  <c r="AC51" i="32"/>
  <c r="AB51" i="32"/>
  <c r="AA51" i="32"/>
  <c r="Z51" i="32"/>
  <c r="Y51" i="32"/>
  <c r="X51" i="32"/>
  <c r="W51" i="32"/>
  <c r="V51" i="32"/>
  <c r="U51" i="32"/>
  <c r="T51" i="32"/>
  <c r="S51" i="32"/>
  <c r="R51" i="32"/>
  <c r="Q51" i="32"/>
  <c r="P51" i="32"/>
  <c r="O51" i="32"/>
  <c r="N51" i="32"/>
  <c r="M51" i="32"/>
  <c r="L51" i="32"/>
  <c r="K51" i="32"/>
  <c r="J51" i="32"/>
  <c r="I51" i="32"/>
  <c r="H51" i="32"/>
  <c r="G51" i="32"/>
  <c r="F51" i="32"/>
  <c r="E51" i="32"/>
  <c r="D51" i="32"/>
  <c r="C51" i="32"/>
  <c r="AF51" i="32" s="1"/>
  <c r="AE50" i="32"/>
  <c r="AD50" i="32"/>
  <c r="AC50" i="32"/>
  <c r="AB50" i="32"/>
  <c r="AA50" i="32"/>
  <c r="Z50" i="32"/>
  <c r="Y50" i="32"/>
  <c r="X50" i="32"/>
  <c r="W50" i="32"/>
  <c r="V50" i="32"/>
  <c r="U50" i="32"/>
  <c r="T50" i="32"/>
  <c r="S50" i="32"/>
  <c r="R50" i="32"/>
  <c r="Q50" i="32"/>
  <c r="P50" i="32"/>
  <c r="O50" i="32"/>
  <c r="N50" i="32"/>
  <c r="M50" i="32"/>
  <c r="L50" i="32"/>
  <c r="K50" i="32"/>
  <c r="J50" i="32"/>
  <c r="I50" i="32"/>
  <c r="H50" i="32"/>
  <c r="G50" i="32"/>
  <c r="F50" i="32"/>
  <c r="E50" i="32"/>
  <c r="D50" i="32"/>
  <c r="C50" i="32"/>
  <c r="AE49" i="32"/>
  <c r="AD49" i="32"/>
  <c r="AC49" i="32"/>
  <c r="AB49" i="32"/>
  <c r="AA49" i="32"/>
  <c r="Z49" i="32"/>
  <c r="Y49" i="32"/>
  <c r="X49" i="32"/>
  <c r="W49" i="32"/>
  <c r="V49" i="32"/>
  <c r="U49" i="32"/>
  <c r="T49" i="32"/>
  <c r="S49" i="32"/>
  <c r="R49" i="32"/>
  <c r="Q49" i="32"/>
  <c r="P49" i="32"/>
  <c r="O49" i="32"/>
  <c r="N49" i="32"/>
  <c r="M49" i="32"/>
  <c r="L49" i="32"/>
  <c r="K49" i="32"/>
  <c r="J49" i="32"/>
  <c r="I49" i="32"/>
  <c r="H49" i="32"/>
  <c r="G49" i="32"/>
  <c r="F49" i="32"/>
  <c r="E49" i="32"/>
  <c r="D49" i="32"/>
  <c r="C49" i="32"/>
  <c r="AE48" i="32"/>
  <c r="AD48" i="32"/>
  <c r="AC48" i="32"/>
  <c r="AA48" i="32"/>
  <c r="Z48" i="32"/>
  <c r="X48" i="32"/>
  <c r="W48" i="32"/>
  <c r="V48" i="32"/>
  <c r="T48" i="32"/>
  <c r="R48" i="32"/>
  <c r="Q48" i="32"/>
  <c r="O48" i="32"/>
  <c r="N48" i="32"/>
  <c r="M48" i="32"/>
  <c r="L48" i="32"/>
  <c r="K48" i="32"/>
  <c r="J48" i="32"/>
  <c r="I48" i="32"/>
  <c r="H48" i="32"/>
  <c r="F48" i="32"/>
  <c r="E48" i="32"/>
  <c r="C48" i="32"/>
  <c r="AE47" i="32"/>
  <c r="AD47" i="32"/>
  <c r="AC47" i="32"/>
  <c r="AA47" i="32"/>
  <c r="Z47" i="32"/>
  <c r="Y47" i="32"/>
  <c r="X47" i="32"/>
  <c r="W47" i="32"/>
  <c r="V47" i="32"/>
  <c r="T47" i="32"/>
  <c r="P47" i="32"/>
  <c r="O47" i="32"/>
  <c r="N47" i="32"/>
  <c r="M47" i="32"/>
  <c r="L47" i="32"/>
  <c r="K47" i="32"/>
  <c r="J47" i="32"/>
  <c r="I47" i="32"/>
  <c r="H47" i="32"/>
  <c r="G47" i="32"/>
  <c r="F47" i="32"/>
  <c r="E47" i="32"/>
  <c r="D47" i="32"/>
  <c r="C47" i="32"/>
  <c r="AE46" i="32"/>
  <c r="AD46" i="32"/>
  <c r="AC46" i="32"/>
  <c r="AA46" i="32"/>
  <c r="Z46" i="32"/>
  <c r="X46" i="32"/>
  <c r="W46" i="32"/>
  <c r="V46" i="32"/>
  <c r="T46" i="32"/>
  <c r="R46" i="32"/>
  <c r="Q46" i="32"/>
  <c r="O46" i="32"/>
  <c r="N46" i="32"/>
  <c r="M46" i="32"/>
  <c r="L46" i="32"/>
  <c r="K46" i="32"/>
  <c r="J46" i="32"/>
  <c r="I46" i="32"/>
  <c r="H46" i="32"/>
  <c r="F46" i="32"/>
  <c r="E46" i="32"/>
  <c r="C46" i="32"/>
  <c r="AE45" i="32"/>
  <c r="AD45" i="32"/>
  <c r="AC45" i="32"/>
  <c r="AB45" i="32"/>
  <c r="AA45" i="32"/>
  <c r="Z45" i="32"/>
  <c r="Y45" i="32"/>
  <c r="X45" i="32"/>
  <c r="W45" i="32"/>
  <c r="V45" i="32"/>
  <c r="U45" i="32"/>
  <c r="T45" i="32"/>
  <c r="S45" i="32"/>
  <c r="R45" i="32"/>
  <c r="Q45" i="32"/>
  <c r="P45" i="32"/>
  <c r="O45" i="32"/>
  <c r="N45" i="32"/>
  <c r="M45" i="32"/>
  <c r="L45" i="32"/>
  <c r="K45" i="32"/>
  <c r="J45" i="32"/>
  <c r="I45" i="32"/>
  <c r="H45" i="32"/>
  <c r="G45" i="32"/>
  <c r="F45" i="32"/>
  <c r="E45" i="32"/>
  <c r="D45" i="32"/>
  <c r="C45" i="32"/>
  <c r="AE44" i="32"/>
  <c r="AD44" i="32"/>
  <c r="AC44" i="32"/>
  <c r="AB44" i="32"/>
  <c r="AA44" i="32"/>
  <c r="Z44" i="32"/>
  <c r="Y44" i="32"/>
  <c r="X44" i="32"/>
  <c r="W44" i="32"/>
  <c r="V44" i="32"/>
  <c r="U44" i="32"/>
  <c r="T44" i="32"/>
  <c r="S44" i="32"/>
  <c r="R44" i="32"/>
  <c r="Q44" i="32"/>
  <c r="P44" i="32"/>
  <c r="O44" i="32"/>
  <c r="N44" i="32"/>
  <c r="M44" i="32"/>
  <c r="L44" i="32"/>
  <c r="K44" i="32"/>
  <c r="J44" i="32"/>
  <c r="I44" i="32"/>
  <c r="H44" i="32"/>
  <c r="G44" i="32"/>
  <c r="F44" i="32"/>
  <c r="E44" i="32"/>
  <c r="D44" i="32"/>
  <c r="C44" i="32"/>
  <c r="AE43" i="32"/>
  <c r="AD43" i="32"/>
  <c r="AC43" i="32"/>
  <c r="AB43" i="32"/>
  <c r="AA43" i="32"/>
  <c r="Z43" i="32"/>
  <c r="Y43" i="32"/>
  <c r="X43" i="32"/>
  <c r="W43" i="32"/>
  <c r="V43" i="32"/>
  <c r="U43" i="32"/>
  <c r="T43" i="32"/>
  <c r="S43" i="32"/>
  <c r="R43" i="32"/>
  <c r="Q43" i="32"/>
  <c r="P43" i="32"/>
  <c r="O43" i="32"/>
  <c r="N43" i="32"/>
  <c r="M43" i="32"/>
  <c r="L43" i="32"/>
  <c r="K43" i="32"/>
  <c r="J43" i="32"/>
  <c r="I43" i="32"/>
  <c r="H43" i="32"/>
  <c r="G43" i="32"/>
  <c r="F43" i="32"/>
  <c r="E43" i="32"/>
  <c r="D43" i="32"/>
  <c r="C43" i="32"/>
  <c r="AE42" i="32"/>
  <c r="AD42" i="32"/>
  <c r="AC42" i="32"/>
  <c r="AB42" i="32"/>
  <c r="AA42" i="32"/>
  <c r="Z42" i="32"/>
  <c r="Y42" i="32"/>
  <c r="X42" i="32"/>
  <c r="W42" i="32"/>
  <c r="V42" i="32"/>
  <c r="U42" i="32"/>
  <c r="T42" i="32"/>
  <c r="S42" i="32"/>
  <c r="Q42" i="32"/>
  <c r="O42" i="32"/>
  <c r="N42" i="32"/>
  <c r="M42" i="32"/>
  <c r="L42" i="32"/>
  <c r="I42" i="32"/>
  <c r="H42" i="32"/>
  <c r="G42" i="32"/>
  <c r="F42" i="32"/>
  <c r="E42" i="32"/>
  <c r="D42" i="32"/>
  <c r="C42" i="32"/>
  <c r="AE41" i="32"/>
  <c r="AD41" i="32"/>
  <c r="AC41" i="32"/>
  <c r="AA41" i="32"/>
  <c r="Z41" i="32"/>
  <c r="Y41" i="32"/>
  <c r="X41" i="32"/>
  <c r="W41" i="32"/>
  <c r="V41" i="32"/>
  <c r="T41" i="32"/>
  <c r="S41" i="32"/>
  <c r="Q41" i="32"/>
  <c r="O41" i="32"/>
  <c r="N41" i="32"/>
  <c r="M41" i="32"/>
  <c r="L41" i="32"/>
  <c r="I41" i="32"/>
  <c r="H41" i="32"/>
  <c r="G41" i="32"/>
  <c r="F41" i="32"/>
  <c r="E41" i="32"/>
  <c r="D41" i="32"/>
  <c r="C41" i="32"/>
  <c r="AE40" i="32"/>
  <c r="AD40" i="32"/>
  <c r="AC40" i="32"/>
  <c r="AB40" i="32"/>
  <c r="AA40" i="32"/>
  <c r="Z40" i="32"/>
  <c r="Y40" i="32"/>
  <c r="X40" i="32"/>
  <c r="W40" i="32"/>
  <c r="V40" i="32"/>
  <c r="U40" i="32"/>
  <c r="T40" i="32"/>
  <c r="S40" i="32"/>
  <c r="Q40" i="32"/>
  <c r="O40" i="32"/>
  <c r="N40" i="32"/>
  <c r="M40" i="32"/>
  <c r="L40" i="32"/>
  <c r="I40" i="32"/>
  <c r="H40" i="32"/>
  <c r="G40" i="32"/>
  <c r="F40" i="32"/>
  <c r="E40" i="32"/>
  <c r="D40" i="32"/>
  <c r="C40" i="32"/>
  <c r="AE27" i="32"/>
  <c r="AD27" i="32"/>
  <c r="AC27" i="32"/>
  <c r="AB27" i="32"/>
  <c r="AA27" i="32"/>
  <c r="Z27" i="32"/>
  <c r="Y27" i="32"/>
  <c r="X27" i="32"/>
  <c r="W27" i="32"/>
  <c r="V27" i="32"/>
  <c r="U27" i="32"/>
  <c r="T27" i="32"/>
  <c r="S27" i="32"/>
  <c r="R27" i="32"/>
  <c r="Q27" i="32"/>
  <c r="P27" i="32"/>
  <c r="O27" i="32"/>
  <c r="N27" i="32"/>
  <c r="M27" i="32"/>
  <c r="L27" i="32"/>
  <c r="K27" i="32"/>
  <c r="J27" i="32"/>
  <c r="I27" i="32"/>
  <c r="H27" i="32"/>
  <c r="G27" i="32"/>
  <c r="F27" i="32"/>
  <c r="E27" i="32"/>
  <c r="D27" i="32"/>
  <c r="C27" i="32"/>
  <c r="AE26" i="32"/>
  <c r="AD26" i="32"/>
  <c r="AC26" i="32"/>
  <c r="AB26" i="32"/>
  <c r="AA26" i="32"/>
  <c r="Z26" i="32"/>
  <c r="Y26" i="32"/>
  <c r="X26" i="32"/>
  <c r="W26" i="32"/>
  <c r="V26" i="32"/>
  <c r="U26" i="32"/>
  <c r="T26" i="32"/>
  <c r="S26" i="32"/>
  <c r="R26" i="32"/>
  <c r="Q26" i="32"/>
  <c r="P26" i="32"/>
  <c r="O26" i="32"/>
  <c r="N26" i="32"/>
  <c r="M26" i="32"/>
  <c r="L26" i="32"/>
  <c r="K26" i="32"/>
  <c r="J26" i="32"/>
  <c r="I26" i="32"/>
  <c r="H26" i="32"/>
  <c r="G26" i="32"/>
  <c r="F26" i="32"/>
  <c r="E26" i="32"/>
  <c r="D26" i="32"/>
  <c r="C26" i="32"/>
  <c r="AE25" i="32"/>
  <c r="AD25" i="32"/>
  <c r="AC25" i="32"/>
  <c r="AB25" i="32"/>
  <c r="AA25" i="32"/>
  <c r="Z25" i="32"/>
  <c r="Y25" i="32"/>
  <c r="X25" i="32"/>
  <c r="W25" i="32"/>
  <c r="V25" i="32"/>
  <c r="U25" i="32"/>
  <c r="T25" i="32"/>
  <c r="S25" i="32"/>
  <c r="Q25" i="32"/>
  <c r="O25" i="32"/>
  <c r="N25" i="32"/>
  <c r="M25" i="32"/>
  <c r="L25" i="32"/>
  <c r="I25" i="32"/>
  <c r="H25" i="32"/>
  <c r="G25" i="32"/>
  <c r="F25" i="32"/>
  <c r="E25" i="32"/>
  <c r="D25" i="32"/>
  <c r="C25" i="32"/>
  <c r="AE24" i="32"/>
  <c r="AD24" i="32"/>
  <c r="AC24" i="32"/>
  <c r="AA24" i="32"/>
  <c r="Z24" i="32"/>
  <c r="Y24" i="32"/>
  <c r="X24" i="32"/>
  <c r="W24" i="32"/>
  <c r="V24" i="32"/>
  <c r="T24" i="32"/>
  <c r="S24" i="32"/>
  <c r="Q24" i="32"/>
  <c r="O24" i="32"/>
  <c r="N24" i="32"/>
  <c r="M24" i="32"/>
  <c r="L24" i="32"/>
  <c r="I24" i="32"/>
  <c r="H24" i="32"/>
  <c r="G24" i="32"/>
  <c r="F24" i="32"/>
  <c r="E24" i="32"/>
  <c r="D24" i="32"/>
  <c r="C24" i="32"/>
  <c r="AE23" i="32"/>
  <c r="AD23" i="32"/>
  <c r="AC23" i="32"/>
  <c r="AB23" i="32"/>
  <c r="AA23" i="32"/>
  <c r="Z23" i="32"/>
  <c r="Y23" i="32"/>
  <c r="X23" i="32"/>
  <c r="W23" i="32"/>
  <c r="V23" i="32"/>
  <c r="U23" i="32"/>
  <c r="T23" i="32"/>
  <c r="S23" i="32"/>
  <c r="Q23" i="32"/>
  <c r="O23" i="32"/>
  <c r="N23" i="32"/>
  <c r="M23" i="32"/>
  <c r="L23" i="32"/>
  <c r="I23" i="32"/>
  <c r="H23" i="32"/>
  <c r="G23" i="32"/>
  <c r="F23" i="32"/>
  <c r="E23" i="32"/>
  <c r="D23" i="32"/>
  <c r="C23" i="32"/>
  <c r="A19" i="32"/>
  <c r="AE3" i="32"/>
  <c r="AD3" i="32"/>
  <c r="AC3" i="32"/>
  <c r="AB3" i="32"/>
  <c r="AA3" i="32"/>
  <c r="Z3" i="32"/>
  <c r="Y3" i="32"/>
  <c r="X3" i="32"/>
  <c r="W3" i="32"/>
  <c r="V3" i="32"/>
  <c r="U3" i="32"/>
  <c r="T3" i="32"/>
  <c r="S3" i="32"/>
  <c r="R3" i="32"/>
  <c r="Q3" i="32"/>
  <c r="P3" i="32"/>
  <c r="O3" i="32"/>
  <c r="N3" i="32"/>
  <c r="M3" i="32"/>
  <c r="L3" i="32"/>
  <c r="K3" i="32"/>
  <c r="J3" i="32"/>
  <c r="I3" i="32"/>
  <c r="H3" i="32"/>
  <c r="G3" i="32"/>
  <c r="F3" i="32"/>
  <c r="E3" i="32"/>
  <c r="D3" i="32"/>
  <c r="C3" i="32"/>
  <c r="A26" i="5"/>
  <c r="A27" i="5"/>
  <c r="A28" i="5"/>
  <c r="A29" i="5"/>
  <c r="A25" i="5"/>
  <c r="C25" i="5"/>
  <c r="AC46" i="38"/>
  <c r="AA42" i="38"/>
  <c r="AA23" i="38"/>
  <c r="AA47" i="38"/>
  <c r="AA41" i="38"/>
  <c r="J29" i="3"/>
  <c r="Y51" i="38"/>
  <c r="AC41" i="38"/>
  <c r="AC27" i="3"/>
  <c r="AC40" i="38"/>
  <c r="E51" i="38" l="1"/>
  <c r="I53" i="32"/>
  <c r="AC53" i="32"/>
  <c r="AF44" i="32"/>
  <c r="L53" i="35"/>
  <c r="R53" i="36"/>
  <c r="I53" i="36"/>
  <c r="L53" i="33"/>
  <c r="AD53" i="34"/>
  <c r="AF50" i="32"/>
  <c r="AF48" i="34"/>
  <c r="F53" i="36"/>
  <c r="T53" i="33"/>
  <c r="T53" i="34"/>
  <c r="AF48" i="33"/>
  <c r="D53" i="33"/>
  <c r="AF46" i="33"/>
  <c r="P53" i="35"/>
  <c r="AF46" i="36"/>
  <c r="D53" i="36"/>
  <c r="N53" i="36"/>
  <c r="A51" i="32"/>
  <c r="A29" i="32"/>
  <c r="AF43" i="32"/>
  <c r="AF52" i="32"/>
  <c r="AF47" i="35"/>
  <c r="L53" i="36"/>
  <c r="AF47" i="34"/>
  <c r="E53" i="32"/>
  <c r="O53" i="32"/>
  <c r="AF49" i="32"/>
  <c r="T53" i="36"/>
  <c r="Y53" i="36"/>
  <c r="AF45" i="32"/>
  <c r="AF42" i="34"/>
  <c r="AF46" i="35"/>
  <c r="AF40" i="33"/>
  <c r="AF48" i="36"/>
  <c r="AB53" i="36"/>
  <c r="G53" i="36"/>
  <c r="R36" i="33"/>
  <c r="S36" i="34"/>
  <c r="S36" i="33"/>
  <c r="AF32" i="32"/>
  <c r="AF27" i="32"/>
  <c r="AF24" i="33"/>
  <c r="AF25" i="33"/>
  <c r="AF24" i="34"/>
  <c r="AF34" i="32"/>
  <c r="AF30" i="33"/>
  <c r="AF23" i="34"/>
  <c r="AF26" i="32"/>
  <c r="AF35" i="32"/>
  <c r="AF28" i="32"/>
  <c r="AF33" i="32"/>
  <c r="AF25" i="34"/>
  <c r="A23" i="32"/>
  <c r="A26" i="32"/>
  <c r="A32" i="32"/>
  <c r="A47" i="32"/>
  <c r="R47" i="32" s="1"/>
  <c r="A30" i="32"/>
  <c r="C53" i="32"/>
  <c r="A48" i="32"/>
  <c r="A24" i="32"/>
  <c r="A25" i="32"/>
  <c r="A31" i="32"/>
  <c r="A41" i="32"/>
  <c r="R41" i="32" s="1"/>
  <c r="A42" i="32"/>
  <c r="K42" i="32" s="1"/>
  <c r="F53" i="32"/>
  <c r="L53" i="32"/>
  <c r="V53" i="32"/>
  <c r="Z53" i="32"/>
  <c r="AD53" i="32"/>
  <c r="M53" i="32"/>
  <c r="W53" i="32"/>
  <c r="AA53" i="32"/>
  <c r="AE53" i="32"/>
  <c r="H53" i="32"/>
  <c r="N53" i="32"/>
  <c r="T53" i="32"/>
  <c r="X53" i="32"/>
  <c r="K53" i="33"/>
  <c r="J53" i="33"/>
  <c r="R53" i="33"/>
  <c r="J36" i="33"/>
  <c r="P53" i="33"/>
  <c r="AB53" i="33"/>
  <c r="AD53" i="35"/>
  <c r="T53" i="35"/>
  <c r="U53" i="35"/>
  <c r="K53" i="35"/>
  <c r="R36" i="34"/>
  <c r="R53" i="34"/>
  <c r="K53" i="34"/>
  <c r="AB53" i="34"/>
  <c r="J36" i="34"/>
  <c r="U53" i="34"/>
  <c r="AB36" i="34"/>
  <c r="P53" i="34"/>
  <c r="Q53" i="34"/>
  <c r="J53" i="34"/>
  <c r="Q36" i="34"/>
  <c r="Q36" i="33"/>
  <c r="U53" i="33"/>
  <c r="Q53" i="33"/>
  <c r="E36" i="32"/>
  <c r="M36" i="32"/>
  <c r="AA36" i="32"/>
  <c r="O36" i="32"/>
  <c r="W36" i="32"/>
  <c r="AC36" i="32"/>
  <c r="F36" i="32"/>
  <c r="H36" i="32"/>
  <c r="X36" i="32"/>
  <c r="AD36" i="32"/>
  <c r="V36" i="32"/>
  <c r="C36" i="32"/>
  <c r="I36" i="32"/>
  <c r="AE36" i="32"/>
  <c r="N36" i="32"/>
  <c r="L36" i="32"/>
  <c r="T36" i="32"/>
  <c r="Z36" i="32"/>
  <c r="A35" i="32"/>
  <c r="A40" i="32"/>
  <c r="R42" i="32"/>
  <c r="A46" i="32"/>
  <c r="S47" i="32"/>
  <c r="A52" i="32"/>
  <c r="U41" i="32"/>
  <c r="U47" i="32"/>
  <c r="J41" i="32"/>
  <c r="AF41" i="32" s="1"/>
  <c r="P41" i="32"/>
  <c r="AB41" i="32"/>
  <c r="A43" i="32"/>
  <c r="AB47" i="32"/>
  <c r="A49" i="32"/>
  <c r="A27" i="32"/>
  <c r="A33" i="32"/>
  <c r="K41" i="32"/>
  <c r="J42" i="32"/>
  <c r="AF42" i="32" s="1"/>
  <c r="P42" i="32"/>
  <c r="A44" i="32"/>
  <c r="Q47" i="32"/>
  <c r="Q53" i="32" s="1"/>
  <c r="A50" i="32"/>
  <c r="A28" i="32"/>
  <c r="A34" i="32"/>
  <c r="A45" i="32"/>
  <c r="B26" i="5"/>
  <c r="C26" i="5"/>
  <c r="B27" i="5"/>
  <c r="C27" i="5"/>
  <c r="B28" i="5"/>
  <c r="C28" i="5"/>
  <c r="B29" i="5"/>
  <c r="C29" i="5"/>
  <c r="Y33" i="38"/>
  <c r="D25" i="5"/>
  <c r="O25" i="5"/>
  <c r="Y27" i="38"/>
  <c r="AC28" i="5"/>
  <c r="W25" i="5"/>
  <c r="T29" i="3"/>
  <c r="G25" i="3"/>
  <c r="AB48" i="38"/>
  <c r="M25" i="3"/>
  <c r="Y45" i="38"/>
  <c r="E28" i="5"/>
  <c r="AB25" i="3"/>
  <c r="R29" i="3"/>
  <c r="AC47" i="38"/>
  <c r="AC24" i="38"/>
  <c r="Y25" i="5"/>
  <c r="D25" i="3"/>
  <c r="Y42" i="38"/>
  <c r="AA25" i="3"/>
  <c r="Y26" i="38"/>
  <c r="Y28" i="38"/>
  <c r="AC29" i="3"/>
  <c r="R25" i="5"/>
  <c r="AA30" i="38"/>
  <c r="AA28" i="5"/>
  <c r="AA25" i="38"/>
  <c r="X26" i="5"/>
  <c r="X25" i="3"/>
  <c r="AA25" i="5"/>
  <c r="AC42" i="38"/>
  <c r="P25" i="5"/>
  <c r="N28" i="5"/>
  <c r="K28" i="5"/>
  <c r="O28" i="5"/>
  <c r="O25" i="3"/>
  <c r="Z46" i="38"/>
  <c r="Y34" i="38"/>
  <c r="N25" i="5"/>
  <c r="Y50" i="38"/>
  <c r="AA27" i="5"/>
  <c r="F25" i="3"/>
  <c r="Y25" i="3"/>
  <c r="K27" i="3"/>
  <c r="AF25" i="5"/>
  <c r="U25" i="5"/>
  <c r="AA40" i="38"/>
  <c r="Y35" i="38"/>
  <c r="U27" i="5"/>
  <c r="AC25" i="38"/>
  <c r="AE25" i="5"/>
  <c r="Y41" i="38"/>
  <c r="AD25" i="3"/>
  <c r="F25" i="5"/>
  <c r="M25" i="5"/>
  <c r="E27" i="5"/>
  <c r="D27" i="5"/>
  <c r="W28" i="5"/>
  <c r="S27" i="3"/>
  <c r="U25" i="3"/>
  <c r="Q27" i="5"/>
  <c r="AC48" i="38"/>
  <c r="AA24" i="38"/>
  <c r="AF25" i="3"/>
  <c r="AB25" i="5"/>
  <c r="I25" i="5"/>
  <c r="Z28" i="5"/>
  <c r="N25" i="3"/>
  <c r="F29" i="5"/>
  <c r="AE25" i="3"/>
  <c r="K29" i="3"/>
  <c r="W27" i="5"/>
  <c r="Z47" i="38"/>
  <c r="Y43" i="38"/>
  <c r="X25" i="5"/>
  <c r="J25" i="3"/>
  <c r="AB27" i="5"/>
  <c r="AC23" i="38"/>
  <c r="M27" i="5"/>
  <c r="W25" i="3"/>
  <c r="Y29" i="5"/>
  <c r="AA48" i="38"/>
  <c r="R27" i="3"/>
  <c r="I25" i="3"/>
  <c r="Y32" i="38"/>
  <c r="AC27" i="5"/>
  <c r="G25" i="5"/>
  <c r="P25" i="3"/>
  <c r="AA46" i="38"/>
  <c r="S29" i="3"/>
  <c r="AA26" i="5"/>
  <c r="AB46" i="38"/>
  <c r="Y44" i="38"/>
  <c r="Y27" i="5"/>
  <c r="Q28" i="5"/>
  <c r="T27" i="3"/>
  <c r="Y49" i="38"/>
  <c r="J27" i="5"/>
  <c r="AD25" i="5"/>
  <c r="V27" i="5"/>
  <c r="J25" i="5"/>
  <c r="Y52" i="38"/>
  <c r="E42" i="38" l="1"/>
  <c r="E41" i="38"/>
  <c r="E52" i="38"/>
  <c r="E44" i="38"/>
  <c r="AB53" i="38"/>
  <c r="E43" i="38"/>
  <c r="E45" i="38"/>
  <c r="E49" i="38"/>
  <c r="E50" i="38"/>
  <c r="AC53" i="38"/>
  <c r="AA53" i="38"/>
  <c r="Z53" i="38"/>
  <c r="Y48" i="32"/>
  <c r="S48" i="32"/>
  <c r="P48" i="32"/>
  <c r="G48" i="32"/>
  <c r="U48" i="32"/>
  <c r="AB48" i="32"/>
  <c r="D48" i="32"/>
  <c r="AF47" i="32"/>
  <c r="G46" i="32"/>
  <c r="G53" i="32" s="1"/>
  <c r="U46" i="32"/>
  <c r="P46" i="32"/>
  <c r="AB46" i="32"/>
  <c r="D46" i="32"/>
  <c r="S46" i="32"/>
  <c r="S53" i="32" s="1"/>
  <c r="Y46" i="32"/>
  <c r="Y53" i="32" s="1"/>
  <c r="E26" i="38"/>
  <c r="E33" i="38"/>
  <c r="E27" i="38"/>
  <c r="E28" i="38"/>
  <c r="E34" i="38"/>
  <c r="E32" i="38"/>
  <c r="E35" i="38"/>
  <c r="AB53" i="32"/>
  <c r="U53" i="32"/>
  <c r="R40" i="32"/>
  <c r="R53" i="32" s="1"/>
  <c r="K40" i="32"/>
  <c r="K53" i="32" s="1"/>
  <c r="P40" i="32"/>
  <c r="P53" i="32" s="1"/>
  <c r="J40" i="32"/>
  <c r="AF40" i="32" s="1"/>
  <c r="D28" i="5"/>
  <c r="N27" i="5"/>
  <c r="U28" i="5"/>
  <c r="G28" i="5"/>
  <c r="H28" i="5"/>
  <c r="I29" i="5"/>
  <c r="AE27" i="5"/>
  <c r="H27" i="5"/>
  <c r="AE26" i="5"/>
  <c r="L25" i="5"/>
  <c r="V28" i="5"/>
  <c r="E26" i="5"/>
  <c r="Q26" i="5"/>
  <c r="AD28" i="5"/>
  <c r="X28" i="5"/>
  <c r="AD27" i="5"/>
  <c r="N26" i="5"/>
  <c r="AE29" i="5"/>
  <c r="Q25" i="5"/>
  <c r="J29" i="5"/>
  <c r="K29" i="5"/>
  <c r="AA29" i="5"/>
  <c r="H29" i="5"/>
  <c r="AB29" i="5"/>
  <c r="U26" i="5"/>
  <c r="AF27" i="5"/>
  <c r="N29" i="5"/>
  <c r="AD29" i="5"/>
  <c r="Y26" i="5"/>
  <c r="X27" i="5"/>
  <c r="AC29" i="5"/>
  <c r="I28" i="5"/>
  <c r="V25" i="5"/>
  <c r="H26" i="5"/>
  <c r="L27" i="5"/>
  <c r="AB26" i="5"/>
  <c r="T26" i="5"/>
  <c r="AF26" i="5"/>
  <c r="P28" i="5"/>
  <c r="Y28" i="5"/>
  <c r="S26" i="5"/>
  <c r="I27" i="5"/>
  <c r="R29" i="5"/>
  <c r="S27" i="5"/>
  <c r="L26" i="5"/>
  <c r="H25" i="5"/>
  <c r="K26" i="5"/>
  <c r="AF28" i="5"/>
  <c r="AD26" i="5"/>
  <c r="L28" i="5"/>
  <c r="R28" i="5"/>
  <c r="D26" i="5"/>
  <c r="P26" i="5"/>
  <c r="L29" i="5"/>
  <c r="AC25" i="5"/>
  <c r="I26" i="5"/>
  <c r="D29" i="5"/>
  <c r="X29" i="5"/>
  <c r="Z26" i="5"/>
  <c r="M28" i="5"/>
  <c r="M26" i="5"/>
  <c r="K27" i="5"/>
  <c r="S25" i="5"/>
  <c r="J28" i="5"/>
  <c r="U29" i="5"/>
  <c r="O29" i="5"/>
  <c r="O26" i="5"/>
  <c r="G27" i="5"/>
  <c r="Z27" i="5"/>
  <c r="T29" i="5"/>
  <c r="Y40" i="38"/>
  <c r="AE28" i="5"/>
  <c r="Z29" i="5"/>
  <c r="R27" i="5"/>
  <c r="V29" i="5"/>
  <c r="S29" i="5"/>
  <c r="P27" i="5"/>
  <c r="AC26" i="5"/>
  <c r="S28" i="5"/>
  <c r="W29" i="5"/>
  <c r="T27" i="5"/>
  <c r="Q29" i="5"/>
  <c r="F27" i="5"/>
  <c r="Y47" i="38"/>
  <c r="Z25" i="5"/>
  <c r="AB28" i="5"/>
  <c r="F28" i="5"/>
  <c r="W26" i="5"/>
  <c r="AF29" i="5"/>
  <c r="J26" i="5"/>
  <c r="R26" i="5"/>
  <c r="O27" i="5"/>
  <c r="E29" i="5"/>
  <c r="V26" i="5"/>
  <c r="P29" i="5"/>
  <c r="G29" i="5"/>
  <c r="M29" i="5"/>
  <c r="T25" i="5"/>
  <c r="F26" i="5"/>
  <c r="G26" i="5"/>
  <c r="T28" i="5"/>
  <c r="E47" i="38" l="1"/>
  <c r="E40" i="38"/>
  <c r="AF46" i="32"/>
  <c r="D53" i="32"/>
  <c r="AF48" i="32"/>
  <c r="AG28" i="5"/>
  <c r="AG27" i="5"/>
  <c r="AG29" i="5"/>
  <c r="AG26" i="5"/>
  <c r="J53" i="32"/>
  <c r="D30" i="31"/>
  <c r="E30" i="31"/>
  <c r="F30" i="31"/>
  <c r="G30" i="31"/>
  <c r="H30" i="31"/>
  <c r="I30" i="31"/>
  <c r="J30" i="31"/>
  <c r="K30" i="31"/>
  <c r="L30" i="31"/>
  <c r="M30" i="31"/>
  <c r="N30" i="31"/>
  <c r="O30" i="31"/>
  <c r="Q30" i="31"/>
  <c r="R30" i="31"/>
  <c r="S30" i="31"/>
  <c r="T30" i="31"/>
  <c r="U30" i="31"/>
  <c r="V30" i="31"/>
  <c r="W30" i="31"/>
  <c r="X30" i="31"/>
  <c r="Y30" i="31"/>
  <c r="Z30" i="31"/>
  <c r="AA30" i="31"/>
  <c r="AB30" i="31"/>
  <c r="AC30" i="31"/>
  <c r="AD30" i="31"/>
  <c r="AE30" i="31"/>
  <c r="AF30" i="31"/>
  <c r="D31" i="31"/>
  <c r="E31" i="31"/>
  <c r="F31" i="31"/>
  <c r="G31" i="31"/>
  <c r="H31" i="31"/>
  <c r="I31" i="31"/>
  <c r="J31" i="31"/>
  <c r="K31" i="31"/>
  <c r="L31" i="31"/>
  <c r="M31" i="31"/>
  <c r="N31" i="31"/>
  <c r="O31" i="31"/>
  <c r="Q31" i="31"/>
  <c r="R31" i="31"/>
  <c r="S31" i="31"/>
  <c r="T31" i="31"/>
  <c r="U31" i="31"/>
  <c r="V31" i="31"/>
  <c r="W31" i="31"/>
  <c r="X31" i="31"/>
  <c r="Y31" i="31"/>
  <c r="Z31" i="31"/>
  <c r="AA31" i="31"/>
  <c r="AB31" i="31"/>
  <c r="AC31" i="31"/>
  <c r="AD31" i="31"/>
  <c r="AE31" i="31"/>
  <c r="AF31" i="31"/>
  <c r="D32" i="31"/>
  <c r="E32" i="31"/>
  <c r="F32" i="31"/>
  <c r="G32" i="31"/>
  <c r="H32" i="31"/>
  <c r="J32" i="31"/>
  <c r="K32" i="31"/>
  <c r="L32" i="31"/>
  <c r="M32" i="31"/>
  <c r="N32" i="31"/>
  <c r="O32" i="31"/>
  <c r="Q32" i="31"/>
  <c r="S32" i="31"/>
  <c r="T32" i="31"/>
  <c r="U32" i="31"/>
  <c r="V32" i="31"/>
  <c r="W32" i="31"/>
  <c r="X32" i="31"/>
  <c r="Z32" i="31"/>
  <c r="AA32" i="31"/>
  <c r="AB32" i="31"/>
  <c r="AC32" i="31"/>
  <c r="AD32" i="31"/>
  <c r="AE32" i="31"/>
  <c r="AF32" i="31"/>
  <c r="D33" i="31"/>
  <c r="E33" i="31"/>
  <c r="F33" i="31"/>
  <c r="G33" i="31"/>
  <c r="H33" i="31"/>
  <c r="I33" i="31"/>
  <c r="J33" i="31"/>
  <c r="K33" i="31"/>
  <c r="M33" i="31"/>
  <c r="N33" i="31"/>
  <c r="O33" i="31"/>
  <c r="P33" i="31"/>
  <c r="Q33" i="31"/>
  <c r="S33" i="31"/>
  <c r="T33" i="31"/>
  <c r="U33" i="31"/>
  <c r="W33" i="31"/>
  <c r="X33" i="31"/>
  <c r="Z33" i="31"/>
  <c r="AA33" i="31"/>
  <c r="AB33" i="31"/>
  <c r="AC33" i="31"/>
  <c r="AE33" i="31"/>
  <c r="AF33" i="31"/>
  <c r="D34" i="31"/>
  <c r="E34" i="31"/>
  <c r="F34" i="31"/>
  <c r="G34" i="31"/>
  <c r="H34" i="31"/>
  <c r="I34" i="31"/>
  <c r="J34" i="31"/>
  <c r="K34" i="31"/>
  <c r="L34" i="31"/>
  <c r="N34" i="31"/>
  <c r="O34" i="31"/>
  <c r="P34" i="31"/>
  <c r="R34" i="31"/>
  <c r="T34" i="31"/>
  <c r="W34" i="31"/>
  <c r="X34" i="31"/>
  <c r="Y34" i="31"/>
  <c r="Z34" i="31"/>
  <c r="AA34" i="31"/>
  <c r="AB34" i="31"/>
  <c r="AC34" i="31"/>
  <c r="AD34" i="31"/>
  <c r="AE34" i="31"/>
  <c r="AF34" i="31"/>
  <c r="D35" i="31"/>
  <c r="E35" i="31"/>
  <c r="F35" i="31"/>
  <c r="G35" i="31"/>
  <c r="H35" i="31"/>
  <c r="I35" i="31"/>
  <c r="J35" i="31"/>
  <c r="K35" i="31"/>
  <c r="L35" i="31"/>
  <c r="N35" i="31"/>
  <c r="O35" i="31"/>
  <c r="P35" i="31"/>
  <c r="R35" i="31"/>
  <c r="T35" i="31"/>
  <c r="U35" i="31"/>
  <c r="W35" i="31"/>
  <c r="X35" i="31"/>
  <c r="Y35" i="31"/>
  <c r="Z35" i="31"/>
  <c r="AA35" i="31"/>
  <c r="AB35" i="31"/>
  <c r="AC35" i="31"/>
  <c r="AD35" i="31"/>
  <c r="AE35" i="31"/>
  <c r="AF35" i="31"/>
  <c r="D36" i="31"/>
  <c r="E36" i="31"/>
  <c r="F36" i="31"/>
  <c r="G36" i="31"/>
  <c r="H36" i="31"/>
  <c r="I36" i="31"/>
  <c r="J36" i="31"/>
  <c r="K36" i="31"/>
  <c r="L36" i="31"/>
  <c r="N36" i="31"/>
  <c r="O36" i="31"/>
  <c r="P36" i="31"/>
  <c r="R36" i="31"/>
  <c r="T36" i="31"/>
  <c r="U36" i="31"/>
  <c r="W36" i="31"/>
  <c r="X36" i="31"/>
  <c r="Y36" i="31"/>
  <c r="Z36" i="31"/>
  <c r="AA36" i="31"/>
  <c r="AB36" i="31"/>
  <c r="AC36" i="31"/>
  <c r="AD36" i="31"/>
  <c r="AE36" i="31"/>
  <c r="AF36" i="31"/>
  <c r="D37" i="31"/>
  <c r="E37" i="31"/>
  <c r="F37" i="31"/>
  <c r="G37" i="31"/>
  <c r="H37" i="31"/>
  <c r="I37" i="31"/>
  <c r="J37" i="31"/>
  <c r="K37" i="31"/>
  <c r="L37" i="31"/>
  <c r="N37" i="31"/>
  <c r="O37" i="31"/>
  <c r="P37" i="31"/>
  <c r="R37" i="31"/>
  <c r="T37" i="31"/>
  <c r="U37" i="31"/>
  <c r="W37" i="31"/>
  <c r="X37" i="31"/>
  <c r="Y37" i="31"/>
  <c r="Z37" i="31"/>
  <c r="AA37" i="31"/>
  <c r="AB37" i="31"/>
  <c r="AC37" i="31"/>
  <c r="AD37" i="31"/>
  <c r="AE37" i="31"/>
  <c r="AF37" i="31"/>
  <c r="D38" i="31"/>
  <c r="E38" i="31"/>
  <c r="F38" i="31"/>
  <c r="G38" i="31"/>
  <c r="H38" i="31"/>
  <c r="I38" i="31"/>
  <c r="J38" i="31"/>
  <c r="K38" i="31"/>
  <c r="L38" i="31"/>
  <c r="N38" i="31"/>
  <c r="O38" i="31"/>
  <c r="P38" i="31"/>
  <c r="Q38" i="31"/>
  <c r="R38" i="31"/>
  <c r="T38" i="31"/>
  <c r="U38" i="31"/>
  <c r="W38" i="31"/>
  <c r="X38" i="31"/>
  <c r="Y38" i="31"/>
  <c r="Z38" i="31"/>
  <c r="AA38" i="31"/>
  <c r="AB38" i="31"/>
  <c r="AC38" i="31"/>
  <c r="AD38" i="31"/>
  <c r="AE38" i="31"/>
  <c r="AF38" i="31"/>
  <c r="D39" i="31"/>
  <c r="E39" i="31"/>
  <c r="F39" i="31"/>
  <c r="G39" i="31"/>
  <c r="H39" i="31"/>
  <c r="I39" i="31"/>
  <c r="J39" i="31"/>
  <c r="K39" i="31"/>
  <c r="L39" i="31"/>
  <c r="N39" i="31"/>
  <c r="O39" i="31"/>
  <c r="P39" i="31"/>
  <c r="Q39" i="31"/>
  <c r="R39" i="31"/>
  <c r="T39" i="31"/>
  <c r="U39" i="31"/>
  <c r="W39" i="31"/>
  <c r="X39" i="31"/>
  <c r="Y39" i="31"/>
  <c r="Z39" i="31"/>
  <c r="AA39" i="31"/>
  <c r="AB39" i="31"/>
  <c r="AC39" i="31"/>
  <c r="AD39" i="31"/>
  <c r="AE39" i="31"/>
  <c r="AF39" i="31"/>
  <c r="D40" i="31"/>
  <c r="E40" i="31"/>
  <c r="F40" i="31"/>
  <c r="G40" i="31"/>
  <c r="H40" i="31"/>
  <c r="I40" i="31"/>
  <c r="J40" i="31"/>
  <c r="K40" i="31"/>
  <c r="L40" i="31"/>
  <c r="M40" i="31"/>
  <c r="N40" i="31"/>
  <c r="O40" i="31"/>
  <c r="P40" i="31"/>
  <c r="Q40" i="31"/>
  <c r="R40" i="31"/>
  <c r="T40" i="31"/>
  <c r="U40" i="31"/>
  <c r="W40" i="31"/>
  <c r="X40" i="31"/>
  <c r="Z40" i="31"/>
  <c r="AB40" i="31"/>
  <c r="AC40" i="31"/>
  <c r="AE40" i="31"/>
  <c r="AF40" i="31"/>
  <c r="D41" i="31"/>
  <c r="E41" i="31"/>
  <c r="F41" i="31"/>
  <c r="G41" i="31"/>
  <c r="H41" i="31"/>
  <c r="I41" i="31"/>
  <c r="J41" i="31"/>
  <c r="K41" i="31"/>
  <c r="L41" i="31"/>
  <c r="M41" i="31"/>
  <c r="N41" i="31"/>
  <c r="O41" i="31"/>
  <c r="P41" i="31"/>
  <c r="Q41" i="31"/>
  <c r="R41" i="31"/>
  <c r="S41" i="31"/>
  <c r="T41" i="31"/>
  <c r="U41" i="31"/>
  <c r="V41" i="31"/>
  <c r="W41" i="31"/>
  <c r="X41" i="31"/>
  <c r="Y41" i="31"/>
  <c r="Z41" i="31"/>
  <c r="AA41" i="31"/>
  <c r="AB41" i="31"/>
  <c r="AD41"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D42" i="31"/>
  <c r="D43" i="31"/>
  <c r="E43" i="31"/>
  <c r="H43" i="31"/>
  <c r="I43" i="31"/>
  <c r="J43" i="31"/>
  <c r="K43" i="31"/>
  <c r="L43" i="31"/>
  <c r="M43" i="31"/>
  <c r="N43" i="31"/>
  <c r="O43" i="31"/>
  <c r="P43" i="31"/>
  <c r="Q43" i="31"/>
  <c r="R43" i="31"/>
  <c r="S43" i="31"/>
  <c r="T43" i="31"/>
  <c r="U43" i="31"/>
  <c r="V43" i="31"/>
  <c r="W43" i="31"/>
  <c r="Y43" i="31"/>
  <c r="AB43" i="31"/>
  <c r="AC43" i="31"/>
  <c r="AD43" i="31"/>
  <c r="AE43" i="31"/>
  <c r="AF43" i="31"/>
  <c r="D44" i="31"/>
  <c r="E44" i="31"/>
  <c r="F44" i="31"/>
  <c r="G44" i="31"/>
  <c r="H44" i="31"/>
  <c r="I44" i="31"/>
  <c r="J44" i="31"/>
  <c r="K44" i="31"/>
  <c r="L44" i="31"/>
  <c r="M44" i="31"/>
  <c r="N44" i="31"/>
  <c r="O44" i="31"/>
  <c r="P44" i="31"/>
  <c r="Q44" i="31"/>
  <c r="R44" i="31"/>
  <c r="S44" i="31"/>
  <c r="T44" i="31"/>
  <c r="U44" i="31"/>
  <c r="V44" i="31"/>
  <c r="X44" i="31"/>
  <c r="Y44" i="31"/>
  <c r="Z44" i="31"/>
  <c r="AA44" i="31"/>
  <c r="AB44" i="31"/>
  <c r="AC44" i="31"/>
  <c r="AD44" i="31"/>
  <c r="AE44" i="31"/>
  <c r="AF44" i="31"/>
  <c r="D45" i="31"/>
  <c r="E45" i="31"/>
  <c r="F45" i="31"/>
  <c r="G45" i="31"/>
  <c r="H45" i="31"/>
  <c r="I45" i="31"/>
  <c r="J45" i="31"/>
  <c r="K45" i="31"/>
  <c r="L45" i="31"/>
  <c r="M45" i="31"/>
  <c r="O45" i="31"/>
  <c r="P45" i="31"/>
  <c r="Q45" i="31"/>
  <c r="R45" i="31"/>
  <c r="S45" i="31"/>
  <c r="U45" i="31"/>
  <c r="V45" i="31"/>
  <c r="W45" i="31"/>
  <c r="X45" i="31"/>
  <c r="Y45" i="31"/>
  <c r="Z45" i="31"/>
  <c r="AA45" i="31"/>
  <c r="AB45" i="31"/>
  <c r="AD45" i="31"/>
  <c r="AE45" i="31"/>
  <c r="D46" i="31"/>
  <c r="E46" i="31"/>
  <c r="F46" i="31"/>
  <c r="G46" i="31"/>
  <c r="H46" i="31"/>
  <c r="I46" i="31"/>
  <c r="J46" i="31"/>
  <c r="K46" i="31"/>
  <c r="L46" i="31"/>
  <c r="M46" i="31"/>
  <c r="P46" i="31"/>
  <c r="Q46" i="31"/>
  <c r="R46" i="31"/>
  <c r="S46" i="31"/>
  <c r="T46" i="31"/>
  <c r="U46" i="31"/>
  <c r="V46" i="31"/>
  <c r="W46" i="31"/>
  <c r="X46" i="31"/>
  <c r="Y46" i="31"/>
  <c r="Z46" i="31"/>
  <c r="AA46" i="31"/>
  <c r="AC46" i="31"/>
  <c r="AD46" i="31"/>
  <c r="AE46" i="31"/>
  <c r="AF46" i="31"/>
  <c r="F47" i="31"/>
  <c r="I47" i="31"/>
  <c r="K47" i="31"/>
  <c r="L47" i="31"/>
  <c r="M47" i="31"/>
  <c r="N47" i="31"/>
  <c r="O47" i="31"/>
  <c r="P47" i="31"/>
  <c r="Q47" i="31"/>
  <c r="R47" i="31"/>
  <c r="S47" i="31"/>
  <c r="T47" i="31"/>
  <c r="U47" i="31"/>
  <c r="V47" i="31"/>
  <c r="W47" i="31"/>
  <c r="X47" i="31"/>
  <c r="Y47" i="31"/>
  <c r="AA47" i="31"/>
  <c r="AB47" i="31"/>
  <c r="AC47" i="31"/>
  <c r="AD47" i="31"/>
  <c r="AE47" i="31"/>
  <c r="AF47" i="31"/>
  <c r="D48" i="31"/>
  <c r="E48" i="31"/>
  <c r="F48" i="31"/>
  <c r="G48" i="31"/>
  <c r="H48" i="31"/>
  <c r="K48" i="31"/>
  <c r="L48" i="31"/>
  <c r="M48" i="31"/>
  <c r="N48" i="31"/>
  <c r="O48" i="31"/>
  <c r="P48" i="31"/>
  <c r="Q48" i="31"/>
  <c r="R48" i="31"/>
  <c r="S48" i="31"/>
  <c r="T48" i="31"/>
  <c r="U48" i="31"/>
  <c r="V48" i="31"/>
  <c r="W48" i="31"/>
  <c r="X48" i="31"/>
  <c r="Z48" i="31"/>
  <c r="AA48" i="31"/>
  <c r="AB48" i="31"/>
  <c r="AC48" i="31"/>
  <c r="AD48" i="31"/>
  <c r="AE48" i="31"/>
  <c r="AF48" i="31"/>
  <c r="E29" i="31"/>
  <c r="F29" i="31"/>
  <c r="G29" i="31"/>
  <c r="H29" i="31"/>
  <c r="I29" i="31"/>
  <c r="J29" i="31"/>
  <c r="L29" i="31"/>
  <c r="M29" i="31"/>
  <c r="N29" i="31"/>
  <c r="O29" i="31"/>
  <c r="P29" i="31"/>
  <c r="Q29" i="31"/>
  <c r="R29" i="31"/>
  <c r="S29" i="31"/>
  <c r="T29" i="31"/>
  <c r="U29" i="31"/>
  <c r="V29" i="31"/>
  <c r="W29" i="31"/>
  <c r="X29" i="31"/>
  <c r="Y29" i="31"/>
  <c r="Z29" i="31"/>
  <c r="AA29" i="31"/>
  <c r="AB29" i="31"/>
  <c r="AC29" i="31"/>
  <c r="AD29" i="31"/>
  <c r="AE29" i="31"/>
  <c r="AF29" i="31"/>
  <c r="D29" i="31"/>
  <c r="D5" i="31"/>
  <c r="D54" i="31" s="1"/>
  <c r="E5" i="31"/>
  <c r="E54" i="31" s="1"/>
  <c r="F5" i="31"/>
  <c r="F54" i="31" s="1"/>
  <c r="G5" i="31"/>
  <c r="G54" i="31" s="1"/>
  <c r="H5" i="31"/>
  <c r="H54" i="31" s="1"/>
  <c r="I5" i="31"/>
  <c r="I54" i="31" s="1"/>
  <c r="J5" i="31"/>
  <c r="J54" i="31" s="1"/>
  <c r="K5" i="31"/>
  <c r="K54" i="31" s="1"/>
  <c r="L5" i="31"/>
  <c r="L54" i="31" s="1"/>
  <c r="M5" i="31"/>
  <c r="M54" i="31" s="1"/>
  <c r="N5" i="31"/>
  <c r="N54" i="31" s="1"/>
  <c r="O5" i="31"/>
  <c r="O54" i="31" s="1"/>
  <c r="Q5" i="31"/>
  <c r="Q54" i="31" s="1"/>
  <c r="R5" i="31"/>
  <c r="R54" i="31" s="1"/>
  <c r="S5" i="31"/>
  <c r="S54" i="31" s="1"/>
  <c r="T5" i="31"/>
  <c r="T54" i="31" s="1"/>
  <c r="U5" i="31"/>
  <c r="U54" i="31" s="1"/>
  <c r="V5" i="31"/>
  <c r="V54" i="31" s="1"/>
  <c r="W5" i="31"/>
  <c r="W54" i="31" s="1"/>
  <c r="X5" i="31"/>
  <c r="X54" i="31" s="1"/>
  <c r="Y5" i="31"/>
  <c r="Y54" i="31" s="1"/>
  <c r="Z5" i="31"/>
  <c r="Z54" i="31" s="1"/>
  <c r="AA5" i="31"/>
  <c r="AA54" i="31" s="1"/>
  <c r="AB5" i="31"/>
  <c r="AB54" i="31" s="1"/>
  <c r="AC5" i="31"/>
  <c r="AC54" i="31" s="1"/>
  <c r="AD5" i="31"/>
  <c r="AD54" i="31" s="1"/>
  <c r="AE5" i="31"/>
  <c r="AE54" i="31" s="1"/>
  <c r="AF5" i="31"/>
  <c r="AF54" i="31" s="1"/>
  <c r="D6" i="31"/>
  <c r="D55" i="31" s="1"/>
  <c r="E6" i="31"/>
  <c r="E55" i="31" s="1"/>
  <c r="F6" i="31"/>
  <c r="F55" i="31" s="1"/>
  <c r="G6" i="31"/>
  <c r="G55" i="31" s="1"/>
  <c r="H6" i="31"/>
  <c r="H55" i="31" s="1"/>
  <c r="I6" i="31"/>
  <c r="I55" i="31" s="1"/>
  <c r="J6" i="31"/>
  <c r="J55" i="31" s="1"/>
  <c r="K6" i="31"/>
  <c r="K55" i="31" s="1"/>
  <c r="L6" i="31"/>
  <c r="L55" i="31" s="1"/>
  <c r="M6" i="31"/>
  <c r="M55" i="31" s="1"/>
  <c r="N6" i="31"/>
  <c r="N55" i="31" s="1"/>
  <c r="O6" i="31"/>
  <c r="O55" i="31" s="1"/>
  <c r="Q6" i="31"/>
  <c r="Q55" i="31" s="1"/>
  <c r="R6" i="31"/>
  <c r="R55" i="31" s="1"/>
  <c r="S6" i="31"/>
  <c r="S55" i="31" s="1"/>
  <c r="T6" i="31"/>
  <c r="T55" i="31" s="1"/>
  <c r="U6" i="31"/>
  <c r="U55" i="31" s="1"/>
  <c r="V6" i="31"/>
  <c r="V55" i="31" s="1"/>
  <c r="W6" i="31"/>
  <c r="W55" i="31" s="1"/>
  <c r="X6" i="31"/>
  <c r="X55" i="31" s="1"/>
  <c r="Y6" i="31"/>
  <c r="Y55" i="31" s="1"/>
  <c r="Z6" i="31"/>
  <c r="Z55" i="31" s="1"/>
  <c r="AA6" i="31"/>
  <c r="AA55" i="31" s="1"/>
  <c r="AB6" i="31"/>
  <c r="AB55" i="31" s="1"/>
  <c r="AC6" i="31"/>
  <c r="AC55" i="31" s="1"/>
  <c r="AD6" i="31"/>
  <c r="AD55" i="31" s="1"/>
  <c r="AE6" i="31"/>
  <c r="AE55" i="31" s="1"/>
  <c r="AF6" i="31"/>
  <c r="AF55" i="31" s="1"/>
  <c r="D7" i="31"/>
  <c r="D56" i="31" s="1"/>
  <c r="E7" i="31"/>
  <c r="E56" i="31" s="1"/>
  <c r="F7" i="31"/>
  <c r="F56" i="31" s="1"/>
  <c r="G7" i="31"/>
  <c r="G56" i="31" s="1"/>
  <c r="H7" i="31"/>
  <c r="H56" i="31" s="1"/>
  <c r="J7" i="31"/>
  <c r="J56" i="31" s="1"/>
  <c r="K7" i="31"/>
  <c r="K56" i="31" s="1"/>
  <c r="L7" i="31"/>
  <c r="L56" i="31" s="1"/>
  <c r="M7" i="31"/>
  <c r="M56" i="31" s="1"/>
  <c r="N7" i="31"/>
  <c r="N56" i="31" s="1"/>
  <c r="O7" i="31"/>
  <c r="O56" i="31" s="1"/>
  <c r="Q7" i="31"/>
  <c r="Q56" i="31" s="1"/>
  <c r="S7" i="31"/>
  <c r="S56" i="31" s="1"/>
  <c r="T7" i="31"/>
  <c r="T56" i="31" s="1"/>
  <c r="U7" i="31"/>
  <c r="U56" i="31" s="1"/>
  <c r="V7" i="31"/>
  <c r="V56" i="31" s="1"/>
  <c r="W7" i="31"/>
  <c r="W56" i="31" s="1"/>
  <c r="X7" i="31"/>
  <c r="X56" i="31" s="1"/>
  <c r="Z7" i="31"/>
  <c r="Z56" i="31" s="1"/>
  <c r="AA7" i="31"/>
  <c r="AA56" i="31" s="1"/>
  <c r="AB7" i="31"/>
  <c r="AB56" i="31" s="1"/>
  <c r="AC7" i="31"/>
  <c r="AC56" i="31" s="1"/>
  <c r="AD7" i="31"/>
  <c r="AD56" i="31" s="1"/>
  <c r="AE7" i="31"/>
  <c r="AE56" i="31" s="1"/>
  <c r="AF7" i="31"/>
  <c r="AF56" i="31" s="1"/>
  <c r="D8" i="31"/>
  <c r="D57" i="31" s="1"/>
  <c r="E8" i="31"/>
  <c r="E57" i="31" s="1"/>
  <c r="F8" i="31"/>
  <c r="F57" i="31" s="1"/>
  <c r="G8" i="31"/>
  <c r="G57" i="31" s="1"/>
  <c r="H8" i="31"/>
  <c r="H57" i="31" s="1"/>
  <c r="I8" i="31"/>
  <c r="I57" i="31" s="1"/>
  <c r="J8" i="31"/>
  <c r="J57" i="31" s="1"/>
  <c r="K8" i="31"/>
  <c r="K57" i="31" s="1"/>
  <c r="M8" i="31"/>
  <c r="M57" i="31" s="1"/>
  <c r="N8" i="31"/>
  <c r="N57" i="31" s="1"/>
  <c r="O8" i="31"/>
  <c r="O57" i="31" s="1"/>
  <c r="P8" i="31"/>
  <c r="P57" i="31" s="1"/>
  <c r="Q8" i="31"/>
  <c r="Q57" i="31" s="1"/>
  <c r="S8" i="31"/>
  <c r="S57" i="31" s="1"/>
  <c r="T8" i="31"/>
  <c r="T57" i="31" s="1"/>
  <c r="U8" i="31"/>
  <c r="U57" i="31" s="1"/>
  <c r="W8" i="31"/>
  <c r="W57" i="31" s="1"/>
  <c r="X8" i="31"/>
  <c r="X57" i="31" s="1"/>
  <c r="Z8" i="31"/>
  <c r="Z57" i="31" s="1"/>
  <c r="AA8" i="31"/>
  <c r="AA57" i="31" s="1"/>
  <c r="AB8" i="31"/>
  <c r="AB57" i="31" s="1"/>
  <c r="AC8" i="31"/>
  <c r="AC57" i="31" s="1"/>
  <c r="AE8" i="31"/>
  <c r="AE57" i="31" s="1"/>
  <c r="AF8" i="31"/>
  <c r="AF57" i="31" s="1"/>
  <c r="D9" i="31"/>
  <c r="D58" i="31" s="1"/>
  <c r="E9" i="31"/>
  <c r="E58" i="31" s="1"/>
  <c r="F9" i="31"/>
  <c r="F58" i="31" s="1"/>
  <c r="G9" i="31"/>
  <c r="G58" i="31" s="1"/>
  <c r="H9" i="31"/>
  <c r="H58" i="31" s="1"/>
  <c r="I9" i="31"/>
  <c r="I58" i="31" s="1"/>
  <c r="J9" i="31"/>
  <c r="J58" i="31" s="1"/>
  <c r="K9" i="31"/>
  <c r="K58" i="31" s="1"/>
  <c r="L9" i="31"/>
  <c r="L58" i="31" s="1"/>
  <c r="N9" i="31"/>
  <c r="N58" i="31" s="1"/>
  <c r="O9" i="31"/>
  <c r="O58" i="31" s="1"/>
  <c r="P9" i="31"/>
  <c r="P58" i="31" s="1"/>
  <c r="R9" i="31"/>
  <c r="R58" i="31" s="1"/>
  <c r="T9" i="31"/>
  <c r="T58" i="31" s="1"/>
  <c r="W9" i="31"/>
  <c r="W58" i="31" s="1"/>
  <c r="X9" i="31"/>
  <c r="X58" i="31" s="1"/>
  <c r="Y9" i="31"/>
  <c r="Y58" i="31" s="1"/>
  <c r="Z9" i="31"/>
  <c r="Z58" i="31" s="1"/>
  <c r="AA9" i="31"/>
  <c r="AA58" i="31" s="1"/>
  <c r="AB9" i="31"/>
  <c r="AB58" i="31" s="1"/>
  <c r="AC9" i="31"/>
  <c r="AC58" i="31" s="1"/>
  <c r="AD9" i="31"/>
  <c r="AD58" i="31" s="1"/>
  <c r="AE9" i="31"/>
  <c r="AE58" i="31" s="1"/>
  <c r="AF9" i="31"/>
  <c r="AF58" i="31" s="1"/>
  <c r="D10" i="31"/>
  <c r="D59" i="31" s="1"/>
  <c r="E10" i="31"/>
  <c r="E59" i="31" s="1"/>
  <c r="F10" i="31"/>
  <c r="F59" i="31" s="1"/>
  <c r="G10" i="31"/>
  <c r="G59" i="31" s="1"/>
  <c r="H10" i="31"/>
  <c r="H59" i="31" s="1"/>
  <c r="I10" i="31"/>
  <c r="I59" i="31" s="1"/>
  <c r="J10" i="31"/>
  <c r="J59" i="31" s="1"/>
  <c r="K10" i="31"/>
  <c r="K59" i="31" s="1"/>
  <c r="L10" i="31"/>
  <c r="L59" i="31" s="1"/>
  <c r="N10" i="31"/>
  <c r="N59" i="31" s="1"/>
  <c r="O10" i="31"/>
  <c r="O59" i="31" s="1"/>
  <c r="P10" i="31"/>
  <c r="P59" i="31" s="1"/>
  <c r="R10" i="31"/>
  <c r="R59" i="31" s="1"/>
  <c r="T10" i="31"/>
  <c r="T59" i="31" s="1"/>
  <c r="U10" i="31"/>
  <c r="U59" i="31" s="1"/>
  <c r="W10" i="31"/>
  <c r="W59" i="31" s="1"/>
  <c r="X10" i="31"/>
  <c r="X59" i="31" s="1"/>
  <c r="Y10" i="31"/>
  <c r="Y59" i="31" s="1"/>
  <c r="Z10" i="31"/>
  <c r="Z59" i="31" s="1"/>
  <c r="AA10" i="31"/>
  <c r="AA59" i="31" s="1"/>
  <c r="AB10" i="31"/>
  <c r="AB59" i="31" s="1"/>
  <c r="AC10" i="31"/>
  <c r="AC59" i="31" s="1"/>
  <c r="AD10" i="31"/>
  <c r="AD59" i="31" s="1"/>
  <c r="AE10" i="31"/>
  <c r="AE59" i="31" s="1"/>
  <c r="AF10" i="31"/>
  <c r="AF59" i="31" s="1"/>
  <c r="D11" i="31"/>
  <c r="D60" i="31" s="1"/>
  <c r="E11" i="31"/>
  <c r="E60" i="31" s="1"/>
  <c r="F11" i="31"/>
  <c r="F60" i="31" s="1"/>
  <c r="G11" i="31"/>
  <c r="G60" i="31" s="1"/>
  <c r="H11" i="31"/>
  <c r="H60" i="31" s="1"/>
  <c r="I11" i="31"/>
  <c r="I60" i="31" s="1"/>
  <c r="J11" i="31"/>
  <c r="J60" i="31" s="1"/>
  <c r="K11" i="31"/>
  <c r="K60" i="31" s="1"/>
  <c r="L11" i="31"/>
  <c r="L60" i="31" s="1"/>
  <c r="N11" i="31"/>
  <c r="N60" i="31" s="1"/>
  <c r="O11" i="31"/>
  <c r="O60" i="31" s="1"/>
  <c r="P11" i="31"/>
  <c r="P60" i="31" s="1"/>
  <c r="R11" i="31"/>
  <c r="R60" i="31" s="1"/>
  <c r="T11" i="31"/>
  <c r="T60" i="31" s="1"/>
  <c r="U11" i="31"/>
  <c r="U60" i="31" s="1"/>
  <c r="W11" i="31"/>
  <c r="W60" i="31" s="1"/>
  <c r="X11" i="31"/>
  <c r="X60" i="31" s="1"/>
  <c r="Y11" i="31"/>
  <c r="Y60" i="31" s="1"/>
  <c r="Z11" i="31"/>
  <c r="Z60" i="31" s="1"/>
  <c r="AA11" i="31"/>
  <c r="AA60" i="31" s="1"/>
  <c r="AB11" i="31"/>
  <c r="AB60" i="31" s="1"/>
  <c r="AC11" i="31"/>
  <c r="AC60" i="31" s="1"/>
  <c r="AD11" i="31"/>
  <c r="AD60" i="31" s="1"/>
  <c r="AE11" i="31"/>
  <c r="AE60" i="31" s="1"/>
  <c r="AF11" i="31"/>
  <c r="AF60" i="31" s="1"/>
  <c r="D12" i="31"/>
  <c r="D61" i="31" s="1"/>
  <c r="E12" i="31"/>
  <c r="E61" i="31" s="1"/>
  <c r="F12" i="31"/>
  <c r="F61" i="31" s="1"/>
  <c r="G12" i="31"/>
  <c r="G61" i="31" s="1"/>
  <c r="H12" i="31"/>
  <c r="H61" i="31" s="1"/>
  <c r="I12" i="31"/>
  <c r="I61" i="31" s="1"/>
  <c r="J12" i="31"/>
  <c r="J61" i="31" s="1"/>
  <c r="K12" i="31"/>
  <c r="K61" i="31" s="1"/>
  <c r="L12" i="31"/>
  <c r="L61" i="31" s="1"/>
  <c r="N12" i="31"/>
  <c r="N61" i="31" s="1"/>
  <c r="O12" i="31"/>
  <c r="O61" i="31" s="1"/>
  <c r="P12" i="31"/>
  <c r="P61" i="31" s="1"/>
  <c r="R12" i="31"/>
  <c r="R61" i="31" s="1"/>
  <c r="T12" i="31"/>
  <c r="T61" i="31" s="1"/>
  <c r="U12" i="31"/>
  <c r="U61" i="31" s="1"/>
  <c r="W12" i="31"/>
  <c r="W61" i="31" s="1"/>
  <c r="X12" i="31"/>
  <c r="X61" i="31" s="1"/>
  <c r="Y12" i="31"/>
  <c r="Y61" i="31" s="1"/>
  <c r="Z12" i="31"/>
  <c r="Z61" i="31" s="1"/>
  <c r="AA12" i="31"/>
  <c r="AA61" i="31" s="1"/>
  <c r="AB12" i="31"/>
  <c r="AB61" i="31" s="1"/>
  <c r="AC12" i="31"/>
  <c r="AC61" i="31" s="1"/>
  <c r="AD12" i="31"/>
  <c r="AD61" i="31" s="1"/>
  <c r="AE12" i="31"/>
  <c r="AE61" i="31" s="1"/>
  <c r="AF12" i="31"/>
  <c r="AF61" i="31" s="1"/>
  <c r="D13" i="31"/>
  <c r="D62" i="31" s="1"/>
  <c r="E13" i="31"/>
  <c r="E62" i="31" s="1"/>
  <c r="F13" i="31"/>
  <c r="F62" i="31" s="1"/>
  <c r="G13" i="31"/>
  <c r="G62" i="31" s="1"/>
  <c r="H13" i="31"/>
  <c r="H62" i="31" s="1"/>
  <c r="I13" i="31"/>
  <c r="I62" i="31" s="1"/>
  <c r="J13" i="31"/>
  <c r="J62" i="31" s="1"/>
  <c r="K13" i="31"/>
  <c r="K62" i="31" s="1"/>
  <c r="L13" i="31"/>
  <c r="L62" i="31" s="1"/>
  <c r="N13" i="31"/>
  <c r="N62" i="31" s="1"/>
  <c r="O13" i="31"/>
  <c r="O62" i="31" s="1"/>
  <c r="P13" i="31"/>
  <c r="P62" i="31" s="1"/>
  <c r="Q13" i="31"/>
  <c r="Q62" i="31" s="1"/>
  <c r="R13" i="31"/>
  <c r="R62" i="31" s="1"/>
  <c r="T13" i="31"/>
  <c r="T62" i="31" s="1"/>
  <c r="U13" i="31"/>
  <c r="U62" i="31" s="1"/>
  <c r="W13" i="31"/>
  <c r="W62" i="31" s="1"/>
  <c r="X13" i="31"/>
  <c r="X62" i="31" s="1"/>
  <c r="Y13" i="31"/>
  <c r="Y62" i="31" s="1"/>
  <c r="Z13" i="31"/>
  <c r="Z62" i="31" s="1"/>
  <c r="AA13" i="31"/>
  <c r="AA62" i="31" s="1"/>
  <c r="AB13" i="31"/>
  <c r="AB62" i="31" s="1"/>
  <c r="AC13" i="31"/>
  <c r="AC62" i="31" s="1"/>
  <c r="AD13" i="31"/>
  <c r="AD62" i="31" s="1"/>
  <c r="AE13" i="31"/>
  <c r="AE62" i="31" s="1"/>
  <c r="AF13" i="31"/>
  <c r="AF62" i="31" s="1"/>
  <c r="D14" i="31"/>
  <c r="D63" i="31" s="1"/>
  <c r="E14" i="31"/>
  <c r="E63" i="31" s="1"/>
  <c r="F14" i="31"/>
  <c r="F63" i="31" s="1"/>
  <c r="G14" i="31"/>
  <c r="G63" i="31" s="1"/>
  <c r="H14" i="31"/>
  <c r="H63" i="31" s="1"/>
  <c r="I14" i="31"/>
  <c r="I63" i="31" s="1"/>
  <c r="J14" i="31"/>
  <c r="J63" i="31" s="1"/>
  <c r="K14" i="31"/>
  <c r="K63" i="31" s="1"/>
  <c r="L14" i="31"/>
  <c r="L63" i="31" s="1"/>
  <c r="N14" i="31"/>
  <c r="N63" i="31" s="1"/>
  <c r="O14" i="31"/>
  <c r="O63" i="31" s="1"/>
  <c r="P14" i="31"/>
  <c r="P63" i="31" s="1"/>
  <c r="Q14" i="31"/>
  <c r="Q63" i="31" s="1"/>
  <c r="R14" i="31"/>
  <c r="R63" i="31" s="1"/>
  <c r="T14" i="31"/>
  <c r="T63" i="31" s="1"/>
  <c r="U14" i="31"/>
  <c r="U63" i="31" s="1"/>
  <c r="W14" i="31"/>
  <c r="W63" i="31" s="1"/>
  <c r="X14" i="31"/>
  <c r="X63" i="31" s="1"/>
  <c r="Y14" i="31"/>
  <c r="Y63" i="31" s="1"/>
  <c r="Z14" i="31"/>
  <c r="Z63" i="31" s="1"/>
  <c r="AA14" i="31"/>
  <c r="AA63" i="31" s="1"/>
  <c r="AB14" i="31"/>
  <c r="AB63" i="31" s="1"/>
  <c r="AC14" i="31"/>
  <c r="AC63" i="31" s="1"/>
  <c r="AD14" i="31"/>
  <c r="AD63" i="31" s="1"/>
  <c r="AE14" i="31"/>
  <c r="AE63" i="31" s="1"/>
  <c r="AF14" i="31"/>
  <c r="AF63" i="31" s="1"/>
  <c r="D15" i="31"/>
  <c r="D64" i="31" s="1"/>
  <c r="E15" i="31"/>
  <c r="E64" i="31" s="1"/>
  <c r="F15" i="31"/>
  <c r="F64" i="31" s="1"/>
  <c r="G15" i="31"/>
  <c r="G64" i="31" s="1"/>
  <c r="H15" i="31"/>
  <c r="H64" i="31" s="1"/>
  <c r="I15" i="31"/>
  <c r="I64" i="31" s="1"/>
  <c r="J15" i="31"/>
  <c r="J64" i="31" s="1"/>
  <c r="K15" i="31"/>
  <c r="K64" i="31" s="1"/>
  <c r="L15" i="31"/>
  <c r="L64" i="31" s="1"/>
  <c r="M15" i="31"/>
  <c r="M64" i="31" s="1"/>
  <c r="N15" i="31"/>
  <c r="N64" i="31" s="1"/>
  <c r="O15" i="31"/>
  <c r="O64" i="31" s="1"/>
  <c r="P15" i="31"/>
  <c r="P64" i="31" s="1"/>
  <c r="Q15" i="31"/>
  <c r="Q64" i="31" s="1"/>
  <c r="R15" i="31"/>
  <c r="R64" i="31" s="1"/>
  <c r="T15" i="31"/>
  <c r="T64" i="31" s="1"/>
  <c r="U15" i="31"/>
  <c r="U64" i="31" s="1"/>
  <c r="W15" i="31"/>
  <c r="W64" i="31" s="1"/>
  <c r="X15" i="31"/>
  <c r="X64" i="31" s="1"/>
  <c r="Z15" i="31"/>
  <c r="Z64" i="31" s="1"/>
  <c r="AB15" i="31"/>
  <c r="AB64" i="31" s="1"/>
  <c r="AC15" i="31"/>
  <c r="AC64" i="31" s="1"/>
  <c r="AE15" i="31"/>
  <c r="AE64" i="31" s="1"/>
  <c r="AF15" i="31"/>
  <c r="AF64" i="31" s="1"/>
  <c r="D16" i="31"/>
  <c r="D65" i="31" s="1"/>
  <c r="E16" i="31"/>
  <c r="E65" i="31" s="1"/>
  <c r="F16" i="31"/>
  <c r="F65" i="31" s="1"/>
  <c r="G16" i="31"/>
  <c r="G65" i="31" s="1"/>
  <c r="H16" i="31"/>
  <c r="H65" i="31" s="1"/>
  <c r="I16" i="31"/>
  <c r="I65" i="31" s="1"/>
  <c r="J16" i="31"/>
  <c r="J65" i="31" s="1"/>
  <c r="K16" i="31"/>
  <c r="K65" i="31" s="1"/>
  <c r="L16" i="31"/>
  <c r="L65" i="31" s="1"/>
  <c r="M16" i="31"/>
  <c r="M65" i="31" s="1"/>
  <c r="N16" i="31"/>
  <c r="N65" i="31" s="1"/>
  <c r="O16" i="31"/>
  <c r="O65" i="31" s="1"/>
  <c r="P16" i="31"/>
  <c r="P65" i="31" s="1"/>
  <c r="Q16" i="31"/>
  <c r="Q65" i="31" s="1"/>
  <c r="R16" i="31"/>
  <c r="R65" i="31" s="1"/>
  <c r="S16" i="31"/>
  <c r="S65" i="31" s="1"/>
  <c r="T16" i="31"/>
  <c r="T65" i="31" s="1"/>
  <c r="U16" i="31"/>
  <c r="U65" i="31" s="1"/>
  <c r="V16" i="31"/>
  <c r="V65" i="31" s="1"/>
  <c r="W16" i="31"/>
  <c r="W65" i="31" s="1"/>
  <c r="X16" i="31"/>
  <c r="X65" i="31" s="1"/>
  <c r="Y16" i="31"/>
  <c r="Y65" i="31" s="1"/>
  <c r="Z16" i="31"/>
  <c r="Z65" i="31" s="1"/>
  <c r="AA16" i="31"/>
  <c r="AA65" i="31" s="1"/>
  <c r="AB16" i="31"/>
  <c r="AB65" i="31" s="1"/>
  <c r="AD16" i="31"/>
  <c r="AD65" i="31" s="1"/>
  <c r="D17" i="31"/>
  <c r="D66" i="31" s="1"/>
  <c r="E17" i="31"/>
  <c r="E66" i="31" s="1"/>
  <c r="F17" i="31"/>
  <c r="F66" i="31" s="1"/>
  <c r="G17" i="31"/>
  <c r="G66" i="31" s="1"/>
  <c r="H17" i="31"/>
  <c r="H66" i="31" s="1"/>
  <c r="I17" i="31"/>
  <c r="I66" i="31" s="1"/>
  <c r="J17" i="31"/>
  <c r="J66" i="31" s="1"/>
  <c r="K17" i="31"/>
  <c r="K66" i="31" s="1"/>
  <c r="L17" i="31"/>
  <c r="L66" i="31" s="1"/>
  <c r="M17" i="31"/>
  <c r="M66" i="31" s="1"/>
  <c r="N17" i="31"/>
  <c r="N66" i="31" s="1"/>
  <c r="O17" i="31"/>
  <c r="O66" i="31" s="1"/>
  <c r="P17" i="31"/>
  <c r="P66" i="31" s="1"/>
  <c r="Q17" i="31"/>
  <c r="Q66" i="31" s="1"/>
  <c r="R17" i="31"/>
  <c r="R66" i="31" s="1"/>
  <c r="S17" i="31"/>
  <c r="S66" i="31" s="1"/>
  <c r="T17" i="31"/>
  <c r="T66" i="31" s="1"/>
  <c r="U17" i="31"/>
  <c r="U66" i="31" s="1"/>
  <c r="V17" i="31"/>
  <c r="V66" i="31" s="1"/>
  <c r="W17" i="31"/>
  <c r="W66" i="31" s="1"/>
  <c r="X17" i="31"/>
  <c r="X66" i="31" s="1"/>
  <c r="Y17" i="31"/>
  <c r="Y66" i="31" s="1"/>
  <c r="Z17" i="31"/>
  <c r="Z66" i="31" s="1"/>
  <c r="AA17" i="31"/>
  <c r="AA66" i="31" s="1"/>
  <c r="AB17" i="31"/>
  <c r="AB66" i="31" s="1"/>
  <c r="AD17" i="31"/>
  <c r="AD66" i="31" s="1"/>
  <c r="D18" i="31"/>
  <c r="D67" i="31" s="1"/>
  <c r="E18" i="31"/>
  <c r="E67" i="31" s="1"/>
  <c r="H18" i="31"/>
  <c r="H67" i="31" s="1"/>
  <c r="I18" i="31"/>
  <c r="I67" i="31" s="1"/>
  <c r="J18" i="31"/>
  <c r="J67" i="31" s="1"/>
  <c r="K18" i="31"/>
  <c r="K67" i="31" s="1"/>
  <c r="L18" i="31"/>
  <c r="L67" i="31" s="1"/>
  <c r="M18" i="31"/>
  <c r="M67" i="31" s="1"/>
  <c r="N18" i="31"/>
  <c r="N67" i="31" s="1"/>
  <c r="O18" i="31"/>
  <c r="O67" i="31" s="1"/>
  <c r="P18" i="31"/>
  <c r="P67" i="31" s="1"/>
  <c r="Q18" i="31"/>
  <c r="Q67" i="31" s="1"/>
  <c r="R18" i="31"/>
  <c r="R67" i="31" s="1"/>
  <c r="S18" i="31"/>
  <c r="S67" i="31" s="1"/>
  <c r="T18" i="31"/>
  <c r="T67" i="31" s="1"/>
  <c r="U18" i="31"/>
  <c r="U67" i="31" s="1"/>
  <c r="V18" i="31"/>
  <c r="V67" i="31" s="1"/>
  <c r="W18" i="31"/>
  <c r="W67" i="31" s="1"/>
  <c r="Y18" i="31"/>
  <c r="Y67" i="31" s="1"/>
  <c r="AB18" i="31"/>
  <c r="AB67" i="31" s="1"/>
  <c r="AC18" i="31"/>
  <c r="AC67" i="31" s="1"/>
  <c r="AD18" i="31"/>
  <c r="AD67" i="31" s="1"/>
  <c r="AE18" i="31"/>
  <c r="AE67" i="31" s="1"/>
  <c r="AF18" i="31"/>
  <c r="AF67" i="31" s="1"/>
  <c r="D19" i="31"/>
  <c r="D68" i="31" s="1"/>
  <c r="E19" i="31"/>
  <c r="E68" i="31" s="1"/>
  <c r="F19" i="31"/>
  <c r="F68" i="31" s="1"/>
  <c r="G19" i="31"/>
  <c r="G68" i="31" s="1"/>
  <c r="H19" i="31"/>
  <c r="H68" i="31" s="1"/>
  <c r="I19" i="31"/>
  <c r="I68" i="31" s="1"/>
  <c r="J19" i="31"/>
  <c r="J68" i="31" s="1"/>
  <c r="K19" i="31"/>
  <c r="K68" i="31" s="1"/>
  <c r="L19" i="31"/>
  <c r="L68" i="31" s="1"/>
  <c r="M19" i="31"/>
  <c r="M68" i="31" s="1"/>
  <c r="N19" i="31"/>
  <c r="N68" i="31" s="1"/>
  <c r="O19" i="31"/>
  <c r="O68" i="31" s="1"/>
  <c r="P19" i="31"/>
  <c r="P68" i="31" s="1"/>
  <c r="Q19" i="31"/>
  <c r="Q68" i="31" s="1"/>
  <c r="R19" i="31"/>
  <c r="R68" i="31" s="1"/>
  <c r="S19" i="31"/>
  <c r="S68" i="31" s="1"/>
  <c r="T19" i="31"/>
  <c r="T68" i="31" s="1"/>
  <c r="U19" i="31"/>
  <c r="U68" i="31" s="1"/>
  <c r="V19" i="31"/>
  <c r="V68" i="31" s="1"/>
  <c r="X19" i="31"/>
  <c r="X68" i="31" s="1"/>
  <c r="Y19" i="31"/>
  <c r="Y68" i="31" s="1"/>
  <c r="Z19" i="31"/>
  <c r="Z68" i="31" s="1"/>
  <c r="AA19" i="31"/>
  <c r="AA68" i="31" s="1"/>
  <c r="AB19" i="31"/>
  <c r="AB68" i="31" s="1"/>
  <c r="AC19" i="31"/>
  <c r="AC68" i="31" s="1"/>
  <c r="AD19" i="31"/>
  <c r="AD68" i="31" s="1"/>
  <c r="AE19" i="31"/>
  <c r="AE68" i="31" s="1"/>
  <c r="AF19" i="31"/>
  <c r="AF68" i="31" s="1"/>
  <c r="D20" i="31"/>
  <c r="D69" i="31" s="1"/>
  <c r="E20" i="31"/>
  <c r="F20" i="31"/>
  <c r="F69" i="31" s="1"/>
  <c r="G20" i="31"/>
  <c r="H20" i="31"/>
  <c r="H69" i="31" s="1"/>
  <c r="I20" i="31"/>
  <c r="I69" i="31" s="1"/>
  <c r="J20" i="31"/>
  <c r="J69" i="31" s="1"/>
  <c r="K20" i="31"/>
  <c r="L20" i="31"/>
  <c r="L69" i="31" s="1"/>
  <c r="M20" i="31"/>
  <c r="O20" i="31"/>
  <c r="O69" i="31" s="1"/>
  <c r="P20" i="31"/>
  <c r="P69" i="31" s="1"/>
  <c r="Q20" i="31"/>
  <c r="Q69" i="31" s="1"/>
  <c r="R20" i="31"/>
  <c r="R69" i="31" s="1"/>
  <c r="S20" i="31"/>
  <c r="S69" i="31" s="1"/>
  <c r="U20" i="31"/>
  <c r="V20" i="31"/>
  <c r="V69" i="31" s="1"/>
  <c r="W20" i="31"/>
  <c r="X20" i="31"/>
  <c r="X69" i="31" s="1"/>
  <c r="Y20" i="31"/>
  <c r="Z20" i="31"/>
  <c r="Z69" i="31" s="1"/>
  <c r="AA20" i="31"/>
  <c r="AB20" i="31"/>
  <c r="AB69" i="31" s="1"/>
  <c r="AD20" i="31"/>
  <c r="AE20" i="31"/>
  <c r="AE69" i="31" s="1"/>
  <c r="D21" i="31"/>
  <c r="D70" i="31" s="1"/>
  <c r="E21" i="31"/>
  <c r="E70" i="31" s="1"/>
  <c r="F21" i="31"/>
  <c r="F70" i="31" s="1"/>
  <c r="G21" i="31"/>
  <c r="G70" i="31" s="1"/>
  <c r="H21" i="31"/>
  <c r="H70" i="31" s="1"/>
  <c r="I21" i="31"/>
  <c r="I70" i="31" s="1"/>
  <c r="J21" i="31"/>
  <c r="J70" i="31" s="1"/>
  <c r="K21" i="31"/>
  <c r="K70" i="31" s="1"/>
  <c r="L21" i="31"/>
  <c r="L70" i="31" s="1"/>
  <c r="M21" i="31"/>
  <c r="M70" i="31" s="1"/>
  <c r="P21" i="31"/>
  <c r="P70" i="31" s="1"/>
  <c r="Q21" i="31"/>
  <c r="Q70" i="31" s="1"/>
  <c r="R21" i="31"/>
  <c r="R70" i="31" s="1"/>
  <c r="S21" i="31"/>
  <c r="S70" i="31" s="1"/>
  <c r="T21" i="31"/>
  <c r="T70" i="31" s="1"/>
  <c r="U21" i="31"/>
  <c r="U70" i="31" s="1"/>
  <c r="V21" i="31"/>
  <c r="V70" i="31" s="1"/>
  <c r="W21" i="31"/>
  <c r="W70" i="31" s="1"/>
  <c r="X21" i="31"/>
  <c r="X70" i="31" s="1"/>
  <c r="Y21" i="31"/>
  <c r="Y70" i="31" s="1"/>
  <c r="Z21" i="31"/>
  <c r="Z70" i="31" s="1"/>
  <c r="AA21" i="31"/>
  <c r="AA70" i="31" s="1"/>
  <c r="AC21" i="31"/>
  <c r="AC70" i="31" s="1"/>
  <c r="AD21" i="31"/>
  <c r="AD70" i="31" s="1"/>
  <c r="AE21" i="31"/>
  <c r="AE70" i="31" s="1"/>
  <c r="AF21" i="31"/>
  <c r="AF70" i="31" s="1"/>
  <c r="F22" i="31"/>
  <c r="I22" i="31"/>
  <c r="I71" i="31" s="1"/>
  <c r="K22" i="31"/>
  <c r="K71" i="31" s="1"/>
  <c r="L22" i="31"/>
  <c r="L71" i="31" s="1"/>
  <c r="M22" i="31"/>
  <c r="M71" i="31" s="1"/>
  <c r="N22" i="31"/>
  <c r="N71" i="31" s="1"/>
  <c r="O22" i="31"/>
  <c r="P22" i="31"/>
  <c r="P71" i="31" s="1"/>
  <c r="Q22" i="31"/>
  <c r="Q71" i="31" s="1"/>
  <c r="R22" i="31"/>
  <c r="R71" i="31" s="1"/>
  <c r="S22" i="31"/>
  <c r="S71" i="31" s="1"/>
  <c r="T22" i="31"/>
  <c r="T71" i="31" s="1"/>
  <c r="U22" i="31"/>
  <c r="V22" i="31"/>
  <c r="V71" i="31" s="1"/>
  <c r="W22" i="31"/>
  <c r="W71" i="31" s="1"/>
  <c r="X22" i="31"/>
  <c r="Y22" i="31"/>
  <c r="Y71" i="31" s="1"/>
  <c r="AA22" i="31"/>
  <c r="AA71" i="31" s="1"/>
  <c r="AB22" i="31"/>
  <c r="AC22" i="31"/>
  <c r="AC71" i="31" s="1"/>
  <c r="AD22" i="31"/>
  <c r="AD71" i="31" s="1"/>
  <c r="AE22" i="31"/>
  <c r="AF22" i="31"/>
  <c r="AF71" i="31" s="1"/>
  <c r="D23" i="31"/>
  <c r="D72" i="31" s="1"/>
  <c r="E23" i="31"/>
  <c r="E72" i="31" s="1"/>
  <c r="F23" i="31"/>
  <c r="F72" i="31" s="1"/>
  <c r="G23" i="31"/>
  <c r="G72" i="31" s="1"/>
  <c r="H23" i="31"/>
  <c r="H72" i="31" s="1"/>
  <c r="K23" i="31"/>
  <c r="K72" i="31" s="1"/>
  <c r="L23" i="31"/>
  <c r="L72" i="31" s="1"/>
  <c r="M23" i="31"/>
  <c r="M72" i="31" s="1"/>
  <c r="N23" i="31"/>
  <c r="N72" i="31" s="1"/>
  <c r="O23" i="31"/>
  <c r="O72" i="31" s="1"/>
  <c r="P23" i="31"/>
  <c r="P72" i="31" s="1"/>
  <c r="Q23" i="31"/>
  <c r="Q72" i="31" s="1"/>
  <c r="R23" i="31"/>
  <c r="R72" i="31" s="1"/>
  <c r="S23" i="31"/>
  <c r="S72" i="31" s="1"/>
  <c r="T23" i="31"/>
  <c r="T72" i="31" s="1"/>
  <c r="U23" i="31"/>
  <c r="U72" i="31" s="1"/>
  <c r="V23" i="31"/>
  <c r="V72" i="31" s="1"/>
  <c r="W23" i="31"/>
  <c r="W72" i="31" s="1"/>
  <c r="X23" i="31"/>
  <c r="X72" i="31" s="1"/>
  <c r="Z23" i="31"/>
  <c r="Z72" i="31" s="1"/>
  <c r="AA23" i="31"/>
  <c r="AA72" i="31" s="1"/>
  <c r="AB23" i="31"/>
  <c r="AB72" i="31" s="1"/>
  <c r="AC23" i="31"/>
  <c r="AC72" i="31" s="1"/>
  <c r="AD23" i="31"/>
  <c r="AD72" i="31" s="1"/>
  <c r="AE23" i="31"/>
  <c r="AE72" i="31" s="1"/>
  <c r="AF23" i="31"/>
  <c r="AF72" i="31" s="1"/>
  <c r="E4" i="31"/>
  <c r="E53" i="31" s="1"/>
  <c r="F4" i="31"/>
  <c r="G4" i="31"/>
  <c r="G53" i="31" s="1"/>
  <c r="H4" i="31"/>
  <c r="I4" i="31"/>
  <c r="I53" i="31" s="1"/>
  <c r="J4" i="31"/>
  <c r="L4" i="31"/>
  <c r="L53" i="31" s="1"/>
  <c r="M4" i="31"/>
  <c r="M53" i="31" s="1"/>
  <c r="N4" i="31"/>
  <c r="N53" i="31" s="1"/>
  <c r="O4" i="31"/>
  <c r="O53" i="31" s="1"/>
  <c r="P4" i="31"/>
  <c r="P53" i="31" s="1"/>
  <c r="Q4" i="31"/>
  <c r="R4" i="31"/>
  <c r="R53" i="31" s="1"/>
  <c r="S4" i="31"/>
  <c r="T4" i="31"/>
  <c r="T53" i="31" s="1"/>
  <c r="U4" i="31"/>
  <c r="V4" i="31"/>
  <c r="V53" i="31" s="1"/>
  <c r="W4" i="31"/>
  <c r="X4" i="31"/>
  <c r="X53" i="31" s="1"/>
  <c r="Y4" i="31"/>
  <c r="Y53" i="31" s="1"/>
  <c r="Z4" i="31"/>
  <c r="Z53" i="31" s="1"/>
  <c r="AA4" i="31"/>
  <c r="AA53" i="31" s="1"/>
  <c r="AB4" i="31"/>
  <c r="AB53" i="31" s="1"/>
  <c r="AC4" i="31"/>
  <c r="AD4" i="31"/>
  <c r="AD53" i="31" s="1"/>
  <c r="AE4" i="31"/>
  <c r="AF4" i="31"/>
  <c r="AF53" i="31" s="1"/>
  <c r="D4" i="31"/>
  <c r="D53" i="31" s="1"/>
  <c r="D30" i="30"/>
  <c r="E30" i="30"/>
  <c r="F30" i="30"/>
  <c r="G30" i="30"/>
  <c r="H30" i="30"/>
  <c r="I30" i="30"/>
  <c r="J30" i="30"/>
  <c r="K30" i="30"/>
  <c r="L30" i="30"/>
  <c r="M30" i="30"/>
  <c r="N30" i="30"/>
  <c r="O30" i="30"/>
  <c r="Q30" i="30"/>
  <c r="R30" i="30"/>
  <c r="S30" i="30"/>
  <c r="T30" i="30"/>
  <c r="U30" i="30"/>
  <c r="V30" i="30"/>
  <c r="W30" i="30"/>
  <c r="X30" i="30"/>
  <c r="Y30" i="30"/>
  <c r="Z30" i="30"/>
  <c r="AA30" i="30"/>
  <c r="AB30" i="30"/>
  <c r="AC30" i="30"/>
  <c r="AD30" i="30"/>
  <c r="AE30" i="30"/>
  <c r="AF30" i="30"/>
  <c r="D31" i="30"/>
  <c r="E31" i="30"/>
  <c r="F31" i="30"/>
  <c r="G31" i="30"/>
  <c r="H31" i="30"/>
  <c r="I31" i="30"/>
  <c r="J31" i="30"/>
  <c r="K31" i="30"/>
  <c r="L31" i="30"/>
  <c r="M31" i="30"/>
  <c r="N31" i="30"/>
  <c r="O31" i="30"/>
  <c r="Q31" i="30"/>
  <c r="R31" i="30"/>
  <c r="S31" i="30"/>
  <c r="T31" i="30"/>
  <c r="U31" i="30"/>
  <c r="V31" i="30"/>
  <c r="W31" i="30"/>
  <c r="X31" i="30"/>
  <c r="Y31" i="30"/>
  <c r="Z31" i="30"/>
  <c r="AA31" i="30"/>
  <c r="AB31" i="30"/>
  <c r="AC31" i="30"/>
  <c r="AD31" i="30"/>
  <c r="AE31" i="30"/>
  <c r="AF31" i="30"/>
  <c r="D32" i="30"/>
  <c r="E32" i="30"/>
  <c r="F32" i="30"/>
  <c r="G32" i="30"/>
  <c r="H32" i="30"/>
  <c r="J32" i="30"/>
  <c r="K32" i="30"/>
  <c r="L32" i="30"/>
  <c r="M32" i="30"/>
  <c r="N32" i="30"/>
  <c r="O32" i="30"/>
  <c r="Q32" i="30"/>
  <c r="S32" i="30"/>
  <c r="T32" i="30"/>
  <c r="U32" i="30"/>
  <c r="V32" i="30"/>
  <c r="W32" i="30"/>
  <c r="X32" i="30"/>
  <c r="Z32" i="30"/>
  <c r="AA32" i="30"/>
  <c r="AB32" i="30"/>
  <c r="AC32" i="30"/>
  <c r="AD32" i="30"/>
  <c r="AE32" i="30"/>
  <c r="AF32" i="30"/>
  <c r="D33" i="30"/>
  <c r="E33" i="30"/>
  <c r="F33" i="30"/>
  <c r="G33" i="30"/>
  <c r="H33" i="30"/>
  <c r="I33" i="30"/>
  <c r="J33" i="30"/>
  <c r="K33" i="30"/>
  <c r="M33" i="30"/>
  <c r="N33" i="30"/>
  <c r="O33" i="30"/>
  <c r="P33" i="30"/>
  <c r="Q33" i="30"/>
  <c r="S33" i="30"/>
  <c r="T33" i="30"/>
  <c r="U33" i="30"/>
  <c r="W33" i="30"/>
  <c r="X33" i="30"/>
  <c r="Z33" i="30"/>
  <c r="AA33" i="30"/>
  <c r="AB33" i="30"/>
  <c r="AC33" i="30"/>
  <c r="AE33" i="30"/>
  <c r="AF33" i="30"/>
  <c r="D34" i="30"/>
  <c r="E34" i="30"/>
  <c r="F34" i="30"/>
  <c r="G34" i="30"/>
  <c r="H34" i="30"/>
  <c r="I34" i="30"/>
  <c r="J34" i="30"/>
  <c r="K34" i="30"/>
  <c r="L34" i="30"/>
  <c r="N34" i="30"/>
  <c r="O34" i="30"/>
  <c r="P34" i="30"/>
  <c r="R34" i="30"/>
  <c r="T34" i="30"/>
  <c r="W34" i="30"/>
  <c r="X34" i="30"/>
  <c r="Y34" i="30"/>
  <c r="Z34" i="30"/>
  <c r="AA34" i="30"/>
  <c r="AB34" i="30"/>
  <c r="AC34" i="30"/>
  <c r="AD34" i="30"/>
  <c r="AE34" i="30"/>
  <c r="AF34" i="30"/>
  <c r="D35" i="30"/>
  <c r="E35" i="30"/>
  <c r="F35" i="30"/>
  <c r="G35" i="30"/>
  <c r="H35" i="30"/>
  <c r="I35" i="30"/>
  <c r="J35" i="30"/>
  <c r="K35" i="30"/>
  <c r="L35" i="30"/>
  <c r="N35" i="30"/>
  <c r="O35" i="30"/>
  <c r="P35" i="30"/>
  <c r="R35" i="30"/>
  <c r="T35" i="30"/>
  <c r="U35" i="30"/>
  <c r="W35" i="30"/>
  <c r="X35" i="30"/>
  <c r="Y35" i="30"/>
  <c r="Z35" i="30"/>
  <c r="AA35" i="30"/>
  <c r="AB35" i="30"/>
  <c r="AC35" i="30"/>
  <c r="AD35" i="30"/>
  <c r="AE35" i="30"/>
  <c r="AF35" i="30"/>
  <c r="D36" i="30"/>
  <c r="E36" i="30"/>
  <c r="F36" i="30"/>
  <c r="G36" i="30"/>
  <c r="H36" i="30"/>
  <c r="I36" i="30"/>
  <c r="J36" i="30"/>
  <c r="K36" i="30"/>
  <c r="L36" i="30"/>
  <c r="N36" i="30"/>
  <c r="O36" i="30"/>
  <c r="P36" i="30"/>
  <c r="R36" i="30"/>
  <c r="T36" i="30"/>
  <c r="U36" i="30"/>
  <c r="W36" i="30"/>
  <c r="X36" i="30"/>
  <c r="Y36" i="30"/>
  <c r="Z36" i="30"/>
  <c r="AA36" i="30"/>
  <c r="AB36" i="30"/>
  <c r="AC36" i="30"/>
  <c r="AD36" i="30"/>
  <c r="AE36" i="30"/>
  <c r="AF36" i="30"/>
  <c r="D37" i="30"/>
  <c r="E37" i="30"/>
  <c r="F37" i="30"/>
  <c r="G37" i="30"/>
  <c r="H37" i="30"/>
  <c r="I37" i="30"/>
  <c r="J37" i="30"/>
  <c r="K37" i="30"/>
  <c r="L37" i="30"/>
  <c r="N37" i="30"/>
  <c r="O37" i="30"/>
  <c r="P37" i="30"/>
  <c r="R37" i="30"/>
  <c r="T37" i="30"/>
  <c r="U37" i="30"/>
  <c r="W37" i="30"/>
  <c r="X37" i="30"/>
  <c r="Y37" i="30"/>
  <c r="Z37" i="30"/>
  <c r="AA37" i="30"/>
  <c r="AB37" i="30"/>
  <c r="AC37" i="30"/>
  <c r="AD37" i="30"/>
  <c r="AE37" i="30"/>
  <c r="AF37" i="30"/>
  <c r="D38" i="30"/>
  <c r="E38" i="30"/>
  <c r="F38" i="30"/>
  <c r="G38" i="30"/>
  <c r="H38" i="30"/>
  <c r="I38" i="30"/>
  <c r="J38" i="30"/>
  <c r="K38" i="30"/>
  <c r="L38" i="30"/>
  <c r="N38" i="30"/>
  <c r="O38" i="30"/>
  <c r="P38" i="30"/>
  <c r="Q38" i="30"/>
  <c r="R38" i="30"/>
  <c r="T38" i="30"/>
  <c r="U38" i="30"/>
  <c r="W38" i="30"/>
  <c r="X38" i="30"/>
  <c r="Y38" i="30"/>
  <c r="Z38" i="30"/>
  <c r="AA38" i="30"/>
  <c r="AB38" i="30"/>
  <c r="AC38" i="30"/>
  <c r="AD38" i="30"/>
  <c r="AE38" i="30"/>
  <c r="AF38" i="30"/>
  <c r="D39" i="30"/>
  <c r="E39" i="30"/>
  <c r="F39" i="30"/>
  <c r="G39" i="30"/>
  <c r="H39" i="30"/>
  <c r="I39" i="30"/>
  <c r="J39" i="30"/>
  <c r="K39" i="30"/>
  <c r="L39" i="30"/>
  <c r="N39" i="30"/>
  <c r="O39" i="30"/>
  <c r="P39" i="30"/>
  <c r="Q39" i="30"/>
  <c r="R39" i="30"/>
  <c r="T39" i="30"/>
  <c r="U39" i="30"/>
  <c r="W39" i="30"/>
  <c r="X39" i="30"/>
  <c r="Y39" i="30"/>
  <c r="Z39" i="30"/>
  <c r="AA39" i="30"/>
  <c r="AB39" i="30"/>
  <c r="AC39" i="30"/>
  <c r="AD39" i="30"/>
  <c r="AE39" i="30"/>
  <c r="AF39" i="30"/>
  <c r="D40" i="30"/>
  <c r="E40" i="30"/>
  <c r="F40" i="30"/>
  <c r="G40" i="30"/>
  <c r="H40" i="30"/>
  <c r="I40" i="30"/>
  <c r="J40" i="30"/>
  <c r="K40" i="30"/>
  <c r="L40" i="30"/>
  <c r="M40" i="30"/>
  <c r="N40" i="30"/>
  <c r="O40" i="30"/>
  <c r="P40" i="30"/>
  <c r="Q40" i="30"/>
  <c r="R40" i="30"/>
  <c r="T40" i="30"/>
  <c r="U40" i="30"/>
  <c r="W40" i="30"/>
  <c r="X40" i="30"/>
  <c r="Z40" i="30"/>
  <c r="AB40" i="30"/>
  <c r="AC40" i="30"/>
  <c r="AE40" i="30"/>
  <c r="AF40" i="30"/>
  <c r="D41" i="30"/>
  <c r="E41" i="30"/>
  <c r="F41" i="30"/>
  <c r="G41" i="30"/>
  <c r="H41" i="30"/>
  <c r="I41" i="30"/>
  <c r="J41" i="30"/>
  <c r="K41" i="30"/>
  <c r="L41" i="30"/>
  <c r="M41" i="30"/>
  <c r="N41" i="30"/>
  <c r="O41" i="30"/>
  <c r="P41" i="30"/>
  <c r="Q41" i="30"/>
  <c r="R41" i="30"/>
  <c r="S41" i="30"/>
  <c r="T41" i="30"/>
  <c r="U41" i="30"/>
  <c r="V41" i="30"/>
  <c r="W41" i="30"/>
  <c r="X41" i="30"/>
  <c r="Y41" i="30"/>
  <c r="Z41" i="30"/>
  <c r="AA41" i="30"/>
  <c r="AB41" i="30"/>
  <c r="AD41" i="30"/>
  <c r="D42" i="30"/>
  <c r="E42" i="30"/>
  <c r="F42" i="30"/>
  <c r="G42" i="30"/>
  <c r="H42" i="30"/>
  <c r="I42" i="30"/>
  <c r="J42" i="30"/>
  <c r="K42" i="30"/>
  <c r="L42" i="30"/>
  <c r="M42" i="30"/>
  <c r="N42" i="30"/>
  <c r="O42" i="30"/>
  <c r="P42" i="30"/>
  <c r="Q42" i="30"/>
  <c r="R42" i="30"/>
  <c r="S42" i="30"/>
  <c r="T42" i="30"/>
  <c r="U42" i="30"/>
  <c r="V42" i="30"/>
  <c r="W42" i="30"/>
  <c r="X42" i="30"/>
  <c r="Y42" i="30"/>
  <c r="Z42" i="30"/>
  <c r="AA42" i="30"/>
  <c r="AB42" i="30"/>
  <c r="AD42" i="30"/>
  <c r="D43" i="30"/>
  <c r="E43" i="30"/>
  <c r="H43" i="30"/>
  <c r="I43" i="30"/>
  <c r="J43" i="30"/>
  <c r="K43" i="30"/>
  <c r="L43" i="30"/>
  <c r="M43" i="30"/>
  <c r="N43" i="30"/>
  <c r="O43" i="30"/>
  <c r="P43" i="30"/>
  <c r="Q43" i="30"/>
  <c r="R43" i="30"/>
  <c r="S43" i="30"/>
  <c r="T43" i="30"/>
  <c r="U43" i="30"/>
  <c r="V43" i="30"/>
  <c r="W43" i="30"/>
  <c r="Y43" i="30"/>
  <c r="AB43" i="30"/>
  <c r="AC43" i="30"/>
  <c r="AD43" i="30"/>
  <c r="AE43" i="30"/>
  <c r="AF43" i="30"/>
  <c r="D44" i="30"/>
  <c r="E44" i="30"/>
  <c r="F44" i="30"/>
  <c r="G44" i="30"/>
  <c r="H44" i="30"/>
  <c r="I44" i="30"/>
  <c r="J44" i="30"/>
  <c r="K44" i="30"/>
  <c r="L44" i="30"/>
  <c r="M44" i="30"/>
  <c r="N44" i="30"/>
  <c r="O44" i="30"/>
  <c r="P44" i="30"/>
  <c r="Q44" i="30"/>
  <c r="R44" i="30"/>
  <c r="S44" i="30"/>
  <c r="T44" i="30"/>
  <c r="U44" i="30"/>
  <c r="V44" i="30"/>
  <c r="X44" i="30"/>
  <c r="Y44" i="30"/>
  <c r="Z44" i="30"/>
  <c r="AA44" i="30"/>
  <c r="AB44" i="30"/>
  <c r="AC44" i="30"/>
  <c r="AD44" i="30"/>
  <c r="AE44" i="30"/>
  <c r="AF44" i="30"/>
  <c r="D45" i="30"/>
  <c r="E45" i="30"/>
  <c r="F45" i="30"/>
  <c r="G45" i="30"/>
  <c r="H45" i="30"/>
  <c r="I45" i="30"/>
  <c r="J45" i="30"/>
  <c r="K45" i="30"/>
  <c r="L45" i="30"/>
  <c r="M45" i="30"/>
  <c r="O45" i="30"/>
  <c r="P45" i="30"/>
  <c r="Q45" i="30"/>
  <c r="R45" i="30"/>
  <c r="S45" i="30"/>
  <c r="U45" i="30"/>
  <c r="V45" i="30"/>
  <c r="W45" i="30"/>
  <c r="X45" i="30"/>
  <c r="Y45" i="30"/>
  <c r="Z45" i="30"/>
  <c r="AA45" i="30"/>
  <c r="AB45" i="30"/>
  <c r="AD45" i="30"/>
  <c r="AE45" i="30"/>
  <c r="D46" i="30"/>
  <c r="E46" i="30"/>
  <c r="F46" i="30"/>
  <c r="G46" i="30"/>
  <c r="H46" i="30"/>
  <c r="I46" i="30"/>
  <c r="J46" i="30"/>
  <c r="K46" i="30"/>
  <c r="L46" i="30"/>
  <c r="M46" i="30"/>
  <c r="P46" i="30"/>
  <c r="Q46" i="30"/>
  <c r="R46" i="30"/>
  <c r="S46" i="30"/>
  <c r="T46" i="30"/>
  <c r="U46" i="30"/>
  <c r="V46" i="30"/>
  <c r="W46" i="30"/>
  <c r="X46" i="30"/>
  <c r="Y46" i="30"/>
  <c r="Z46" i="30"/>
  <c r="AA46" i="30"/>
  <c r="AC46" i="30"/>
  <c r="AD46" i="30"/>
  <c r="AE46" i="30"/>
  <c r="AF46" i="30"/>
  <c r="F47" i="30"/>
  <c r="I47" i="30"/>
  <c r="K47" i="30"/>
  <c r="L47" i="30"/>
  <c r="M47" i="30"/>
  <c r="N47" i="30"/>
  <c r="O47" i="30"/>
  <c r="P47" i="30"/>
  <c r="Q47" i="30"/>
  <c r="R47" i="30"/>
  <c r="S47" i="30"/>
  <c r="T47" i="30"/>
  <c r="U47" i="30"/>
  <c r="V47" i="30"/>
  <c r="W47" i="30"/>
  <c r="X47" i="30"/>
  <c r="Y47" i="30"/>
  <c r="AA47" i="30"/>
  <c r="AB47" i="30"/>
  <c r="AC47" i="30"/>
  <c r="AD47" i="30"/>
  <c r="AE47" i="30"/>
  <c r="AF47" i="30"/>
  <c r="D48" i="30"/>
  <c r="E48" i="30"/>
  <c r="F48" i="30"/>
  <c r="G48" i="30"/>
  <c r="H48" i="30"/>
  <c r="K48" i="30"/>
  <c r="L48" i="30"/>
  <c r="M48" i="30"/>
  <c r="N48" i="30"/>
  <c r="O48" i="30"/>
  <c r="P48" i="30"/>
  <c r="Q48" i="30"/>
  <c r="R48" i="30"/>
  <c r="S48" i="30"/>
  <c r="T48" i="30"/>
  <c r="U48" i="30"/>
  <c r="V48" i="30"/>
  <c r="W48" i="30"/>
  <c r="X48" i="30"/>
  <c r="Z48" i="30"/>
  <c r="AA48" i="30"/>
  <c r="AB48" i="30"/>
  <c r="AC48" i="30"/>
  <c r="AD48" i="30"/>
  <c r="AE48" i="30"/>
  <c r="AF48" i="30"/>
  <c r="E29" i="30"/>
  <c r="F29" i="30"/>
  <c r="G29" i="30"/>
  <c r="H29" i="30"/>
  <c r="I29" i="30"/>
  <c r="J29" i="30"/>
  <c r="L29" i="30"/>
  <c r="M29" i="30"/>
  <c r="N29" i="30"/>
  <c r="O29" i="30"/>
  <c r="P29" i="30"/>
  <c r="Q29" i="30"/>
  <c r="R29" i="30"/>
  <c r="S29" i="30"/>
  <c r="T29" i="30"/>
  <c r="U29" i="30"/>
  <c r="V29" i="30"/>
  <c r="W29" i="30"/>
  <c r="X29" i="30"/>
  <c r="Y29" i="30"/>
  <c r="Z29" i="30"/>
  <c r="AA29" i="30"/>
  <c r="AB29" i="30"/>
  <c r="AC29" i="30"/>
  <c r="AD29" i="30"/>
  <c r="AE29" i="30"/>
  <c r="AF29" i="30"/>
  <c r="D29" i="30"/>
  <c r="D5" i="30"/>
  <c r="D54" i="30" s="1"/>
  <c r="E5" i="30"/>
  <c r="E54" i="30" s="1"/>
  <c r="F5" i="30"/>
  <c r="F54" i="30" s="1"/>
  <c r="G5" i="30"/>
  <c r="G54" i="30" s="1"/>
  <c r="H5" i="30"/>
  <c r="H54" i="30" s="1"/>
  <c r="I5" i="30"/>
  <c r="I54" i="30" s="1"/>
  <c r="J5" i="30"/>
  <c r="J54" i="30" s="1"/>
  <c r="K5" i="30"/>
  <c r="K54" i="30" s="1"/>
  <c r="L5" i="30"/>
  <c r="L54" i="30" s="1"/>
  <c r="M5" i="30"/>
  <c r="M54" i="30" s="1"/>
  <c r="N5" i="30"/>
  <c r="N54" i="30" s="1"/>
  <c r="O5" i="30"/>
  <c r="O54" i="30" s="1"/>
  <c r="Q5" i="30"/>
  <c r="Q54" i="30" s="1"/>
  <c r="R5" i="30"/>
  <c r="R54" i="30" s="1"/>
  <c r="S5" i="30"/>
  <c r="S54" i="30" s="1"/>
  <c r="T5" i="30"/>
  <c r="T54" i="30" s="1"/>
  <c r="U5" i="30"/>
  <c r="U54" i="30" s="1"/>
  <c r="V5" i="30"/>
  <c r="V54" i="30" s="1"/>
  <c r="W5" i="30"/>
  <c r="W54" i="30" s="1"/>
  <c r="X5" i="30"/>
  <c r="X54" i="30" s="1"/>
  <c r="Y5" i="30"/>
  <c r="Y54" i="30" s="1"/>
  <c r="Z5" i="30"/>
  <c r="Z54" i="30" s="1"/>
  <c r="AA5" i="30"/>
  <c r="AA54" i="30" s="1"/>
  <c r="AB5" i="30"/>
  <c r="AB54" i="30" s="1"/>
  <c r="AC5" i="30"/>
  <c r="AC54" i="30" s="1"/>
  <c r="AD5" i="30"/>
  <c r="AD54" i="30" s="1"/>
  <c r="AE5" i="30"/>
  <c r="AE54" i="30" s="1"/>
  <c r="AF5" i="30"/>
  <c r="AF54" i="30" s="1"/>
  <c r="D6" i="30"/>
  <c r="D55" i="30" s="1"/>
  <c r="E6" i="30"/>
  <c r="E55" i="30" s="1"/>
  <c r="F6" i="30"/>
  <c r="F55" i="30" s="1"/>
  <c r="G6" i="30"/>
  <c r="G55" i="30" s="1"/>
  <c r="H6" i="30"/>
  <c r="H55" i="30" s="1"/>
  <c r="I6" i="30"/>
  <c r="I55" i="30" s="1"/>
  <c r="J6" i="30"/>
  <c r="J55" i="30" s="1"/>
  <c r="K6" i="30"/>
  <c r="K55" i="30" s="1"/>
  <c r="L6" i="30"/>
  <c r="L55" i="30" s="1"/>
  <c r="M6" i="30"/>
  <c r="M55" i="30" s="1"/>
  <c r="N6" i="30"/>
  <c r="N55" i="30" s="1"/>
  <c r="O6" i="30"/>
  <c r="O55" i="30" s="1"/>
  <c r="Q6" i="30"/>
  <c r="Q55" i="30" s="1"/>
  <c r="R6" i="30"/>
  <c r="R55" i="30" s="1"/>
  <c r="S6" i="30"/>
  <c r="S55" i="30" s="1"/>
  <c r="T6" i="30"/>
  <c r="T55" i="30" s="1"/>
  <c r="U6" i="30"/>
  <c r="U55" i="30" s="1"/>
  <c r="V6" i="30"/>
  <c r="V55" i="30" s="1"/>
  <c r="W6" i="30"/>
  <c r="W55" i="30" s="1"/>
  <c r="X6" i="30"/>
  <c r="X55" i="30" s="1"/>
  <c r="Y6" i="30"/>
  <c r="Y55" i="30" s="1"/>
  <c r="Z6" i="30"/>
  <c r="Z55" i="30" s="1"/>
  <c r="AA6" i="30"/>
  <c r="AA55" i="30" s="1"/>
  <c r="AB6" i="30"/>
  <c r="AB55" i="30" s="1"/>
  <c r="AC6" i="30"/>
  <c r="AC55" i="30" s="1"/>
  <c r="AD6" i="30"/>
  <c r="AD55" i="30" s="1"/>
  <c r="AE6" i="30"/>
  <c r="AE55" i="30" s="1"/>
  <c r="AF6" i="30"/>
  <c r="AF55" i="30" s="1"/>
  <c r="D7" i="30"/>
  <c r="D56" i="30" s="1"/>
  <c r="E7" i="30"/>
  <c r="E56" i="30" s="1"/>
  <c r="F7" i="30"/>
  <c r="F56" i="30" s="1"/>
  <c r="G7" i="30"/>
  <c r="G56" i="30" s="1"/>
  <c r="H7" i="30"/>
  <c r="H56" i="30" s="1"/>
  <c r="J7" i="30"/>
  <c r="J56" i="30" s="1"/>
  <c r="K7" i="30"/>
  <c r="K56" i="30" s="1"/>
  <c r="L7" i="30"/>
  <c r="L56" i="30" s="1"/>
  <c r="M7" i="30"/>
  <c r="M56" i="30" s="1"/>
  <c r="N7" i="30"/>
  <c r="N56" i="30" s="1"/>
  <c r="O7" i="30"/>
  <c r="O56" i="30" s="1"/>
  <c r="Q7" i="30"/>
  <c r="Q56" i="30" s="1"/>
  <c r="S7" i="30"/>
  <c r="S56" i="30" s="1"/>
  <c r="T7" i="30"/>
  <c r="T56" i="30" s="1"/>
  <c r="U7" i="30"/>
  <c r="U56" i="30" s="1"/>
  <c r="V7" i="30"/>
  <c r="V56" i="30" s="1"/>
  <c r="W7" i="30"/>
  <c r="W56" i="30" s="1"/>
  <c r="X7" i="30"/>
  <c r="X56" i="30" s="1"/>
  <c r="Z7" i="30"/>
  <c r="Z56" i="30" s="1"/>
  <c r="AA7" i="30"/>
  <c r="AA56" i="30" s="1"/>
  <c r="AB7" i="30"/>
  <c r="AB56" i="30" s="1"/>
  <c r="AC7" i="30"/>
  <c r="AC56" i="30" s="1"/>
  <c r="AD7" i="30"/>
  <c r="AD56" i="30" s="1"/>
  <c r="AE7" i="30"/>
  <c r="AE56" i="30" s="1"/>
  <c r="AF7" i="30"/>
  <c r="AF56" i="30" s="1"/>
  <c r="D8" i="30"/>
  <c r="D57" i="30" s="1"/>
  <c r="E8" i="30"/>
  <c r="E57" i="30" s="1"/>
  <c r="F8" i="30"/>
  <c r="F57" i="30" s="1"/>
  <c r="G8" i="30"/>
  <c r="G57" i="30" s="1"/>
  <c r="H8" i="30"/>
  <c r="H57" i="30" s="1"/>
  <c r="I8" i="30"/>
  <c r="I57" i="30" s="1"/>
  <c r="J8" i="30"/>
  <c r="J57" i="30" s="1"/>
  <c r="K8" i="30"/>
  <c r="K57" i="30" s="1"/>
  <c r="M8" i="30"/>
  <c r="M57" i="30" s="1"/>
  <c r="N8" i="30"/>
  <c r="N57" i="30" s="1"/>
  <c r="O8" i="30"/>
  <c r="O57" i="30" s="1"/>
  <c r="P8" i="30"/>
  <c r="P57" i="30" s="1"/>
  <c r="Q8" i="30"/>
  <c r="Q57" i="30" s="1"/>
  <c r="S8" i="30"/>
  <c r="S57" i="30" s="1"/>
  <c r="T8" i="30"/>
  <c r="T57" i="30" s="1"/>
  <c r="U8" i="30"/>
  <c r="U57" i="30" s="1"/>
  <c r="W8" i="30"/>
  <c r="W57" i="30" s="1"/>
  <c r="X8" i="30"/>
  <c r="X57" i="30" s="1"/>
  <c r="Z8" i="30"/>
  <c r="Z57" i="30" s="1"/>
  <c r="AA8" i="30"/>
  <c r="AA57" i="30" s="1"/>
  <c r="AB8" i="30"/>
  <c r="AB57" i="30" s="1"/>
  <c r="AC8" i="30"/>
  <c r="AC57" i="30" s="1"/>
  <c r="AE8" i="30"/>
  <c r="AE57" i="30" s="1"/>
  <c r="AF8" i="30"/>
  <c r="AF57" i="30" s="1"/>
  <c r="D9" i="30"/>
  <c r="D58" i="30" s="1"/>
  <c r="E9" i="30"/>
  <c r="E58" i="30" s="1"/>
  <c r="F9" i="30"/>
  <c r="F58" i="30" s="1"/>
  <c r="G9" i="30"/>
  <c r="G58" i="30" s="1"/>
  <c r="H9" i="30"/>
  <c r="H58" i="30" s="1"/>
  <c r="I9" i="30"/>
  <c r="I58" i="30" s="1"/>
  <c r="J9" i="30"/>
  <c r="J58" i="30" s="1"/>
  <c r="K9" i="30"/>
  <c r="K58" i="30" s="1"/>
  <c r="L9" i="30"/>
  <c r="L58" i="30" s="1"/>
  <c r="N9" i="30"/>
  <c r="N58" i="30" s="1"/>
  <c r="O9" i="30"/>
  <c r="O58" i="30" s="1"/>
  <c r="P9" i="30"/>
  <c r="P58" i="30" s="1"/>
  <c r="R9" i="30"/>
  <c r="R58" i="30" s="1"/>
  <c r="T9" i="30"/>
  <c r="T58" i="30" s="1"/>
  <c r="W9" i="30"/>
  <c r="W58" i="30" s="1"/>
  <c r="X9" i="30"/>
  <c r="X58" i="30" s="1"/>
  <c r="Y9" i="30"/>
  <c r="Y58" i="30" s="1"/>
  <c r="Z9" i="30"/>
  <c r="Z58" i="30" s="1"/>
  <c r="AA9" i="30"/>
  <c r="AA58" i="30" s="1"/>
  <c r="AB9" i="30"/>
  <c r="AB58" i="30" s="1"/>
  <c r="AC9" i="30"/>
  <c r="AC58" i="30" s="1"/>
  <c r="AD9" i="30"/>
  <c r="AD58" i="30" s="1"/>
  <c r="AE9" i="30"/>
  <c r="AE58" i="30" s="1"/>
  <c r="AF9" i="30"/>
  <c r="AF58" i="30" s="1"/>
  <c r="D10" i="30"/>
  <c r="D59" i="30" s="1"/>
  <c r="E10" i="30"/>
  <c r="E59" i="30" s="1"/>
  <c r="F10" i="30"/>
  <c r="F59" i="30" s="1"/>
  <c r="G10" i="30"/>
  <c r="G59" i="30" s="1"/>
  <c r="H10" i="30"/>
  <c r="H59" i="30" s="1"/>
  <c r="I10" i="30"/>
  <c r="I59" i="30" s="1"/>
  <c r="J10" i="30"/>
  <c r="J59" i="30" s="1"/>
  <c r="K10" i="30"/>
  <c r="K59" i="30" s="1"/>
  <c r="L10" i="30"/>
  <c r="L59" i="30" s="1"/>
  <c r="N10" i="30"/>
  <c r="N59" i="30" s="1"/>
  <c r="O10" i="30"/>
  <c r="O59" i="30" s="1"/>
  <c r="P10" i="30"/>
  <c r="P59" i="30" s="1"/>
  <c r="R10" i="30"/>
  <c r="R59" i="30" s="1"/>
  <c r="T10" i="30"/>
  <c r="T59" i="30" s="1"/>
  <c r="U10" i="30"/>
  <c r="U59" i="30" s="1"/>
  <c r="W10" i="30"/>
  <c r="W59" i="30" s="1"/>
  <c r="X10" i="30"/>
  <c r="X59" i="30" s="1"/>
  <c r="Y10" i="30"/>
  <c r="Y59" i="30" s="1"/>
  <c r="Z10" i="30"/>
  <c r="Z59" i="30" s="1"/>
  <c r="AA10" i="30"/>
  <c r="AA59" i="30" s="1"/>
  <c r="AB10" i="30"/>
  <c r="AB59" i="30" s="1"/>
  <c r="AC10" i="30"/>
  <c r="AC59" i="30" s="1"/>
  <c r="AD10" i="30"/>
  <c r="AD59" i="30" s="1"/>
  <c r="AE10" i="30"/>
  <c r="AE59" i="30" s="1"/>
  <c r="AF10" i="30"/>
  <c r="AF59" i="30" s="1"/>
  <c r="D11" i="30"/>
  <c r="D60" i="30" s="1"/>
  <c r="E11" i="30"/>
  <c r="E60" i="30" s="1"/>
  <c r="F11" i="30"/>
  <c r="F60" i="30" s="1"/>
  <c r="G11" i="30"/>
  <c r="G60" i="30" s="1"/>
  <c r="H11" i="30"/>
  <c r="H60" i="30" s="1"/>
  <c r="I11" i="30"/>
  <c r="I60" i="30" s="1"/>
  <c r="J11" i="30"/>
  <c r="J60" i="30" s="1"/>
  <c r="K11" i="30"/>
  <c r="K60" i="30" s="1"/>
  <c r="L11" i="30"/>
  <c r="L60" i="30" s="1"/>
  <c r="N11" i="30"/>
  <c r="N60" i="30" s="1"/>
  <c r="O11" i="30"/>
  <c r="O60" i="30" s="1"/>
  <c r="P11" i="30"/>
  <c r="P60" i="30" s="1"/>
  <c r="R11" i="30"/>
  <c r="R60" i="30" s="1"/>
  <c r="T11" i="30"/>
  <c r="T60" i="30" s="1"/>
  <c r="U11" i="30"/>
  <c r="U60" i="30" s="1"/>
  <c r="W11" i="30"/>
  <c r="W60" i="30" s="1"/>
  <c r="X11" i="30"/>
  <c r="X60" i="30" s="1"/>
  <c r="Y11" i="30"/>
  <c r="Y60" i="30" s="1"/>
  <c r="Z11" i="30"/>
  <c r="Z60" i="30" s="1"/>
  <c r="AA11" i="30"/>
  <c r="AA60" i="30" s="1"/>
  <c r="AB11" i="30"/>
  <c r="AB60" i="30" s="1"/>
  <c r="AC11" i="30"/>
  <c r="AC60" i="30" s="1"/>
  <c r="AD11" i="30"/>
  <c r="AD60" i="30" s="1"/>
  <c r="AE11" i="30"/>
  <c r="AE60" i="30" s="1"/>
  <c r="AF11" i="30"/>
  <c r="AF60" i="30" s="1"/>
  <c r="D12" i="30"/>
  <c r="D61" i="30" s="1"/>
  <c r="E12" i="30"/>
  <c r="E61" i="30" s="1"/>
  <c r="F12" i="30"/>
  <c r="F61" i="30" s="1"/>
  <c r="G12" i="30"/>
  <c r="G61" i="30" s="1"/>
  <c r="H12" i="30"/>
  <c r="H61" i="30" s="1"/>
  <c r="I12" i="30"/>
  <c r="I61" i="30" s="1"/>
  <c r="J12" i="30"/>
  <c r="J61" i="30" s="1"/>
  <c r="K12" i="30"/>
  <c r="K61" i="30" s="1"/>
  <c r="L12" i="30"/>
  <c r="L61" i="30" s="1"/>
  <c r="N12" i="30"/>
  <c r="N61" i="30" s="1"/>
  <c r="O12" i="30"/>
  <c r="O61" i="30" s="1"/>
  <c r="P12" i="30"/>
  <c r="P61" i="30" s="1"/>
  <c r="R12" i="30"/>
  <c r="R61" i="30" s="1"/>
  <c r="T12" i="30"/>
  <c r="T61" i="30" s="1"/>
  <c r="U12" i="30"/>
  <c r="U61" i="30" s="1"/>
  <c r="W12" i="30"/>
  <c r="W61" i="30" s="1"/>
  <c r="X12" i="30"/>
  <c r="X61" i="30" s="1"/>
  <c r="Y12" i="30"/>
  <c r="Y61" i="30" s="1"/>
  <c r="Z12" i="30"/>
  <c r="Z61" i="30" s="1"/>
  <c r="AA12" i="30"/>
  <c r="AA61" i="30" s="1"/>
  <c r="AB12" i="30"/>
  <c r="AB61" i="30" s="1"/>
  <c r="AC12" i="30"/>
  <c r="AC61" i="30" s="1"/>
  <c r="AD12" i="30"/>
  <c r="AD61" i="30" s="1"/>
  <c r="AE12" i="30"/>
  <c r="AE61" i="30" s="1"/>
  <c r="AF12" i="30"/>
  <c r="AF61" i="30" s="1"/>
  <c r="D13" i="30"/>
  <c r="D62" i="30" s="1"/>
  <c r="E13" i="30"/>
  <c r="E62" i="30" s="1"/>
  <c r="F13" i="30"/>
  <c r="F62" i="30" s="1"/>
  <c r="G13" i="30"/>
  <c r="G62" i="30" s="1"/>
  <c r="H13" i="30"/>
  <c r="H62" i="30" s="1"/>
  <c r="I13" i="30"/>
  <c r="I62" i="30" s="1"/>
  <c r="J13" i="30"/>
  <c r="J62" i="30" s="1"/>
  <c r="K13" i="30"/>
  <c r="K62" i="30" s="1"/>
  <c r="L13" i="30"/>
  <c r="L62" i="30" s="1"/>
  <c r="N13" i="30"/>
  <c r="N62" i="30" s="1"/>
  <c r="O13" i="30"/>
  <c r="O62" i="30" s="1"/>
  <c r="P13" i="30"/>
  <c r="P62" i="30" s="1"/>
  <c r="Q13" i="30"/>
  <c r="Q62" i="30" s="1"/>
  <c r="R13" i="30"/>
  <c r="R62" i="30" s="1"/>
  <c r="T13" i="30"/>
  <c r="T62" i="30" s="1"/>
  <c r="U13" i="30"/>
  <c r="U62" i="30" s="1"/>
  <c r="W13" i="30"/>
  <c r="W62" i="30" s="1"/>
  <c r="X13" i="30"/>
  <c r="X62" i="30" s="1"/>
  <c r="Y13" i="30"/>
  <c r="Y62" i="30" s="1"/>
  <c r="Z13" i="30"/>
  <c r="Z62" i="30" s="1"/>
  <c r="AA13" i="30"/>
  <c r="AA62" i="30" s="1"/>
  <c r="AB13" i="30"/>
  <c r="AB62" i="30" s="1"/>
  <c r="AC13" i="30"/>
  <c r="AC62" i="30" s="1"/>
  <c r="AD13" i="30"/>
  <c r="AD62" i="30" s="1"/>
  <c r="AE13" i="30"/>
  <c r="AE62" i="30" s="1"/>
  <c r="AF13" i="30"/>
  <c r="AF62" i="30" s="1"/>
  <c r="D14" i="30"/>
  <c r="D63" i="30" s="1"/>
  <c r="E14" i="30"/>
  <c r="E63" i="30" s="1"/>
  <c r="F14" i="30"/>
  <c r="F63" i="30" s="1"/>
  <c r="G14" i="30"/>
  <c r="G63" i="30" s="1"/>
  <c r="H14" i="30"/>
  <c r="H63" i="30" s="1"/>
  <c r="I14" i="30"/>
  <c r="I63" i="30" s="1"/>
  <c r="J14" i="30"/>
  <c r="J63" i="30" s="1"/>
  <c r="K14" i="30"/>
  <c r="K63" i="30" s="1"/>
  <c r="L14" i="30"/>
  <c r="L63" i="30" s="1"/>
  <c r="N14" i="30"/>
  <c r="N63" i="30" s="1"/>
  <c r="O14" i="30"/>
  <c r="O63" i="30" s="1"/>
  <c r="P14" i="30"/>
  <c r="P63" i="30" s="1"/>
  <c r="Q14" i="30"/>
  <c r="Q63" i="30" s="1"/>
  <c r="R14" i="30"/>
  <c r="R63" i="30" s="1"/>
  <c r="T14" i="30"/>
  <c r="T63" i="30" s="1"/>
  <c r="U14" i="30"/>
  <c r="U63" i="30" s="1"/>
  <c r="W14" i="30"/>
  <c r="W63" i="30" s="1"/>
  <c r="X14" i="30"/>
  <c r="X63" i="30" s="1"/>
  <c r="Y14" i="30"/>
  <c r="Y63" i="30" s="1"/>
  <c r="Z14" i="30"/>
  <c r="Z63" i="30" s="1"/>
  <c r="AA14" i="30"/>
  <c r="AA63" i="30" s="1"/>
  <c r="AB14" i="30"/>
  <c r="AB63" i="30" s="1"/>
  <c r="AC14" i="30"/>
  <c r="AC63" i="30" s="1"/>
  <c r="AD14" i="30"/>
  <c r="AD63" i="30" s="1"/>
  <c r="AE14" i="30"/>
  <c r="AE63" i="30" s="1"/>
  <c r="AF14" i="30"/>
  <c r="AF63" i="30" s="1"/>
  <c r="D15" i="30"/>
  <c r="D64" i="30" s="1"/>
  <c r="E15" i="30"/>
  <c r="E64" i="30" s="1"/>
  <c r="F15" i="30"/>
  <c r="F64" i="30" s="1"/>
  <c r="G15" i="30"/>
  <c r="G64" i="30" s="1"/>
  <c r="H15" i="30"/>
  <c r="H64" i="30" s="1"/>
  <c r="I15" i="30"/>
  <c r="I64" i="30" s="1"/>
  <c r="J15" i="30"/>
  <c r="J64" i="30" s="1"/>
  <c r="K15" i="30"/>
  <c r="K64" i="30" s="1"/>
  <c r="L15" i="30"/>
  <c r="L64" i="30" s="1"/>
  <c r="M15" i="30"/>
  <c r="M64" i="30" s="1"/>
  <c r="N15" i="30"/>
  <c r="N64" i="30" s="1"/>
  <c r="O15" i="30"/>
  <c r="O64" i="30" s="1"/>
  <c r="P15" i="30"/>
  <c r="P64" i="30" s="1"/>
  <c r="Q15" i="30"/>
  <c r="Q64" i="30" s="1"/>
  <c r="R15" i="30"/>
  <c r="R64" i="30" s="1"/>
  <c r="T15" i="30"/>
  <c r="T64" i="30" s="1"/>
  <c r="U15" i="30"/>
  <c r="U64" i="30" s="1"/>
  <c r="W15" i="30"/>
  <c r="W64" i="30" s="1"/>
  <c r="X15" i="30"/>
  <c r="X64" i="30" s="1"/>
  <c r="Z15" i="30"/>
  <c r="Z64" i="30" s="1"/>
  <c r="AB15" i="30"/>
  <c r="AB64" i="30" s="1"/>
  <c r="AC15" i="30"/>
  <c r="AC64" i="30" s="1"/>
  <c r="AE15" i="30"/>
  <c r="AE64" i="30" s="1"/>
  <c r="AF15" i="30"/>
  <c r="AF64" i="30" s="1"/>
  <c r="D16" i="30"/>
  <c r="D65" i="30" s="1"/>
  <c r="E16" i="30"/>
  <c r="E65" i="30" s="1"/>
  <c r="F16" i="30"/>
  <c r="F65" i="30" s="1"/>
  <c r="G16" i="30"/>
  <c r="G65" i="30" s="1"/>
  <c r="H16" i="30"/>
  <c r="H65" i="30" s="1"/>
  <c r="I16" i="30"/>
  <c r="I65" i="30" s="1"/>
  <c r="J16" i="30"/>
  <c r="J65" i="30" s="1"/>
  <c r="K16" i="30"/>
  <c r="K65" i="30" s="1"/>
  <c r="L16" i="30"/>
  <c r="L65" i="30" s="1"/>
  <c r="M16" i="30"/>
  <c r="M65" i="30" s="1"/>
  <c r="N16" i="30"/>
  <c r="N65" i="30" s="1"/>
  <c r="O16" i="30"/>
  <c r="O65" i="30" s="1"/>
  <c r="P16" i="30"/>
  <c r="P65" i="30" s="1"/>
  <c r="Q16" i="30"/>
  <c r="Q65" i="30" s="1"/>
  <c r="R16" i="30"/>
  <c r="R65" i="30" s="1"/>
  <c r="S16" i="30"/>
  <c r="S65" i="30" s="1"/>
  <c r="T16" i="30"/>
  <c r="T65" i="30" s="1"/>
  <c r="U16" i="30"/>
  <c r="U65" i="30" s="1"/>
  <c r="V16" i="30"/>
  <c r="V65" i="30" s="1"/>
  <c r="W16" i="30"/>
  <c r="W65" i="30" s="1"/>
  <c r="X16" i="30"/>
  <c r="X65" i="30" s="1"/>
  <c r="Y16" i="30"/>
  <c r="Y65" i="30" s="1"/>
  <c r="Z16" i="30"/>
  <c r="Z65" i="30" s="1"/>
  <c r="AA16" i="30"/>
  <c r="AA65" i="30" s="1"/>
  <c r="AB16" i="30"/>
  <c r="AB65" i="30" s="1"/>
  <c r="AD16" i="30"/>
  <c r="AD65" i="30" s="1"/>
  <c r="D17" i="30"/>
  <c r="D66" i="30" s="1"/>
  <c r="E17" i="30"/>
  <c r="E66" i="30" s="1"/>
  <c r="F17" i="30"/>
  <c r="F66" i="30" s="1"/>
  <c r="G17" i="30"/>
  <c r="G66" i="30" s="1"/>
  <c r="H17" i="30"/>
  <c r="H66" i="30" s="1"/>
  <c r="I17" i="30"/>
  <c r="I66" i="30" s="1"/>
  <c r="J17" i="30"/>
  <c r="J66" i="30" s="1"/>
  <c r="K17" i="30"/>
  <c r="K66" i="30" s="1"/>
  <c r="L17" i="30"/>
  <c r="L66" i="30" s="1"/>
  <c r="M17" i="30"/>
  <c r="M66" i="30" s="1"/>
  <c r="N17" i="30"/>
  <c r="N66" i="30" s="1"/>
  <c r="O17" i="30"/>
  <c r="O66" i="30" s="1"/>
  <c r="P17" i="30"/>
  <c r="P66" i="30" s="1"/>
  <c r="Q17" i="30"/>
  <c r="Q66" i="30" s="1"/>
  <c r="R17" i="30"/>
  <c r="R66" i="30" s="1"/>
  <c r="S17" i="30"/>
  <c r="S66" i="30" s="1"/>
  <c r="T17" i="30"/>
  <c r="T66" i="30" s="1"/>
  <c r="U17" i="30"/>
  <c r="U66" i="30" s="1"/>
  <c r="V17" i="30"/>
  <c r="V66" i="30" s="1"/>
  <c r="W17" i="30"/>
  <c r="W66" i="30" s="1"/>
  <c r="X17" i="30"/>
  <c r="X66" i="30" s="1"/>
  <c r="Y17" i="30"/>
  <c r="Y66" i="30" s="1"/>
  <c r="Z17" i="30"/>
  <c r="Z66" i="30" s="1"/>
  <c r="AA17" i="30"/>
  <c r="AA66" i="30" s="1"/>
  <c r="AB17" i="30"/>
  <c r="AB66" i="30" s="1"/>
  <c r="AD17" i="30"/>
  <c r="AD66" i="30" s="1"/>
  <c r="D18" i="30"/>
  <c r="D67" i="30" s="1"/>
  <c r="E18" i="30"/>
  <c r="E67" i="30" s="1"/>
  <c r="H18" i="30"/>
  <c r="H67" i="30" s="1"/>
  <c r="I18" i="30"/>
  <c r="I67" i="30" s="1"/>
  <c r="J18" i="30"/>
  <c r="J67" i="30" s="1"/>
  <c r="K18" i="30"/>
  <c r="K67" i="30" s="1"/>
  <c r="L18" i="30"/>
  <c r="L67" i="30" s="1"/>
  <c r="M18" i="30"/>
  <c r="M67" i="30" s="1"/>
  <c r="N18" i="30"/>
  <c r="N67" i="30" s="1"/>
  <c r="O18" i="30"/>
  <c r="O67" i="30" s="1"/>
  <c r="P18" i="30"/>
  <c r="P67" i="30" s="1"/>
  <c r="Q18" i="30"/>
  <c r="Q67" i="30" s="1"/>
  <c r="R18" i="30"/>
  <c r="R67" i="30" s="1"/>
  <c r="S18" i="30"/>
  <c r="S67" i="30" s="1"/>
  <c r="T18" i="30"/>
  <c r="T67" i="30" s="1"/>
  <c r="U18" i="30"/>
  <c r="U67" i="30" s="1"/>
  <c r="V18" i="30"/>
  <c r="V67" i="30" s="1"/>
  <c r="W18" i="30"/>
  <c r="W67" i="30" s="1"/>
  <c r="Y18" i="30"/>
  <c r="Y67" i="30" s="1"/>
  <c r="AB18" i="30"/>
  <c r="AB67" i="30" s="1"/>
  <c r="AC18" i="30"/>
  <c r="AC67" i="30" s="1"/>
  <c r="AD18" i="30"/>
  <c r="AD67" i="30" s="1"/>
  <c r="AE18" i="30"/>
  <c r="AE67" i="30" s="1"/>
  <c r="AF18" i="30"/>
  <c r="AF67" i="30" s="1"/>
  <c r="D19" i="30"/>
  <c r="D68" i="30" s="1"/>
  <c r="E19" i="30"/>
  <c r="E68" i="30" s="1"/>
  <c r="F19" i="30"/>
  <c r="F68" i="30" s="1"/>
  <c r="G19" i="30"/>
  <c r="G68" i="30" s="1"/>
  <c r="H19" i="30"/>
  <c r="H68" i="30" s="1"/>
  <c r="I19" i="30"/>
  <c r="I68" i="30" s="1"/>
  <c r="J19" i="30"/>
  <c r="J68" i="30" s="1"/>
  <c r="K19" i="30"/>
  <c r="K68" i="30" s="1"/>
  <c r="L19" i="30"/>
  <c r="L68" i="30" s="1"/>
  <c r="M19" i="30"/>
  <c r="M68" i="30" s="1"/>
  <c r="N19" i="30"/>
  <c r="N68" i="30" s="1"/>
  <c r="O19" i="30"/>
  <c r="O68" i="30" s="1"/>
  <c r="P19" i="30"/>
  <c r="P68" i="30" s="1"/>
  <c r="Q19" i="30"/>
  <c r="Q68" i="30" s="1"/>
  <c r="R19" i="30"/>
  <c r="R68" i="30" s="1"/>
  <c r="S19" i="30"/>
  <c r="S68" i="30" s="1"/>
  <c r="T19" i="30"/>
  <c r="T68" i="30" s="1"/>
  <c r="U19" i="30"/>
  <c r="U68" i="30" s="1"/>
  <c r="V19" i="30"/>
  <c r="V68" i="30" s="1"/>
  <c r="X19" i="30"/>
  <c r="X68" i="30" s="1"/>
  <c r="Y19" i="30"/>
  <c r="Y68" i="30" s="1"/>
  <c r="Z19" i="30"/>
  <c r="Z68" i="30" s="1"/>
  <c r="AA19" i="30"/>
  <c r="AA68" i="30" s="1"/>
  <c r="AB19" i="30"/>
  <c r="AB68" i="30" s="1"/>
  <c r="AC19" i="30"/>
  <c r="AC68" i="30" s="1"/>
  <c r="AD19" i="30"/>
  <c r="AD68" i="30" s="1"/>
  <c r="AE19" i="30"/>
  <c r="AE68" i="30" s="1"/>
  <c r="AF19" i="30"/>
  <c r="AF68" i="30" s="1"/>
  <c r="D20" i="30"/>
  <c r="D69" i="30" s="1"/>
  <c r="E20" i="30"/>
  <c r="F20" i="30"/>
  <c r="F69" i="30" s="1"/>
  <c r="G20" i="30"/>
  <c r="G69" i="30" s="1"/>
  <c r="H20" i="30"/>
  <c r="H69" i="30" s="1"/>
  <c r="I20" i="30"/>
  <c r="J20" i="30"/>
  <c r="J69" i="30" s="1"/>
  <c r="K20" i="30"/>
  <c r="L20" i="30"/>
  <c r="L69" i="30" s="1"/>
  <c r="M20" i="30"/>
  <c r="O20" i="30"/>
  <c r="O69" i="30" s="1"/>
  <c r="P20" i="30"/>
  <c r="P69" i="30" s="1"/>
  <c r="Q20" i="30"/>
  <c r="Q69" i="30" s="1"/>
  <c r="R20" i="30"/>
  <c r="R69" i="30" s="1"/>
  <c r="S20" i="30"/>
  <c r="S69" i="30" s="1"/>
  <c r="U20" i="30"/>
  <c r="V20" i="30"/>
  <c r="V69" i="30" s="1"/>
  <c r="W20" i="30"/>
  <c r="X20" i="30"/>
  <c r="X69" i="30" s="1"/>
  <c r="Y20" i="30"/>
  <c r="Z20" i="30"/>
  <c r="Z69" i="30" s="1"/>
  <c r="AA20" i="30"/>
  <c r="AB20" i="30"/>
  <c r="AB69" i="30" s="1"/>
  <c r="AD20" i="30"/>
  <c r="AE20" i="30"/>
  <c r="AE69" i="30" s="1"/>
  <c r="D21" i="30"/>
  <c r="D70" i="30" s="1"/>
  <c r="E21" i="30"/>
  <c r="E70" i="30" s="1"/>
  <c r="F21" i="30"/>
  <c r="F70" i="30" s="1"/>
  <c r="G21" i="30"/>
  <c r="G70" i="30" s="1"/>
  <c r="H21" i="30"/>
  <c r="H70" i="30" s="1"/>
  <c r="I21" i="30"/>
  <c r="I70" i="30" s="1"/>
  <c r="J21" i="30"/>
  <c r="J70" i="30" s="1"/>
  <c r="K21" i="30"/>
  <c r="K70" i="30" s="1"/>
  <c r="L21" i="30"/>
  <c r="L70" i="30" s="1"/>
  <c r="M21" i="30"/>
  <c r="M70" i="30" s="1"/>
  <c r="P21" i="30"/>
  <c r="P70" i="30" s="1"/>
  <c r="Q21" i="30"/>
  <c r="Q70" i="30" s="1"/>
  <c r="R21" i="30"/>
  <c r="R70" i="30" s="1"/>
  <c r="S21" i="30"/>
  <c r="S70" i="30" s="1"/>
  <c r="T21" i="30"/>
  <c r="T70" i="30" s="1"/>
  <c r="U21" i="30"/>
  <c r="U70" i="30" s="1"/>
  <c r="V21" i="30"/>
  <c r="V70" i="30" s="1"/>
  <c r="W21" i="30"/>
  <c r="W70" i="30" s="1"/>
  <c r="X21" i="30"/>
  <c r="X70" i="30" s="1"/>
  <c r="Y21" i="30"/>
  <c r="Y70" i="30" s="1"/>
  <c r="Z21" i="30"/>
  <c r="Z70" i="30" s="1"/>
  <c r="AA21" i="30"/>
  <c r="AA70" i="30" s="1"/>
  <c r="AC21" i="30"/>
  <c r="AC70" i="30" s="1"/>
  <c r="AD21" i="30"/>
  <c r="AD70" i="30" s="1"/>
  <c r="AE21" i="30"/>
  <c r="AE70" i="30" s="1"/>
  <c r="AF21" i="30"/>
  <c r="AF70" i="30" s="1"/>
  <c r="F22" i="30"/>
  <c r="I22" i="30"/>
  <c r="I71" i="30" s="1"/>
  <c r="K22" i="30"/>
  <c r="K71" i="30" s="1"/>
  <c r="L22" i="30"/>
  <c r="L71" i="30" s="1"/>
  <c r="M22" i="30"/>
  <c r="M71" i="30" s="1"/>
  <c r="N22" i="30"/>
  <c r="N71" i="30" s="1"/>
  <c r="O22" i="30"/>
  <c r="O71" i="30" s="1"/>
  <c r="P22" i="30"/>
  <c r="P71" i="30" s="1"/>
  <c r="Q22" i="30"/>
  <c r="Q71" i="30" s="1"/>
  <c r="R22" i="30"/>
  <c r="R71" i="30" s="1"/>
  <c r="S22" i="30"/>
  <c r="S71" i="30" s="1"/>
  <c r="T22" i="30"/>
  <c r="T71" i="30" s="1"/>
  <c r="U22" i="30"/>
  <c r="U71" i="30" s="1"/>
  <c r="V22" i="30"/>
  <c r="V71" i="30" s="1"/>
  <c r="W22" i="30"/>
  <c r="W71" i="30" s="1"/>
  <c r="X22" i="30"/>
  <c r="X71" i="30" s="1"/>
  <c r="Y22" i="30"/>
  <c r="Y71" i="30" s="1"/>
  <c r="AA22" i="30"/>
  <c r="AA71" i="30" s="1"/>
  <c r="AB22" i="30"/>
  <c r="AB71" i="30" s="1"/>
  <c r="AC22" i="30"/>
  <c r="AC71" i="30" s="1"/>
  <c r="AD22" i="30"/>
  <c r="AD71" i="30" s="1"/>
  <c r="AE22" i="30"/>
  <c r="AF22" i="30"/>
  <c r="AF71" i="30" s="1"/>
  <c r="D23" i="30"/>
  <c r="D72" i="30" s="1"/>
  <c r="E23" i="30"/>
  <c r="E72" i="30" s="1"/>
  <c r="F23" i="30"/>
  <c r="F72" i="30" s="1"/>
  <c r="G23" i="30"/>
  <c r="G72" i="30" s="1"/>
  <c r="H23" i="30"/>
  <c r="H72" i="30" s="1"/>
  <c r="K23" i="30"/>
  <c r="K72" i="30" s="1"/>
  <c r="L23" i="30"/>
  <c r="L72" i="30" s="1"/>
  <c r="M23" i="30"/>
  <c r="M72" i="30" s="1"/>
  <c r="N23" i="30"/>
  <c r="N72" i="30" s="1"/>
  <c r="O23" i="30"/>
  <c r="O72" i="30" s="1"/>
  <c r="P23" i="30"/>
  <c r="P72" i="30" s="1"/>
  <c r="Q23" i="30"/>
  <c r="Q72" i="30" s="1"/>
  <c r="R23" i="30"/>
  <c r="R72" i="30" s="1"/>
  <c r="S23" i="30"/>
  <c r="S72" i="30" s="1"/>
  <c r="T23" i="30"/>
  <c r="T72" i="30" s="1"/>
  <c r="U23" i="30"/>
  <c r="U72" i="30" s="1"/>
  <c r="V23" i="30"/>
  <c r="V72" i="30" s="1"/>
  <c r="W23" i="30"/>
  <c r="W72" i="30" s="1"/>
  <c r="X23" i="30"/>
  <c r="X72" i="30" s="1"/>
  <c r="Z23" i="30"/>
  <c r="Z72" i="30" s="1"/>
  <c r="AA23" i="30"/>
  <c r="AA72" i="30" s="1"/>
  <c r="AB23" i="30"/>
  <c r="AB72" i="30" s="1"/>
  <c r="AC23" i="30"/>
  <c r="AC72" i="30" s="1"/>
  <c r="AD23" i="30"/>
  <c r="AD72" i="30" s="1"/>
  <c r="AE23" i="30"/>
  <c r="AE72" i="30" s="1"/>
  <c r="AF23" i="30"/>
  <c r="AF72" i="30" s="1"/>
  <c r="E4" i="30"/>
  <c r="E53" i="30" s="1"/>
  <c r="F4" i="30"/>
  <c r="G4" i="30"/>
  <c r="G53" i="30" s="1"/>
  <c r="H4" i="30"/>
  <c r="I4" i="30"/>
  <c r="I53" i="30" s="1"/>
  <c r="J4" i="30"/>
  <c r="J53" i="30" s="1"/>
  <c r="L4" i="30"/>
  <c r="L53" i="30" s="1"/>
  <c r="M4" i="30"/>
  <c r="M53" i="30" s="1"/>
  <c r="N4" i="30"/>
  <c r="N53" i="30" s="1"/>
  <c r="O4" i="30"/>
  <c r="O53" i="30" s="1"/>
  <c r="P4" i="30"/>
  <c r="P53" i="30" s="1"/>
  <c r="Q4" i="30"/>
  <c r="Q53" i="30" s="1"/>
  <c r="R4" i="30"/>
  <c r="R53" i="30" s="1"/>
  <c r="S4" i="30"/>
  <c r="T4" i="30"/>
  <c r="T53" i="30" s="1"/>
  <c r="U4" i="30"/>
  <c r="V4" i="30"/>
  <c r="V53" i="30" s="1"/>
  <c r="W4" i="30"/>
  <c r="W53" i="30" s="1"/>
  <c r="X4" i="30"/>
  <c r="X53" i="30" s="1"/>
  <c r="Y4" i="30"/>
  <c r="Y53" i="30" s="1"/>
  <c r="Z4" i="30"/>
  <c r="Z53" i="30" s="1"/>
  <c r="AA4" i="30"/>
  <c r="AB4" i="30"/>
  <c r="AB53" i="30" s="1"/>
  <c r="AC4" i="30"/>
  <c r="AC53" i="30" s="1"/>
  <c r="AD4" i="30"/>
  <c r="AD53" i="30" s="1"/>
  <c r="AE4" i="30"/>
  <c r="AE53" i="30" s="1"/>
  <c r="AF4" i="30"/>
  <c r="AF53" i="30" s="1"/>
  <c r="D4" i="30"/>
  <c r="D30" i="29"/>
  <c r="E30" i="29"/>
  <c r="F30" i="29"/>
  <c r="G30" i="29"/>
  <c r="H30" i="29"/>
  <c r="I30" i="29"/>
  <c r="J30" i="29"/>
  <c r="K30" i="29"/>
  <c r="L30" i="29"/>
  <c r="M30" i="29"/>
  <c r="N30" i="29"/>
  <c r="O30" i="29"/>
  <c r="Q30" i="29"/>
  <c r="R30" i="29"/>
  <c r="S30" i="29"/>
  <c r="T30" i="29"/>
  <c r="U30" i="29"/>
  <c r="V30" i="29"/>
  <c r="W30" i="29"/>
  <c r="X30" i="29"/>
  <c r="Y30" i="29"/>
  <c r="Z30" i="29"/>
  <c r="AA30" i="29"/>
  <c r="AB30" i="29"/>
  <c r="AC30" i="29"/>
  <c r="AD30" i="29"/>
  <c r="AE30" i="29"/>
  <c r="AF30" i="29"/>
  <c r="D31" i="29"/>
  <c r="E31" i="29"/>
  <c r="F31" i="29"/>
  <c r="G31" i="29"/>
  <c r="H31" i="29"/>
  <c r="I31" i="29"/>
  <c r="J31" i="29"/>
  <c r="K31" i="29"/>
  <c r="L31" i="29"/>
  <c r="M31" i="29"/>
  <c r="N31" i="29"/>
  <c r="O31" i="29"/>
  <c r="Q31" i="29"/>
  <c r="R31" i="29"/>
  <c r="S31" i="29"/>
  <c r="T31" i="29"/>
  <c r="U31" i="29"/>
  <c r="V31" i="29"/>
  <c r="W31" i="29"/>
  <c r="X31" i="29"/>
  <c r="Y31" i="29"/>
  <c r="Z31" i="29"/>
  <c r="AA31" i="29"/>
  <c r="AB31" i="29"/>
  <c r="AC31" i="29"/>
  <c r="AD31" i="29"/>
  <c r="AE31" i="29"/>
  <c r="AF31" i="29"/>
  <c r="D32" i="29"/>
  <c r="E32" i="29"/>
  <c r="F32" i="29"/>
  <c r="G32" i="29"/>
  <c r="H32" i="29"/>
  <c r="J32" i="29"/>
  <c r="K32" i="29"/>
  <c r="L32" i="29"/>
  <c r="M32" i="29"/>
  <c r="N32" i="29"/>
  <c r="O32" i="29"/>
  <c r="Q32" i="29"/>
  <c r="S32" i="29"/>
  <c r="T32" i="29"/>
  <c r="U32" i="29"/>
  <c r="V32" i="29"/>
  <c r="W32" i="29"/>
  <c r="X32" i="29"/>
  <c r="Z32" i="29"/>
  <c r="AA32" i="29"/>
  <c r="AB32" i="29"/>
  <c r="AC32" i="29"/>
  <c r="AD32" i="29"/>
  <c r="AE32" i="29"/>
  <c r="AF32" i="29"/>
  <c r="D33" i="29"/>
  <c r="E33" i="29"/>
  <c r="F33" i="29"/>
  <c r="G33" i="29"/>
  <c r="H33" i="29"/>
  <c r="I33" i="29"/>
  <c r="J33" i="29"/>
  <c r="K33" i="29"/>
  <c r="M33" i="29"/>
  <c r="N33" i="29"/>
  <c r="O33" i="29"/>
  <c r="P33" i="29"/>
  <c r="Q33" i="29"/>
  <c r="S33" i="29"/>
  <c r="T33" i="29"/>
  <c r="U33" i="29"/>
  <c r="W33" i="29"/>
  <c r="X33" i="29"/>
  <c r="Z33" i="29"/>
  <c r="AA33" i="29"/>
  <c r="AB33" i="29"/>
  <c r="AC33" i="29"/>
  <c r="AE33" i="29"/>
  <c r="AF33" i="29"/>
  <c r="D34" i="29"/>
  <c r="E34" i="29"/>
  <c r="F34" i="29"/>
  <c r="G34" i="29"/>
  <c r="H34" i="29"/>
  <c r="I34" i="29"/>
  <c r="J34" i="29"/>
  <c r="K34" i="29"/>
  <c r="L34" i="29"/>
  <c r="N34" i="29"/>
  <c r="O34" i="29"/>
  <c r="P34" i="29"/>
  <c r="R34" i="29"/>
  <c r="T34" i="29"/>
  <c r="W34" i="29"/>
  <c r="X34" i="29"/>
  <c r="Y34" i="29"/>
  <c r="Z34" i="29"/>
  <c r="AA34" i="29"/>
  <c r="AB34" i="29"/>
  <c r="AC34" i="29"/>
  <c r="AD34" i="29"/>
  <c r="AE34" i="29"/>
  <c r="AF34" i="29"/>
  <c r="D35" i="29"/>
  <c r="E35" i="29"/>
  <c r="F35" i="29"/>
  <c r="G35" i="29"/>
  <c r="H35" i="29"/>
  <c r="I35" i="29"/>
  <c r="J35" i="29"/>
  <c r="K35" i="29"/>
  <c r="L35" i="29"/>
  <c r="N35" i="29"/>
  <c r="O35" i="29"/>
  <c r="P35" i="29"/>
  <c r="R35" i="29"/>
  <c r="T35" i="29"/>
  <c r="U35" i="29"/>
  <c r="W35" i="29"/>
  <c r="X35" i="29"/>
  <c r="Y35" i="29"/>
  <c r="Z35" i="29"/>
  <c r="AA35" i="29"/>
  <c r="AB35" i="29"/>
  <c r="AC35" i="29"/>
  <c r="AD35" i="29"/>
  <c r="AE35" i="29"/>
  <c r="AF35" i="29"/>
  <c r="D36" i="29"/>
  <c r="E36" i="29"/>
  <c r="F36" i="29"/>
  <c r="G36" i="29"/>
  <c r="H36" i="29"/>
  <c r="I36" i="29"/>
  <c r="J36" i="29"/>
  <c r="K36" i="29"/>
  <c r="L36" i="29"/>
  <c r="N36" i="29"/>
  <c r="O36" i="29"/>
  <c r="P36" i="29"/>
  <c r="R36" i="29"/>
  <c r="T36" i="29"/>
  <c r="U36" i="29"/>
  <c r="W36" i="29"/>
  <c r="X36" i="29"/>
  <c r="Y36" i="29"/>
  <c r="Z36" i="29"/>
  <c r="AA36" i="29"/>
  <c r="AB36" i="29"/>
  <c r="AC36" i="29"/>
  <c r="AD36" i="29"/>
  <c r="AE36" i="29"/>
  <c r="AF36" i="29"/>
  <c r="D37" i="29"/>
  <c r="E37" i="29"/>
  <c r="F37" i="29"/>
  <c r="G37" i="29"/>
  <c r="H37" i="29"/>
  <c r="I37" i="29"/>
  <c r="J37" i="29"/>
  <c r="K37" i="29"/>
  <c r="L37" i="29"/>
  <c r="N37" i="29"/>
  <c r="O37" i="29"/>
  <c r="P37" i="29"/>
  <c r="R37" i="29"/>
  <c r="T37" i="29"/>
  <c r="U37" i="29"/>
  <c r="W37" i="29"/>
  <c r="X37" i="29"/>
  <c r="Y37" i="29"/>
  <c r="Z37" i="29"/>
  <c r="AA37" i="29"/>
  <c r="AB37" i="29"/>
  <c r="AC37" i="29"/>
  <c r="AD37" i="29"/>
  <c r="AE37" i="29"/>
  <c r="AF37" i="29"/>
  <c r="D38" i="29"/>
  <c r="E38" i="29"/>
  <c r="F38" i="29"/>
  <c r="G38" i="29"/>
  <c r="H38" i="29"/>
  <c r="I38" i="29"/>
  <c r="J38" i="29"/>
  <c r="K38" i="29"/>
  <c r="L38" i="29"/>
  <c r="N38" i="29"/>
  <c r="O38" i="29"/>
  <c r="P38" i="29"/>
  <c r="Q38" i="29"/>
  <c r="R38" i="29"/>
  <c r="T38" i="29"/>
  <c r="U38" i="29"/>
  <c r="W38" i="29"/>
  <c r="X38" i="29"/>
  <c r="Y38" i="29"/>
  <c r="Z38" i="29"/>
  <c r="AA38" i="29"/>
  <c r="AB38" i="29"/>
  <c r="AC38" i="29"/>
  <c r="AD38" i="29"/>
  <c r="AE38" i="29"/>
  <c r="AF38" i="29"/>
  <c r="D39" i="29"/>
  <c r="E39" i="29"/>
  <c r="F39" i="29"/>
  <c r="G39" i="29"/>
  <c r="H39" i="29"/>
  <c r="I39" i="29"/>
  <c r="J39" i="29"/>
  <c r="K39" i="29"/>
  <c r="L39" i="29"/>
  <c r="N39" i="29"/>
  <c r="O39" i="29"/>
  <c r="P39" i="29"/>
  <c r="Q39" i="29"/>
  <c r="R39" i="29"/>
  <c r="T39" i="29"/>
  <c r="U39" i="29"/>
  <c r="W39" i="29"/>
  <c r="X39" i="29"/>
  <c r="Y39" i="29"/>
  <c r="Z39" i="29"/>
  <c r="AA39" i="29"/>
  <c r="AB39" i="29"/>
  <c r="AC39" i="29"/>
  <c r="AD39" i="29"/>
  <c r="AE39" i="29"/>
  <c r="AF39" i="29"/>
  <c r="D40" i="29"/>
  <c r="E40" i="29"/>
  <c r="F40" i="29"/>
  <c r="G40" i="29"/>
  <c r="H40" i="29"/>
  <c r="I40" i="29"/>
  <c r="J40" i="29"/>
  <c r="K40" i="29"/>
  <c r="L40" i="29"/>
  <c r="M40" i="29"/>
  <c r="N40" i="29"/>
  <c r="O40" i="29"/>
  <c r="P40" i="29"/>
  <c r="Q40" i="29"/>
  <c r="R40" i="29"/>
  <c r="T40" i="29"/>
  <c r="U40" i="29"/>
  <c r="W40" i="29"/>
  <c r="X40" i="29"/>
  <c r="Z40" i="29"/>
  <c r="AB40" i="29"/>
  <c r="AC40" i="29"/>
  <c r="AE40" i="29"/>
  <c r="AF40" i="29"/>
  <c r="D41" i="29"/>
  <c r="E41" i="29"/>
  <c r="F41" i="29"/>
  <c r="G41" i="29"/>
  <c r="H41" i="29"/>
  <c r="I41" i="29"/>
  <c r="J41" i="29"/>
  <c r="K41" i="29"/>
  <c r="L41" i="29"/>
  <c r="M41" i="29"/>
  <c r="N41" i="29"/>
  <c r="O41" i="29"/>
  <c r="P41" i="29"/>
  <c r="Q41" i="29"/>
  <c r="R41" i="29"/>
  <c r="S41" i="29"/>
  <c r="T41" i="29"/>
  <c r="U41" i="29"/>
  <c r="V41" i="29"/>
  <c r="W41" i="29"/>
  <c r="X41" i="29"/>
  <c r="Y41" i="29"/>
  <c r="Z41" i="29"/>
  <c r="AA41" i="29"/>
  <c r="AB41" i="29"/>
  <c r="AD41" i="29"/>
  <c r="D42" i="29"/>
  <c r="E42" i="29"/>
  <c r="F42" i="29"/>
  <c r="G42" i="29"/>
  <c r="H42" i="29"/>
  <c r="I42" i="29"/>
  <c r="J42" i="29"/>
  <c r="K42" i="29"/>
  <c r="L42" i="29"/>
  <c r="M42" i="29"/>
  <c r="N42" i="29"/>
  <c r="O42" i="29"/>
  <c r="P42" i="29"/>
  <c r="Q42" i="29"/>
  <c r="R42" i="29"/>
  <c r="S42" i="29"/>
  <c r="T42" i="29"/>
  <c r="U42" i="29"/>
  <c r="V42" i="29"/>
  <c r="W42" i="29"/>
  <c r="X42" i="29"/>
  <c r="Y42" i="29"/>
  <c r="Z42" i="29"/>
  <c r="AA42" i="29"/>
  <c r="AB42" i="29"/>
  <c r="AD42" i="29"/>
  <c r="D43" i="29"/>
  <c r="E43" i="29"/>
  <c r="H43" i="29"/>
  <c r="I43" i="29"/>
  <c r="J43" i="29"/>
  <c r="K43" i="29"/>
  <c r="L43" i="29"/>
  <c r="M43" i="29"/>
  <c r="N43" i="29"/>
  <c r="O43" i="29"/>
  <c r="P43" i="29"/>
  <c r="Q43" i="29"/>
  <c r="R43" i="29"/>
  <c r="S43" i="29"/>
  <c r="T43" i="29"/>
  <c r="U43" i="29"/>
  <c r="V43" i="29"/>
  <c r="W43" i="29"/>
  <c r="Y43" i="29"/>
  <c r="AB43" i="29"/>
  <c r="AC43" i="29"/>
  <c r="AD43" i="29"/>
  <c r="AE43" i="29"/>
  <c r="AF43" i="29"/>
  <c r="D44" i="29"/>
  <c r="E44" i="29"/>
  <c r="F44" i="29"/>
  <c r="G44" i="29"/>
  <c r="H44" i="29"/>
  <c r="I44" i="29"/>
  <c r="J44" i="29"/>
  <c r="K44" i="29"/>
  <c r="L44" i="29"/>
  <c r="M44" i="29"/>
  <c r="N44" i="29"/>
  <c r="O44" i="29"/>
  <c r="P44" i="29"/>
  <c r="Q44" i="29"/>
  <c r="R44" i="29"/>
  <c r="S44" i="29"/>
  <c r="T44" i="29"/>
  <c r="U44" i="29"/>
  <c r="V44" i="29"/>
  <c r="X44" i="29"/>
  <c r="Y44" i="29"/>
  <c r="Z44" i="29"/>
  <c r="AA44" i="29"/>
  <c r="AB44" i="29"/>
  <c r="AC44" i="29"/>
  <c r="AD44" i="29"/>
  <c r="AE44" i="29"/>
  <c r="AF44" i="29"/>
  <c r="D45" i="29"/>
  <c r="E45" i="29"/>
  <c r="F45" i="29"/>
  <c r="G45" i="29"/>
  <c r="H45" i="29"/>
  <c r="I45" i="29"/>
  <c r="J45" i="29"/>
  <c r="K45" i="29"/>
  <c r="L45" i="29"/>
  <c r="M45" i="29"/>
  <c r="O45" i="29"/>
  <c r="P45" i="29"/>
  <c r="Q45" i="29"/>
  <c r="R45" i="29"/>
  <c r="S45" i="29"/>
  <c r="U45" i="29"/>
  <c r="V45" i="29"/>
  <c r="W45" i="29"/>
  <c r="X45" i="29"/>
  <c r="Y45" i="29"/>
  <c r="Z45" i="29"/>
  <c r="AA45" i="29"/>
  <c r="AB45" i="29"/>
  <c r="AD45" i="29"/>
  <c r="AE45" i="29"/>
  <c r="D46" i="29"/>
  <c r="E46" i="29"/>
  <c r="F46" i="29"/>
  <c r="G46" i="29"/>
  <c r="H46" i="29"/>
  <c r="I46" i="29"/>
  <c r="J46" i="29"/>
  <c r="K46" i="29"/>
  <c r="L46" i="29"/>
  <c r="M46" i="29"/>
  <c r="P46" i="29"/>
  <c r="Q46" i="29"/>
  <c r="R46" i="29"/>
  <c r="S46" i="29"/>
  <c r="T46" i="29"/>
  <c r="U46" i="29"/>
  <c r="V46" i="29"/>
  <c r="W46" i="29"/>
  <c r="X46" i="29"/>
  <c r="Y46" i="29"/>
  <c r="Z46" i="29"/>
  <c r="AA46" i="29"/>
  <c r="AC46" i="29"/>
  <c r="AD46" i="29"/>
  <c r="AE46" i="29"/>
  <c r="AF46" i="29"/>
  <c r="F47" i="29"/>
  <c r="I47" i="29"/>
  <c r="K47" i="29"/>
  <c r="L47" i="29"/>
  <c r="M47" i="29"/>
  <c r="N47" i="29"/>
  <c r="O47" i="29"/>
  <c r="P47" i="29"/>
  <c r="Q47" i="29"/>
  <c r="R47" i="29"/>
  <c r="S47" i="29"/>
  <c r="T47" i="29"/>
  <c r="U47" i="29"/>
  <c r="V47" i="29"/>
  <c r="W47" i="29"/>
  <c r="X47" i="29"/>
  <c r="Y47" i="29"/>
  <c r="AA47" i="29"/>
  <c r="AB47" i="29"/>
  <c r="AC47" i="29"/>
  <c r="AD47" i="29"/>
  <c r="AE47" i="29"/>
  <c r="AF47" i="29"/>
  <c r="D48" i="29"/>
  <c r="E48" i="29"/>
  <c r="F48" i="29"/>
  <c r="G48" i="29"/>
  <c r="H48" i="29"/>
  <c r="K48" i="29"/>
  <c r="L48" i="29"/>
  <c r="M48" i="29"/>
  <c r="N48" i="29"/>
  <c r="O48" i="29"/>
  <c r="P48" i="29"/>
  <c r="Q48" i="29"/>
  <c r="R48" i="29"/>
  <c r="S48" i="29"/>
  <c r="T48" i="29"/>
  <c r="U48" i="29"/>
  <c r="V48" i="29"/>
  <c r="W48" i="29"/>
  <c r="X48" i="29"/>
  <c r="Z48" i="29"/>
  <c r="AA48" i="29"/>
  <c r="AB48" i="29"/>
  <c r="AC48" i="29"/>
  <c r="AD48" i="29"/>
  <c r="AE48" i="29"/>
  <c r="AF48" i="29"/>
  <c r="E29" i="29"/>
  <c r="F29" i="29"/>
  <c r="G29" i="29"/>
  <c r="H29" i="29"/>
  <c r="I29" i="29"/>
  <c r="J29" i="29"/>
  <c r="L29" i="29"/>
  <c r="M29" i="29"/>
  <c r="N29" i="29"/>
  <c r="O29" i="29"/>
  <c r="P29" i="29"/>
  <c r="Q29" i="29"/>
  <c r="R29" i="29"/>
  <c r="S29" i="29"/>
  <c r="T29" i="29"/>
  <c r="U29" i="29"/>
  <c r="V29" i="29"/>
  <c r="W29" i="29"/>
  <c r="X29" i="29"/>
  <c r="Y29" i="29"/>
  <c r="Z29" i="29"/>
  <c r="AA29" i="29"/>
  <c r="AB29" i="29"/>
  <c r="AC29" i="29"/>
  <c r="AD29" i="29"/>
  <c r="AE29" i="29"/>
  <c r="AF29" i="29"/>
  <c r="D29" i="29"/>
  <c r="D5" i="29"/>
  <c r="D54" i="29" s="1"/>
  <c r="E5" i="29"/>
  <c r="E54" i="29" s="1"/>
  <c r="F5" i="29"/>
  <c r="F54" i="29" s="1"/>
  <c r="G5" i="29"/>
  <c r="G54" i="29" s="1"/>
  <c r="H5" i="29"/>
  <c r="H54" i="29" s="1"/>
  <c r="I5" i="29"/>
  <c r="I54" i="29" s="1"/>
  <c r="J5" i="29"/>
  <c r="J54" i="29" s="1"/>
  <c r="K5" i="29"/>
  <c r="K54" i="29" s="1"/>
  <c r="L5" i="29"/>
  <c r="L54" i="29" s="1"/>
  <c r="M5" i="29"/>
  <c r="M54" i="29" s="1"/>
  <c r="N5" i="29"/>
  <c r="N54" i="29" s="1"/>
  <c r="O5" i="29"/>
  <c r="O54" i="29" s="1"/>
  <c r="Q5" i="29"/>
  <c r="Q54" i="29" s="1"/>
  <c r="R5" i="29"/>
  <c r="R54" i="29" s="1"/>
  <c r="S5" i="29"/>
  <c r="S54" i="29" s="1"/>
  <c r="T5" i="29"/>
  <c r="T54" i="29" s="1"/>
  <c r="U5" i="29"/>
  <c r="U54" i="29" s="1"/>
  <c r="V5" i="29"/>
  <c r="V54" i="29" s="1"/>
  <c r="W5" i="29"/>
  <c r="W54" i="29" s="1"/>
  <c r="X5" i="29"/>
  <c r="X54" i="29" s="1"/>
  <c r="Y5" i="29"/>
  <c r="Y54" i="29" s="1"/>
  <c r="Z5" i="29"/>
  <c r="Z54" i="29" s="1"/>
  <c r="AA5" i="29"/>
  <c r="AA54" i="29" s="1"/>
  <c r="AB5" i="29"/>
  <c r="AB54" i="29" s="1"/>
  <c r="AC5" i="29"/>
  <c r="AC54" i="29" s="1"/>
  <c r="AD5" i="29"/>
  <c r="AD54" i="29" s="1"/>
  <c r="AE5" i="29"/>
  <c r="AE54" i="29" s="1"/>
  <c r="AF5" i="29"/>
  <c r="AF54" i="29" s="1"/>
  <c r="D6" i="29"/>
  <c r="D55" i="29" s="1"/>
  <c r="E6" i="29"/>
  <c r="E55" i="29" s="1"/>
  <c r="F6" i="29"/>
  <c r="F55" i="29" s="1"/>
  <c r="G6" i="29"/>
  <c r="G55" i="29" s="1"/>
  <c r="H6" i="29"/>
  <c r="H55" i="29" s="1"/>
  <c r="I6" i="29"/>
  <c r="I55" i="29" s="1"/>
  <c r="J6" i="29"/>
  <c r="J55" i="29" s="1"/>
  <c r="K6" i="29"/>
  <c r="K55" i="29" s="1"/>
  <c r="L6" i="29"/>
  <c r="L55" i="29" s="1"/>
  <c r="M6" i="29"/>
  <c r="M55" i="29" s="1"/>
  <c r="N6" i="29"/>
  <c r="N55" i="29" s="1"/>
  <c r="O6" i="29"/>
  <c r="O55" i="29" s="1"/>
  <c r="Q6" i="29"/>
  <c r="Q55" i="29" s="1"/>
  <c r="R6" i="29"/>
  <c r="R55" i="29" s="1"/>
  <c r="S6" i="29"/>
  <c r="S55" i="29" s="1"/>
  <c r="T6" i="29"/>
  <c r="T55" i="29" s="1"/>
  <c r="U6" i="29"/>
  <c r="U55" i="29" s="1"/>
  <c r="V6" i="29"/>
  <c r="V55" i="29" s="1"/>
  <c r="W6" i="29"/>
  <c r="W55" i="29" s="1"/>
  <c r="X6" i="29"/>
  <c r="X55" i="29" s="1"/>
  <c r="Y6" i="29"/>
  <c r="Y55" i="29" s="1"/>
  <c r="Z6" i="29"/>
  <c r="Z55" i="29" s="1"/>
  <c r="AA6" i="29"/>
  <c r="AA55" i="29" s="1"/>
  <c r="AB6" i="29"/>
  <c r="AB55" i="29" s="1"/>
  <c r="AC6" i="29"/>
  <c r="AC55" i="29" s="1"/>
  <c r="AD6" i="29"/>
  <c r="AD55" i="29" s="1"/>
  <c r="AE6" i="29"/>
  <c r="AE55" i="29" s="1"/>
  <c r="AF6" i="29"/>
  <c r="AF55" i="29" s="1"/>
  <c r="D7" i="29"/>
  <c r="D56" i="29" s="1"/>
  <c r="E7" i="29"/>
  <c r="E56" i="29" s="1"/>
  <c r="F7" i="29"/>
  <c r="F56" i="29" s="1"/>
  <c r="G7" i="29"/>
  <c r="G56" i="29" s="1"/>
  <c r="H7" i="29"/>
  <c r="H56" i="29" s="1"/>
  <c r="J7" i="29"/>
  <c r="J56" i="29" s="1"/>
  <c r="K7" i="29"/>
  <c r="K56" i="29" s="1"/>
  <c r="L7" i="29"/>
  <c r="L56" i="29" s="1"/>
  <c r="M7" i="29"/>
  <c r="M56" i="29" s="1"/>
  <c r="N7" i="29"/>
  <c r="N56" i="29" s="1"/>
  <c r="O7" i="29"/>
  <c r="O56" i="29" s="1"/>
  <c r="Q7" i="29"/>
  <c r="Q56" i="29" s="1"/>
  <c r="S7" i="29"/>
  <c r="S56" i="29" s="1"/>
  <c r="T7" i="29"/>
  <c r="T56" i="29" s="1"/>
  <c r="U7" i="29"/>
  <c r="U56" i="29" s="1"/>
  <c r="V7" i="29"/>
  <c r="V56" i="29" s="1"/>
  <c r="W7" i="29"/>
  <c r="W56" i="29" s="1"/>
  <c r="X7" i="29"/>
  <c r="X56" i="29" s="1"/>
  <c r="Z7" i="29"/>
  <c r="Z56" i="29" s="1"/>
  <c r="AA7" i="29"/>
  <c r="AA56" i="29" s="1"/>
  <c r="AB7" i="29"/>
  <c r="AB56" i="29" s="1"/>
  <c r="AC7" i="29"/>
  <c r="AC56" i="29" s="1"/>
  <c r="AD7" i="29"/>
  <c r="AD56" i="29" s="1"/>
  <c r="AE7" i="29"/>
  <c r="AE56" i="29" s="1"/>
  <c r="AF7" i="29"/>
  <c r="AF56" i="29" s="1"/>
  <c r="D8" i="29"/>
  <c r="D57" i="29" s="1"/>
  <c r="E8" i="29"/>
  <c r="E57" i="29" s="1"/>
  <c r="F8" i="29"/>
  <c r="F57" i="29" s="1"/>
  <c r="G8" i="29"/>
  <c r="G57" i="29" s="1"/>
  <c r="H8" i="29"/>
  <c r="H57" i="29" s="1"/>
  <c r="I8" i="29"/>
  <c r="I57" i="29" s="1"/>
  <c r="J8" i="29"/>
  <c r="J57" i="29" s="1"/>
  <c r="K8" i="29"/>
  <c r="K57" i="29" s="1"/>
  <c r="M8" i="29"/>
  <c r="M57" i="29" s="1"/>
  <c r="N8" i="29"/>
  <c r="N57" i="29" s="1"/>
  <c r="O8" i="29"/>
  <c r="O57" i="29" s="1"/>
  <c r="P8" i="29"/>
  <c r="P57" i="29" s="1"/>
  <c r="Q8" i="29"/>
  <c r="Q57" i="29" s="1"/>
  <c r="S8" i="29"/>
  <c r="S57" i="29" s="1"/>
  <c r="T8" i="29"/>
  <c r="T57" i="29" s="1"/>
  <c r="U8" i="29"/>
  <c r="U57" i="29" s="1"/>
  <c r="W8" i="29"/>
  <c r="W57" i="29" s="1"/>
  <c r="X8" i="29"/>
  <c r="X57" i="29" s="1"/>
  <c r="Z8" i="29"/>
  <c r="Z57" i="29" s="1"/>
  <c r="AA8" i="29"/>
  <c r="AA57" i="29" s="1"/>
  <c r="AB8" i="29"/>
  <c r="AB57" i="29" s="1"/>
  <c r="AC8" i="29"/>
  <c r="AC57" i="29" s="1"/>
  <c r="AE8" i="29"/>
  <c r="AE57" i="29" s="1"/>
  <c r="AF8" i="29"/>
  <c r="AF57" i="29" s="1"/>
  <c r="D9" i="29"/>
  <c r="D58" i="29" s="1"/>
  <c r="E9" i="29"/>
  <c r="E58" i="29" s="1"/>
  <c r="F9" i="29"/>
  <c r="F58" i="29" s="1"/>
  <c r="G9" i="29"/>
  <c r="G58" i="29" s="1"/>
  <c r="H9" i="29"/>
  <c r="H58" i="29" s="1"/>
  <c r="I9" i="29"/>
  <c r="I58" i="29" s="1"/>
  <c r="J9" i="29"/>
  <c r="J58" i="29" s="1"/>
  <c r="K9" i="29"/>
  <c r="K58" i="29" s="1"/>
  <c r="L9" i="29"/>
  <c r="L58" i="29" s="1"/>
  <c r="N9" i="29"/>
  <c r="N58" i="29" s="1"/>
  <c r="O9" i="29"/>
  <c r="O58" i="29" s="1"/>
  <c r="P9" i="29"/>
  <c r="P58" i="29" s="1"/>
  <c r="R9" i="29"/>
  <c r="R58" i="29" s="1"/>
  <c r="T9" i="29"/>
  <c r="T58" i="29" s="1"/>
  <c r="W9" i="29"/>
  <c r="W58" i="29" s="1"/>
  <c r="X9" i="29"/>
  <c r="X58" i="29" s="1"/>
  <c r="Y9" i="29"/>
  <c r="Y58" i="29" s="1"/>
  <c r="Z9" i="29"/>
  <c r="Z58" i="29" s="1"/>
  <c r="AA9" i="29"/>
  <c r="AA58" i="29" s="1"/>
  <c r="AB9" i="29"/>
  <c r="AB58" i="29" s="1"/>
  <c r="AC9" i="29"/>
  <c r="AC58" i="29" s="1"/>
  <c r="AD9" i="29"/>
  <c r="AD58" i="29" s="1"/>
  <c r="AE9" i="29"/>
  <c r="AE58" i="29" s="1"/>
  <c r="AF9" i="29"/>
  <c r="AF58" i="29" s="1"/>
  <c r="D10" i="29"/>
  <c r="D59" i="29" s="1"/>
  <c r="E10" i="29"/>
  <c r="E59" i="29" s="1"/>
  <c r="F10" i="29"/>
  <c r="F59" i="29" s="1"/>
  <c r="G10" i="29"/>
  <c r="G59" i="29" s="1"/>
  <c r="H10" i="29"/>
  <c r="H59" i="29" s="1"/>
  <c r="I10" i="29"/>
  <c r="I59" i="29" s="1"/>
  <c r="J10" i="29"/>
  <c r="J59" i="29" s="1"/>
  <c r="K10" i="29"/>
  <c r="K59" i="29" s="1"/>
  <c r="L10" i="29"/>
  <c r="L59" i="29" s="1"/>
  <c r="N10" i="29"/>
  <c r="N59" i="29" s="1"/>
  <c r="O10" i="29"/>
  <c r="O59" i="29" s="1"/>
  <c r="P10" i="29"/>
  <c r="P59" i="29" s="1"/>
  <c r="R10" i="29"/>
  <c r="R59" i="29" s="1"/>
  <c r="T10" i="29"/>
  <c r="T59" i="29" s="1"/>
  <c r="U10" i="29"/>
  <c r="U59" i="29" s="1"/>
  <c r="W10" i="29"/>
  <c r="W59" i="29" s="1"/>
  <c r="X10" i="29"/>
  <c r="X59" i="29" s="1"/>
  <c r="Y10" i="29"/>
  <c r="Y59" i="29" s="1"/>
  <c r="Z10" i="29"/>
  <c r="Z59" i="29" s="1"/>
  <c r="AA10" i="29"/>
  <c r="AA59" i="29" s="1"/>
  <c r="AB10" i="29"/>
  <c r="AB59" i="29" s="1"/>
  <c r="AC10" i="29"/>
  <c r="AC59" i="29" s="1"/>
  <c r="AD10" i="29"/>
  <c r="AD59" i="29" s="1"/>
  <c r="AE10" i="29"/>
  <c r="AE59" i="29" s="1"/>
  <c r="AF10" i="29"/>
  <c r="AF59" i="29" s="1"/>
  <c r="D11" i="29"/>
  <c r="D60" i="29" s="1"/>
  <c r="E11" i="29"/>
  <c r="E60" i="29" s="1"/>
  <c r="F11" i="29"/>
  <c r="F60" i="29" s="1"/>
  <c r="G11" i="29"/>
  <c r="G60" i="29" s="1"/>
  <c r="H11" i="29"/>
  <c r="H60" i="29" s="1"/>
  <c r="I11" i="29"/>
  <c r="I60" i="29" s="1"/>
  <c r="J11" i="29"/>
  <c r="J60" i="29" s="1"/>
  <c r="K11" i="29"/>
  <c r="K60" i="29" s="1"/>
  <c r="L11" i="29"/>
  <c r="L60" i="29" s="1"/>
  <c r="N11" i="29"/>
  <c r="N60" i="29" s="1"/>
  <c r="O11" i="29"/>
  <c r="O60" i="29" s="1"/>
  <c r="P11" i="29"/>
  <c r="P60" i="29" s="1"/>
  <c r="R11" i="29"/>
  <c r="R60" i="29" s="1"/>
  <c r="T11" i="29"/>
  <c r="T60" i="29" s="1"/>
  <c r="U11" i="29"/>
  <c r="U60" i="29" s="1"/>
  <c r="W11" i="29"/>
  <c r="W60" i="29" s="1"/>
  <c r="X11" i="29"/>
  <c r="X60" i="29" s="1"/>
  <c r="Y11" i="29"/>
  <c r="Y60" i="29" s="1"/>
  <c r="Z11" i="29"/>
  <c r="Z60" i="29" s="1"/>
  <c r="AA11" i="29"/>
  <c r="AA60" i="29" s="1"/>
  <c r="AB11" i="29"/>
  <c r="AB60" i="29" s="1"/>
  <c r="AC11" i="29"/>
  <c r="AC60" i="29" s="1"/>
  <c r="AD11" i="29"/>
  <c r="AD60" i="29" s="1"/>
  <c r="AE11" i="29"/>
  <c r="AE60" i="29" s="1"/>
  <c r="AF11" i="29"/>
  <c r="AF60" i="29" s="1"/>
  <c r="D12" i="29"/>
  <c r="D61" i="29" s="1"/>
  <c r="E12" i="29"/>
  <c r="E61" i="29" s="1"/>
  <c r="F12" i="29"/>
  <c r="F61" i="29" s="1"/>
  <c r="G12" i="29"/>
  <c r="G61" i="29" s="1"/>
  <c r="H12" i="29"/>
  <c r="H61" i="29" s="1"/>
  <c r="I12" i="29"/>
  <c r="I61" i="29" s="1"/>
  <c r="J12" i="29"/>
  <c r="J61" i="29" s="1"/>
  <c r="K12" i="29"/>
  <c r="K61" i="29" s="1"/>
  <c r="L12" i="29"/>
  <c r="L61" i="29" s="1"/>
  <c r="N12" i="29"/>
  <c r="N61" i="29" s="1"/>
  <c r="O12" i="29"/>
  <c r="O61" i="29" s="1"/>
  <c r="P12" i="29"/>
  <c r="P61" i="29" s="1"/>
  <c r="R12" i="29"/>
  <c r="R61" i="29" s="1"/>
  <c r="T12" i="29"/>
  <c r="T61" i="29" s="1"/>
  <c r="U12" i="29"/>
  <c r="U61" i="29" s="1"/>
  <c r="W12" i="29"/>
  <c r="W61" i="29" s="1"/>
  <c r="X12" i="29"/>
  <c r="X61" i="29" s="1"/>
  <c r="Y12" i="29"/>
  <c r="Y61" i="29" s="1"/>
  <c r="Z12" i="29"/>
  <c r="Z61" i="29" s="1"/>
  <c r="AA12" i="29"/>
  <c r="AA61" i="29" s="1"/>
  <c r="AB12" i="29"/>
  <c r="AB61" i="29" s="1"/>
  <c r="AC12" i="29"/>
  <c r="AC61" i="29" s="1"/>
  <c r="AD12" i="29"/>
  <c r="AD61" i="29" s="1"/>
  <c r="AE12" i="29"/>
  <c r="AE61" i="29" s="1"/>
  <c r="AF12" i="29"/>
  <c r="AF61" i="29" s="1"/>
  <c r="D13" i="29"/>
  <c r="D62" i="29" s="1"/>
  <c r="E13" i="29"/>
  <c r="E62" i="29" s="1"/>
  <c r="F13" i="29"/>
  <c r="F62" i="29" s="1"/>
  <c r="G13" i="29"/>
  <c r="G62" i="29" s="1"/>
  <c r="H13" i="29"/>
  <c r="H62" i="29" s="1"/>
  <c r="I13" i="29"/>
  <c r="I62" i="29" s="1"/>
  <c r="J13" i="29"/>
  <c r="J62" i="29" s="1"/>
  <c r="K13" i="29"/>
  <c r="K62" i="29" s="1"/>
  <c r="L13" i="29"/>
  <c r="L62" i="29" s="1"/>
  <c r="N13" i="29"/>
  <c r="N62" i="29" s="1"/>
  <c r="O13" i="29"/>
  <c r="O62" i="29" s="1"/>
  <c r="P13" i="29"/>
  <c r="P62" i="29" s="1"/>
  <c r="Q13" i="29"/>
  <c r="Q62" i="29" s="1"/>
  <c r="R13" i="29"/>
  <c r="R62" i="29" s="1"/>
  <c r="T13" i="29"/>
  <c r="T62" i="29" s="1"/>
  <c r="U13" i="29"/>
  <c r="U62" i="29" s="1"/>
  <c r="W13" i="29"/>
  <c r="W62" i="29" s="1"/>
  <c r="X13" i="29"/>
  <c r="X62" i="29" s="1"/>
  <c r="Y13" i="29"/>
  <c r="Y62" i="29" s="1"/>
  <c r="Z13" i="29"/>
  <c r="Z62" i="29" s="1"/>
  <c r="AA13" i="29"/>
  <c r="AA62" i="29" s="1"/>
  <c r="AB13" i="29"/>
  <c r="AB62" i="29" s="1"/>
  <c r="AC13" i="29"/>
  <c r="AC62" i="29" s="1"/>
  <c r="AD13" i="29"/>
  <c r="AD62" i="29" s="1"/>
  <c r="AE13" i="29"/>
  <c r="AE62" i="29" s="1"/>
  <c r="AF13" i="29"/>
  <c r="AF62" i="29" s="1"/>
  <c r="D14" i="29"/>
  <c r="D63" i="29" s="1"/>
  <c r="E14" i="29"/>
  <c r="E63" i="29" s="1"/>
  <c r="F14" i="29"/>
  <c r="F63" i="29" s="1"/>
  <c r="G14" i="29"/>
  <c r="G63" i="29" s="1"/>
  <c r="H14" i="29"/>
  <c r="H63" i="29" s="1"/>
  <c r="I14" i="29"/>
  <c r="I63" i="29" s="1"/>
  <c r="J14" i="29"/>
  <c r="J63" i="29" s="1"/>
  <c r="K14" i="29"/>
  <c r="K63" i="29" s="1"/>
  <c r="L14" i="29"/>
  <c r="L63" i="29" s="1"/>
  <c r="N14" i="29"/>
  <c r="N63" i="29" s="1"/>
  <c r="O14" i="29"/>
  <c r="O63" i="29" s="1"/>
  <c r="P14" i="29"/>
  <c r="P63" i="29" s="1"/>
  <c r="Q14" i="29"/>
  <c r="Q63" i="29" s="1"/>
  <c r="R14" i="29"/>
  <c r="R63" i="29" s="1"/>
  <c r="T14" i="29"/>
  <c r="T63" i="29" s="1"/>
  <c r="U14" i="29"/>
  <c r="U63" i="29" s="1"/>
  <c r="W14" i="29"/>
  <c r="W63" i="29" s="1"/>
  <c r="X14" i="29"/>
  <c r="X63" i="29" s="1"/>
  <c r="Y14" i="29"/>
  <c r="Y63" i="29" s="1"/>
  <c r="Z14" i="29"/>
  <c r="Z63" i="29" s="1"/>
  <c r="AA14" i="29"/>
  <c r="AA63" i="29" s="1"/>
  <c r="AB14" i="29"/>
  <c r="AB63" i="29" s="1"/>
  <c r="AC14" i="29"/>
  <c r="AC63" i="29" s="1"/>
  <c r="AD14" i="29"/>
  <c r="AD63" i="29" s="1"/>
  <c r="AE14" i="29"/>
  <c r="AE63" i="29" s="1"/>
  <c r="AF14" i="29"/>
  <c r="AF63" i="29" s="1"/>
  <c r="D15" i="29"/>
  <c r="D64" i="29" s="1"/>
  <c r="E15" i="29"/>
  <c r="E64" i="29" s="1"/>
  <c r="F15" i="29"/>
  <c r="F64" i="29" s="1"/>
  <c r="G15" i="29"/>
  <c r="G64" i="29" s="1"/>
  <c r="H15" i="29"/>
  <c r="H64" i="29" s="1"/>
  <c r="I15" i="29"/>
  <c r="I64" i="29" s="1"/>
  <c r="J15" i="29"/>
  <c r="J64" i="29" s="1"/>
  <c r="K15" i="29"/>
  <c r="K64" i="29" s="1"/>
  <c r="L15" i="29"/>
  <c r="L64" i="29" s="1"/>
  <c r="M15" i="29"/>
  <c r="M64" i="29" s="1"/>
  <c r="N15" i="29"/>
  <c r="N64" i="29" s="1"/>
  <c r="O15" i="29"/>
  <c r="O64" i="29" s="1"/>
  <c r="P15" i="29"/>
  <c r="P64" i="29" s="1"/>
  <c r="Q15" i="29"/>
  <c r="Q64" i="29" s="1"/>
  <c r="R15" i="29"/>
  <c r="R64" i="29" s="1"/>
  <c r="T15" i="29"/>
  <c r="T64" i="29" s="1"/>
  <c r="U15" i="29"/>
  <c r="U64" i="29" s="1"/>
  <c r="W15" i="29"/>
  <c r="W64" i="29" s="1"/>
  <c r="X15" i="29"/>
  <c r="X64" i="29" s="1"/>
  <c r="Z15" i="29"/>
  <c r="Z64" i="29" s="1"/>
  <c r="AB15" i="29"/>
  <c r="AB64" i="29" s="1"/>
  <c r="AC15" i="29"/>
  <c r="AC64" i="29" s="1"/>
  <c r="AE15" i="29"/>
  <c r="AE64" i="29" s="1"/>
  <c r="AF15" i="29"/>
  <c r="AF64" i="29" s="1"/>
  <c r="D16" i="29"/>
  <c r="D65" i="29" s="1"/>
  <c r="E16" i="29"/>
  <c r="E65" i="29" s="1"/>
  <c r="F16" i="29"/>
  <c r="F65" i="29" s="1"/>
  <c r="G16" i="29"/>
  <c r="G65" i="29" s="1"/>
  <c r="H16" i="29"/>
  <c r="H65" i="29" s="1"/>
  <c r="I16" i="29"/>
  <c r="I65" i="29" s="1"/>
  <c r="J16" i="29"/>
  <c r="J65" i="29" s="1"/>
  <c r="K16" i="29"/>
  <c r="K65" i="29" s="1"/>
  <c r="L16" i="29"/>
  <c r="L65" i="29" s="1"/>
  <c r="M16" i="29"/>
  <c r="M65" i="29" s="1"/>
  <c r="N16" i="29"/>
  <c r="N65" i="29" s="1"/>
  <c r="O16" i="29"/>
  <c r="O65" i="29" s="1"/>
  <c r="P16" i="29"/>
  <c r="P65" i="29" s="1"/>
  <c r="Q16" i="29"/>
  <c r="Q65" i="29" s="1"/>
  <c r="R16" i="29"/>
  <c r="R65" i="29" s="1"/>
  <c r="S16" i="29"/>
  <c r="S65" i="29" s="1"/>
  <c r="T16" i="29"/>
  <c r="T65" i="29" s="1"/>
  <c r="U16" i="29"/>
  <c r="U65" i="29" s="1"/>
  <c r="V16" i="29"/>
  <c r="V65" i="29" s="1"/>
  <c r="W16" i="29"/>
  <c r="W65" i="29" s="1"/>
  <c r="X16" i="29"/>
  <c r="X65" i="29" s="1"/>
  <c r="Y16" i="29"/>
  <c r="Y65" i="29" s="1"/>
  <c r="Z16" i="29"/>
  <c r="Z65" i="29" s="1"/>
  <c r="AA16" i="29"/>
  <c r="AA65" i="29" s="1"/>
  <c r="AB16" i="29"/>
  <c r="AB65" i="29" s="1"/>
  <c r="AD16" i="29"/>
  <c r="AD65" i="29" s="1"/>
  <c r="D17" i="29"/>
  <c r="D66" i="29" s="1"/>
  <c r="E17" i="29"/>
  <c r="E66" i="29" s="1"/>
  <c r="F17" i="29"/>
  <c r="F66" i="29" s="1"/>
  <c r="G17" i="29"/>
  <c r="G66" i="29" s="1"/>
  <c r="H17" i="29"/>
  <c r="H66" i="29" s="1"/>
  <c r="I17" i="29"/>
  <c r="I66" i="29" s="1"/>
  <c r="J17" i="29"/>
  <c r="J66" i="29" s="1"/>
  <c r="K17" i="29"/>
  <c r="K66" i="29" s="1"/>
  <c r="L17" i="29"/>
  <c r="L66" i="29" s="1"/>
  <c r="M17" i="29"/>
  <c r="M66" i="29" s="1"/>
  <c r="N17" i="29"/>
  <c r="N66" i="29" s="1"/>
  <c r="O17" i="29"/>
  <c r="O66" i="29" s="1"/>
  <c r="P17" i="29"/>
  <c r="P66" i="29" s="1"/>
  <c r="Q17" i="29"/>
  <c r="Q66" i="29" s="1"/>
  <c r="R17" i="29"/>
  <c r="R66" i="29" s="1"/>
  <c r="S17" i="29"/>
  <c r="S66" i="29" s="1"/>
  <c r="T17" i="29"/>
  <c r="T66" i="29" s="1"/>
  <c r="U17" i="29"/>
  <c r="U66" i="29" s="1"/>
  <c r="V17" i="29"/>
  <c r="V66" i="29" s="1"/>
  <c r="W17" i="29"/>
  <c r="W66" i="29" s="1"/>
  <c r="X17" i="29"/>
  <c r="X66" i="29" s="1"/>
  <c r="Y17" i="29"/>
  <c r="Y66" i="29" s="1"/>
  <c r="Z17" i="29"/>
  <c r="Z66" i="29" s="1"/>
  <c r="AA17" i="29"/>
  <c r="AA66" i="29" s="1"/>
  <c r="AB17" i="29"/>
  <c r="AB66" i="29" s="1"/>
  <c r="AD17" i="29"/>
  <c r="AD66" i="29" s="1"/>
  <c r="D18" i="29"/>
  <c r="D67" i="29" s="1"/>
  <c r="E18" i="29"/>
  <c r="E67" i="29" s="1"/>
  <c r="H18" i="29"/>
  <c r="H67" i="29" s="1"/>
  <c r="I18" i="29"/>
  <c r="I67" i="29" s="1"/>
  <c r="J18" i="29"/>
  <c r="J67" i="29" s="1"/>
  <c r="K18" i="29"/>
  <c r="K67" i="29" s="1"/>
  <c r="L18" i="29"/>
  <c r="L67" i="29" s="1"/>
  <c r="M18" i="29"/>
  <c r="M67" i="29" s="1"/>
  <c r="N18" i="29"/>
  <c r="N67" i="29" s="1"/>
  <c r="O18" i="29"/>
  <c r="O67" i="29" s="1"/>
  <c r="P18" i="29"/>
  <c r="P67" i="29" s="1"/>
  <c r="Q18" i="29"/>
  <c r="Q67" i="29" s="1"/>
  <c r="R18" i="29"/>
  <c r="R67" i="29" s="1"/>
  <c r="S18" i="29"/>
  <c r="S67" i="29" s="1"/>
  <c r="T18" i="29"/>
  <c r="T67" i="29" s="1"/>
  <c r="U18" i="29"/>
  <c r="U67" i="29" s="1"/>
  <c r="V18" i="29"/>
  <c r="V67" i="29" s="1"/>
  <c r="W18" i="29"/>
  <c r="W67" i="29" s="1"/>
  <c r="Y18" i="29"/>
  <c r="Y67" i="29" s="1"/>
  <c r="AB18" i="29"/>
  <c r="AB67" i="29" s="1"/>
  <c r="AC18" i="29"/>
  <c r="AC67" i="29" s="1"/>
  <c r="AD18" i="29"/>
  <c r="AD67" i="29" s="1"/>
  <c r="AE18" i="29"/>
  <c r="AE67" i="29" s="1"/>
  <c r="AF18" i="29"/>
  <c r="AF67" i="29" s="1"/>
  <c r="D19" i="29"/>
  <c r="D68" i="29" s="1"/>
  <c r="E19" i="29"/>
  <c r="E68" i="29" s="1"/>
  <c r="F19" i="29"/>
  <c r="F68" i="29" s="1"/>
  <c r="G19" i="29"/>
  <c r="G68" i="29" s="1"/>
  <c r="H19" i="29"/>
  <c r="H68" i="29" s="1"/>
  <c r="I19" i="29"/>
  <c r="I68" i="29" s="1"/>
  <c r="J19" i="29"/>
  <c r="J68" i="29" s="1"/>
  <c r="K19" i="29"/>
  <c r="K68" i="29" s="1"/>
  <c r="L19" i="29"/>
  <c r="L68" i="29" s="1"/>
  <c r="M19" i="29"/>
  <c r="M68" i="29" s="1"/>
  <c r="N19" i="29"/>
  <c r="N68" i="29" s="1"/>
  <c r="O19" i="29"/>
  <c r="O68" i="29" s="1"/>
  <c r="P19" i="29"/>
  <c r="P68" i="29" s="1"/>
  <c r="Q19" i="29"/>
  <c r="Q68" i="29" s="1"/>
  <c r="R19" i="29"/>
  <c r="R68" i="29" s="1"/>
  <c r="S19" i="29"/>
  <c r="S68" i="29" s="1"/>
  <c r="T19" i="29"/>
  <c r="T68" i="29" s="1"/>
  <c r="U19" i="29"/>
  <c r="U68" i="29" s="1"/>
  <c r="V19" i="29"/>
  <c r="V68" i="29" s="1"/>
  <c r="X19" i="29"/>
  <c r="X68" i="29" s="1"/>
  <c r="Y19" i="29"/>
  <c r="Y68" i="29" s="1"/>
  <c r="Z19" i="29"/>
  <c r="Z68" i="29" s="1"/>
  <c r="AA19" i="29"/>
  <c r="AA68" i="29" s="1"/>
  <c r="AB19" i="29"/>
  <c r="AB68" i="29" s="1"/>
  <c r="AC19" i="29"/>
  <c r="AC68" i="29" s="1"/>
  <c r="AD19" i="29"/>
  <c r="AD68" i="29" s="1"/>
  <c r="AE19" i="29"/>
  <c r="AE68" i="29" s="1"/>
  <c r="AF19" i="29"/>
  <c r="AF68" i="29" s="1"/>
  <c r="D20" i="29"/>
  <c r="D69" i="29" s="1"/>
  <c r="E20" i="29"/>
  <c r="F20" i="29"/>
  <c r="F69" i="29" s="1"/>
  <c r="G20" i="29"/>
  <c r="H20" i="29"/>
  <c r="H69" i="29" s="1"/>
  <c r="I20" i="29"/>
  <c r="J20" i="29"/>
  <c r="J69" i="29" s="1"/>
  <c r="K20" i="29"/>
  <c r="L20" i="29"/>
  <c r="L69" i="29" s="1"/>
  <c r="M20" i="29"/>
  <c r="O20" i="29"/>
  <c r="O69" i="29" s="1"/>
  <c r="P20" i="29"/>
  <c r="P69" i="29" s="1"/>
  <c r="Q20" i="29"/>
  <c r="Q69" i="29" s="1"/>
  <c r="R20" i="29"/>
  <c r="R69" i="29" s="1"/>
  <c r="S20" i="29"/>
  <c r="S69" i="29" s="1"/>
  <c r="U20" i="29"/>
  <c r="V20" i="29"/>
  <c r="V69" i="29" s="1"/>
  <c r="W20" i="29"/>
  <c r="X20" i="29"/>
  <c r="X69" i="29" s="1"/>
  <c r="Y20" i="29"/>
  <c r="Z20" i="29"/>
  <c r="Z69" i="29" s="1"/>
  <c r="AA20" i="29"/>
  <c r="AB20" i="29"/>
  <c r="AB69" i="29" s="1"/>
  <c r="AD20" i="29"/>
  <c r="AE20" i="29"/>
  <c r="AE69" i="29" s="1"/>
  <c r="D21" i="29"/>
  <c r="D70" i="29" s="1"/>
  <c r="E21" i="29"/>
  <c r="E70" i="29" s="1"/>
  <c r="F21" i="29"/>
  <c r="F70" i="29" s="1"/>
  <c r="G21" i="29"/>
  <c r="G70" i="29" s="1"/>
  <c r="H21" i="29"/>
  <c r="H70" i="29" s="1"/>
  <c r="I21" i="29"/>
  <c r="I70" i="29" s="1"/>
  <c r="J21" i="29"/>
  <c r="J70" i="29" s="1"/>
  <c r="K21" i="29"/>
  <c r="K70" i="29" s="1"/>
  <c r="L21" i="29"/>
  <c r="L70" i="29" s="1"/>
  <c r="M21" i="29"/>
  <c r="M70" i="29" s="1"/>
  <c r="P21" i="29"/>
  <c r="P70" i="29" s="1"/>
  <c r="Q21" i="29"/>
  <c r="Q70" i="29" s="1"/>
  <c r="R21" i="29"/>
  <c r="R70" i="29" s="1"/>
  <c r="S21" i="29"/>
  <c r="S70" i="29" s="1"/>
  <c r="T21" i="29"/>
  <c r="T70" i="29" s="1"/>
  <c r="U21" i="29"/>
  <c r="U70" i="29" s="1"/>
  <c r="V21" i="29"/>
  <c r="V70" i="29" s="1"/>
  <c r="W21" i="29"/>
  <c r="W70" i="29" s="1"/>
  <c r="X21" i="29"/>
  <c r="X70" i="29" s="1"/>
  <c r="Y21" i="29"/>
  <c r="Y70" i="29" s="1"/>
  <c r="Z21" i="29"/>
  <c r="Z70" i="29" s="1"/>
  <c r="AA21" i="29"/>
  <c r="AA70" i="29" s="1"/>
  <c r="AC21" i="29"/>
  <c r="AC70" i="29" s="1"/>
  <c r="AD21" i="29"/>
  <c r="AD70" i="29" s="1"/>
  <c r="AE21" i="29"/>
  <c r="AE70" i="29" s="1"/>
  <c r="AF21" i="29"/>
  <c r="AF70" i="29" s="1"/>
  <c r="F22" i="29"/>
  <c r="I22" i="29"/>
  <c r="I71" i="29" s="1"/>
  <c r="K22" i="29"/>
  <c r="K71" i="29" s="1"/>
  <c r="L22" i="29"/>
  <c r="L71" i="29" s="1"/>
  <c r="M22" i="29"/>
  <c r="M71" i="29" s="1"/>
  <c r="N22" i="29"/>
  <c r="N71" i="29" s="1"/>
  <c r="O22" i="29"/>
  <c r="O71" i="29" s="1"/>
  <c r="P22" i="29"/>
  <c r="P71" i="29" s="1"/>
  <c r="Q22" i="29"/>
  <c r="Q71" i="29" s="1"/>
  <c r="R22" i="29"/>
  <c r="R71" i="29" s="1"/>
  <c r="S22" i="29"/>
  <c r="S71" i="29" s="1"/>
  <c r="T22" i="29"/>
  <c r="T71" i="29" s="1"/>
  <c r="U22" i="29"/>
  <c r="U71" i="29" s="1"/>
  <c r="V22" i="29"/>
  <c r="V71" i="29" s="1"/>
  <c r="W22" i="29"/>
  <c r="W71" i="29" s="1"/>
  <c r="X22" i="29"/>
  <c r="X71" i="29" s="1"/>
  <c r="Y22" i="29"/>
  <c r="Y71" i="29" s="1"/>
  <c r="AA22" i="29"/>
  <c r="AB22" i="29"/>
  <c r="AB71" i="29" s="1"/>
  <c r="AC22" i="29"/>
  <c r="AC71" i="29" s="1"/>
  <c r="AD22" i="29"/>
  <c r="AD71" i="29" s="1"/>
  <c r="AE22" i="29"/>
  <c r="AE71" i="29" s="1"/>
  <c r="AF22" i="29"/>
  <c r="AF71" i="29" s="1"/>
  <c r="D23" i="29"/>
  <c r="D72" i="29" s="1"/>
  <c r="E23" i="29"/>
  <c r="E72" i="29" s="1"/>
  <c r="F23" i="29"/>
  <c r="F72" i="29" s="1"/>
  <c r="G23" i="29"/>
  <c r="G72" i="29" s="1"/>
  <c r="H23" i="29"/>
  <c r="H72" i="29" s="1"/>
  <c r="K23" i="29"/>
  <c r="K72" i="29" s="1"/>
  <c r="L23" i="29"/>
  <c r="L72" i="29" s="1"/>
  <c r="M23" i="29"/>
  <c r="M72" i="29" s="1"/>
  <c r="N23" i="29"/>
  <c r="N72" i="29" s="1"/>
  <c r="O23" i="29"/>
  <c r="O72" i="29" s="1"/>
  <c r="P23" i="29"/>
  <c r="P72" i="29" s="1"/>
  <c r="Q23" i="29"/>
  <c r="Q72" i="29" s="1"/>
  <c r="R23" i="29"/>
  <c r="R72" i="29" s="1"/>
  <c r="S23" i="29"/>
  <c r="S72" i="29" s="1"/>
  <c r="T23" i="29"/>
  <c r="T72" i="29" s="1"/>
  <c r="U23" i="29"/>
  <c r="U72" i="29" s="1"/>
  <c r="V23" i="29"/>
  <c r="V72" i="29" s="1"/>
  <c r="W23" i="29"/>
  <c r="W72" i="29" s="1"/>
  <c r="X23" i="29"/>
  <c r="X72" i="29" s="1"/>
  <c r="Z23" i="29"/>
  <c r="Z72" i="29" s="1"/>
  <c r="AA23" i="29"/>
  <c r="AA72" i="29" s="1"/>
  <c r="AB23" i="29"/>
  <c r="AB72" i="29" s="1"/>
  <c r="AC23" i="29"/>
  <c r="AC72" i="29" s="1"/>
  <c r="AD23" i="29"/>
  <c r="AD72" i="29" s="1"/>
  <c r="AE23" i="29"/>
  <c r="AE72" i="29" s="1"/>
  <c r="AF23" i="29"/>
  <c r="AF72" i="29" s="1"/>
  <c r="E4" i="29"/>
  <c r="E53" i="29" s="1"/>
  <c r="F4" i="29"/>
  <c r="G4" i="29"/>
  <c r="G53" i="29" s="1"/>
  <c r="H4" i="29"/>
  <c r="I4" i="29"/>
  <c r="I53" i="29" s="1"/>
  <c r="J4" i="29"/>
  <c r="J53" i="29" s="1"/>
  <c r="L4" i="29"/>
  <c r="L53" i="29" s="1"/>
  <c r="M4" i="29"/>
  <c r="M53" i="29" s="1"/>
  <c r="N4" i="29"/>
  <c r="O4" i="29"/>
  <c r="O53" i="29" s="1"/>
  <c r="P4" i="29"/>
  <c r="P53" i="29" s="1"/>
  <c r="Q4" i="29"/>
  <c r="Q53" i="29" s="1"/>
  <c r="R4" i="29"/>
  <c r="R53" i="29" s="1"/>
  <c r="S4" i="29"/>
  <c r="T4" i="29"/>
  <c r="T53" i="29" s="1"/>
  <c r="U4" i="29"/>
  <c r="V4" i="29"/>
  <c r="V53" i="29" s="1"/>
  <c r="W4" i="29"/>
  <c r="W53" i="29" s="1"/>
  <c r="X4" i="29"/>
  <c r="X53" i="29" s="1"/>
  <c r="Y4" i="29"/>
  <c r="Y53" i="29" s="1"/>
  <c r="Z4" i="29"/>
  <c r="Z53" i="29" s="1"/>
  <c r="AA4" i="29"/>
  <c r="AA53" i="29" s="1"/>
  <c r="AB4" i="29"/>
  <c r="AB53" i="29" s="1"/>
  <c r="AC4" i="29"/>
  <c r="AD4" i="29"/>
  <c r="AD53" i="29" s="1"/>
  <c r="AE4" i="29"/>
  <c r="AE53" i="29" s="1"/>
  <c r="AF4" i="29"/>
  <c r="AF53" i="29" s="1"/>
  <c r="D4" i="29"/>
  <c r="D53" i="29" s="1"/>
  <c r="D30" i="28"/>
  <c r="E30" i="28"/>
  <c r="F30" i="28"/>
  <c r="G30" i="28"/>
  <c r="H30" i="28"/>
  <c r="I30" i="28"/>
  <c r="J30" i="28"/>
  <c r="K30" i="28"/>
  <c r="L30" i="28"/>
  <c r="M30" i="28"/>
  <c r="N30" i="28"/>
  <c r="O30" i="28"/>
  <c r="Q30" i="28"/>
  <c r="R30" i="28"/>
  <c r="S30" i="28"/>
  <c r="T30" i="28"/>
  <c r="U30" i="28"/>
  <c r="V30" i="28"/>
  <c r="W30" i="28"/>
  <c r="X30" i="28"/>
  <c r="Y30" i="28"/>
  <c r="Z30" i="28"/>
  <c r="AA30" i="28"/>
  <c r="AB30" i="28"/>
  <c r="AC30" i="28"/>
  <c r="AD30" i="28"/>
  <c r="AE30" i="28"/>
  <c r="AF30" i="28"/>
  <c r="D31" i="28"/>
  <c r="E31" i="28"/>
  <c r="F31" i="28"/>
  <c r="G31" i="28"/>
  <c r="H31" i="28"/>
  <c r="I31" i="28"/>
  <c r="J31" i="28"/>
  <c r="K31" i="28"/>
  <c r="L31" i="28"/>
  <c r="M31" i="28"/>
  <c r="N31" i="28"/>
  <c r="O31" i="28"/>
  <c r="Q31" i="28"/>
  <c r="R31" i="28"/>
  <c r="S31" i="28"/>
  <c r="T31" i="28"/>
  <c r="U31" i="28"/>
  <c r="V31" i="28"/>
  <c r="W31" i="28"/>
  <c r="X31" i="28"/>
  <c r="Y31" i="28"/>
  <c r="Z31" i="28"/>
  <c r="AA31" i="28"/>
  <c r="AB31" i="28"/>
  <c r="AC31" i="28"/>
  <c r="AD31" i="28"/>
  <c r="AE31" i="28"/>
  <c r="AF31" i="28"/>
  <c r="D32" i="28"/>
  <c r="E32" i="28"/>
  <c r="F32" i="28"/>
  <c r="G32" i="28"/>
  <c r="H32" i="28"/>
  <c r="J32" i="28"/>
  <c r="K32" i="28"/>
  <c r="L32" i="28"/>
  <c r="M32" i="28"/>
  <c r="N32" i="28"/>
  <c r="O32" i="28"/>
  <c r="Q32" i="28"/>
  <c r="S32" i="28"/>
  <c r="T32" i="28"/>
  <c r="U32" i="28"/>
  <c r="V32" i="28"/>
  <c r="W32" i="28"/>
  <c r="X32" i="28"/>
  <c r="Z32" i="28"/>
  <c r="AA32" i="28"/>
  <c r="AB32" i="28"/>
  <c r="AC32" i="28"/>
  <c r="AD32" i="28"/>
  <c r="AE32" i="28"/>
  <c r="AF32" i="28"/>
  <c r="D33" i="28"/>
  <c r="E33" i="28"/>
  <c r="F33" i="28"/>
  <c r="G33" i="28"/>
  <c r="H33" i="28"/>
  <c r="I33" i="28"/>
  <c r="J33" i="28"/>
  <c r="K33" i="28"/>
  <c r="M33" i="28"/>
  <c r="N33" i="28"/>
  <c r="O33" i="28"/>
  <c r="P33" i="28"/>
  <c r="Q33" i="28"/>
  <c r="S33" i="28"/>
  <c r="T33" i="28"/>
  <c r="U33" i="28"/>
  <c r="W33" i="28"/>
  <c r="X33" i="28"/>
  <c r="Z33" i="28"/>
  <c r="AA33" i="28"/>
  <c r="AB33" i="28"/>
  <c r="AC33" i="28"/>
  <c r="AE33" i="28"/>
  <c r="AF33" i="28"/>
  <c r="D34" i="28"/>
  <c r="E34" i="28"/>
  <c r="F34" i="28"/>
  <c r="G34" i="28"/>
  <c r="H34" i="28"/>
  <c r="I34" i="28"/>
  <c r="J34" i="28"/>
  <c r="K34" i="28"/>
  <c r="L34" i="28"/>
  <c r="N34" i="28"/>
  <c r="O34" i="28"/>
  <c r="P34" i="28"/>
  <c r="R34" i="28"/>
  <c r="T34" i="28"/>
  <c r="W34" i="28"/>
  <c r="X34" i="28"/>
  <c r="Y34" i="28"/>
  <c r="Z34" i="28"/>
  <c r="AA34" i="28"/>
  <c r="AB34" i="28"/>
  <c r="AC34" i="28"/>
  <c r="AD34" i="28"/>
  <c r="AE34" i="28"/>
  <c r="AF34" i="28"/>
  <c r="D35" i="28"/>
  <c r="E35" i="28"/>
  <c r="F35" i="28"/>
  <c r="G35" i="28"/>
  <c r="H35" i="28"/>
  <c r="I35" i="28"/>
  <c r="J35" i="28"/>
  <c r="K35" i="28"/>
  <c r="L35" i="28"/>
  <c r="N35" i="28"/>
  <c r="O35" i="28"/>
  <c r="P35" i="28"/>
  <c r="R35" i="28"/>
  <c r="T35" i="28"/>
  <c r="U35" i="28"/>
  <c r="W35" i="28"/>
  <c r="X35" i="28"/>
  <c r="Y35" i="28"/>
  <c r="Z35" i="28"/>
  <c r="AA35" i="28"/>
  <c r="AB35" i="28"/>
  <c r="AC35" i="28"/>
  <c r="AD35" i="28"/>
  <c r="AE35" i="28"/>
  <c r="AF35" i="28"/>
  <c r="D36" i="28"/>
  <c r="E36" i="28"/>
  <c r="F36" i="28"/>
  <c r="G36" i="28"/>
  <c r="H36" i="28"/>
  <c r="I36" i="28"/>
  <c r="J36" i="28"/>
  <c r="K36" i="28"/>
  <c r="L36" i="28"/>
  <c r="N36" i="28"/>
  <c r="O36" i="28"/>
  <c r="P36" i="28"/>
  <c r="R36" i="28"/>
  <c r="T36" i="28"/>
  <c r="U36" i="28"/>
  <c r="W36" i="28"/>
  <c r="X36" i="28"/>
  <c r="Y36" i="28"/>
  <c r="Z36" i="28"/>
  <c r="AA36" i="28"/>
  <c r="AB36" i="28"/>
  <c r="AC36" i="28"/>
  <c r="AD36" i="28"/>
  <c r="AE36" i="28"/>
  <c r="AF36" i="28"/>
  <c r="D37" i="28"/>
  <c r="E37" i="28"/>
  <c r="F37" i="28"/>
  <c r="G37" i="28"/>
  <c r="H37" i="28"/>
  <c r="I37" i="28"/>
  <c r="J37" i="28"/>
  <c r="K37" i="28"/>
  <c r="L37" i="28"/>
  <c r="N37" i="28"/>
  <c r="O37" i="28"/>
  <c r="P37" i="28"/>
  <c r="R37" i="28"/>
  <c r="T37" i="28"/>
  <c r="U37" i="28"/>
  <c r="W37" i="28"/>
  <c r="X37" i="28"/>
  <c r="Y37" i="28"/>
  <c r="Z37" i="28"/>
  <c r="AA37" i="28"/>
  <c r="AB37" i="28"/>
  <c r="AC37" i="28"/>
  <c r="AD37" i="28"/>
  <c r="AE37" i="28"/>
  <c r="AF37" i="28"/>
  <c r="D38" i="28"/>
  <c r="E38" i="28"/>
  <c r="F38" i="28"/>
  <c r="G38" i="28"/>
  <c r="H38" i="28"/>
  <c r="I38" i="28"/>
  <c r="J38" i="28"/>
  <c r="K38" i="28"/>
  <c r="L38" i="28"/>
  <c r="N38" i="28"/>
  <c r="O38" i="28"/>
  <c r="P38" i="28"/>
  <c r="Q38" i="28"/>
  <c r="R38" i="28"/>
  <c r="T38" i="28"/>
  <c r="U38" i="28"/>
  <c r="W38" i="28"/>
  <c r="X38" i="28"/>
  <c r="Y38" i="28"/>
  <c r="Z38" i="28"/>
  <c r="AA38" i="28"/>
  <c r="AB38" i="28"/>
  <c r="AC38" i="28"/>
  <c r="AD38" i="28"/>
  <c r="AE38" i="28"/>
  <c r="AF38" i="28"/>
  <c r="D39" i="28"/>
  <c r="E39" i="28"/>
  <c r="F39" i="28"/>
  <c r="G39" i="28"/>
  <c r="H39" i="28"/>
  <c r="I39" i="28"/>
  <c r="J39" i="28"/>
  <c r="K39" i="28"/>
  <c r="L39" i="28"/>
  <c r="N39" i="28"/>
  <c r="O39" i="28"/>
  <c r="P39" i="28"/>
  <c r="Q39" i="28"/>
  <c r="R39" i="28"/>
  <c r="T39" i="28"/>
  <c r="U39" i="28"/>
  <c r="W39" i="28"/>
  <c r="X39" i="28"/>
  <c r="Y39" i="28"/>
  <c r="Z39" i="28"/>
  <c r="AA39" i="28"/>
  <c r="AB39" i="28"/>
  <c r="AC39" i="28"/>
  <c r="AD39" i="28"/>
  <c r="AE39" i="28"/>
  <c r="AF39" i="28"/>
  <c r="D40" i="28"/>
  <c r="E40" i="28"/>
  <c r="F40" i="28"/>
  <c r="G40" i="28"/>
  <c r="H40" i="28"/>
  <c r="I40" i="28"/>
  <c r="J40" i="28"/>
  <c r="K40" i="28"/>
  <c r="L40" i="28"/>
  <c r="M40" i="28"/>
  <c r="N40" i="28"/>
  <c r="O40" i="28"/>
  <c r="P40" i="28"/>
  <c r="Q40" i="28"/>
  <c r="R40" i="28"/>
  <c r="T40" i="28"/>
  <c r="U40" i="28"/>
  <c r="W40" i="28"/>
  <c r="X40" i="28"/>
  <c r="Z40" i="28"/>
  <c r="AB40" i="28"/>
  <c r="AC40" i="28"/>
  <c r="AE40" i="28"/>
  <c r="AF40" i="28"/>
  <c r="D41" i="28"/>
  <c r="E41" i="28"/>
  <c r="F41" i="28"/>
  <c r="G41" i="28"/>
  <c r="H41" i="28"/>
  <c r="I41" i="28"/>
  <c r="J41" i="28"/>
  <c r="K41" i="28"/>
  <c r="L41" i="28"/>
  <c r="M41" i="28"/>
  <c r="N41" i="28"/>
  <c r="O41" i="28"/>
  <c r="P41" i="28"/>
  <c r="Q41" i="28"/>
  <c r="R41" i="28"/>
  <c r="S41" i="28"/>
  <c r="T41" i="28"/>
  <c r="U41" i="28"/>
  <c r="V41" i="28"/>
  <c r="W41" i="28"/>
  <c r="X41" i="28"/>
  <c r="Y41" i="28"/>
  <c r="Z41" i="28"/>
  <c r="AA41" i="28"/>
  <c r="AB41" i="28"/>
  <c r="AD41" i="28"/>
  <c r="D42" i="28"/>
  <c r="E42" i="28"/>
  <c r="F42" i="28"/>
  <c r="G42" i="28"/>
  <c r="H42" i="28"/>
  <c r="I42" i="28"/>
  <c r="J42" i="28"/>
  <c r="K42" i="28"/>
  <c r="L42" i="28"/>
  <c r="M42" i="28"/>
  <c r="N42" i="28"/>
  <c r="O42" i="28"/>
  <c r="P42" i="28"/>
  <c r="Q42" i="28"/>
  <c r="R42" i="28"/>
  <c r="S42" i="28"/>
  <c r="T42" i="28"/>
  <c r="U42" i="28"/>
  <c r="V42" i="28"/>
  <c r="W42" i="28"/>
  <c r="X42" i="28"/>
  <c r="Y42" i="28"/>
  <c r="Z42" i="28"/>
  <c r="AA42" i="28"/>
  <c r="AB42" i="28"/>
  <c r="AD42" i="28"/>
  <c r="D43" i="28"/>
  <c r="E43" i="28"/>
  <c r="H43" i="28"/>
  <c r="I43" i="28"/>
  <c r="J43" i="28"/>
  <c r="K43" i="28"/>
  <c r="L43" i="28"/>
  <c r="M43" i="28"/>
  <c r="N43" i="28"/>
  <c r="O43" i="28"/>
  <c r="P43" i="28"/>
  <c r="Q43" i="28"/>
  <c r="R43" i="28"/>
  <c r="S43" i="28"/>
  <c r="T43" i="28"/>
  <c r="U43" i="28"/>
  <c r="V43" i="28"/>
  <c r="W43" i="28"/>
  <c r="Y43" i="28"/>
  <c r="AB43" i="28"/>
  <c r="AC43" i="28"/>
  <c r="AD43" i="28"/>
  <c r="AE43" i="28"/>
  <c r="AF43" i="28"/>
  <c r="D44" i="28"/>
  <c r="E44" i="28"/>
  <c r="F44" i="28"/>
  <c r="G44" i="28"/>
  <c r="H44" i="28"/>
  <c r="I44" i="28"/>
  <c r="J44" i="28"/>
  <c r="K44" i="28"/>
  <c r="L44" i="28"/>
  <c r="M44" i="28"/>
  <c r="N44" i="28"/>
  <c r="O44" i="28"/>
  <c r="P44" i="28"/>
  <c r="Q44" i="28"/>
  <c r="R44" i="28"/>
  <c r="S44" i="28"/>
  <c r="T44" i="28"/>
  <c r="U44" i="28"/>
  <c r="V44" i="28"/>
  <c r="X44" i="28"/>
  <c r="Y44" i="28"/>
  <c r="Z44" i="28"/>
  <c r="AA44" i="28"/>
  <c r="AB44" i="28"/>
  <c r="AC44" i="28"/>
  <c r="AD44" i="28"/>
  <c r="AE44" i="28"/>
  <c r="AF44" i="28"/>
  <c r="D45" i="28"/>
  <c r="E45" i="28"/>
  <c r="F45" i="28"/>
  <c r="G45" i="28"/>
  <c r="H45" i="28"/>
  <c r="I45" i="28"/>
  <c r="J45" i="28"/>
  <c r="K45" i="28"/>
  <c r="L45" i="28"/>
  <c r="M45" i="28"/>
  <c r="O45" i="28"/>
  <c r="P45" i="28"/>
  <c r="Q45" i="28"/>
  <c r="R45" i="28"/>
  <c r="S45" i="28"/>
  <c r="U45" i="28"/>
  <c r="V45" i="28"/>
  <c r="W45" i="28"/>
  <c r="X45" i="28"/>
  <c r="Y45" i="28"/>
  <c r="Z45" i="28"/>
  <c r="AA45" i="28"/>
  <c r="AB45" i="28"/>
  <c r="AD45" i="28"/>
  <c r="AE45" i="28"/>
  <c r="D46" i="28"/>
  <c r="E46" i="28"/>
  <c r="F46" i="28"/>
  <c r="G46" i="28"/>
  <c r="H46" i="28"/>
  <c r="I46" i="28"/>
  <c r="J46" i="28"/>
  <c r="K46" i="28"/>
  <c r="L46" i="28"/>
  <c r="M46" i="28"/>
  <c r="P46" i="28"/>
  <c r="Q46" i="28"/>
  <c r="R46" i="28"/>
  <c r="S46" i="28"/>
  <c r="T46" i="28"/>
  <c r="U46" i="28"/>
  <c r="V46" i="28"/>
  <c r="W46" i="28"/>
  <c r="X46" i="28"/>
  <c r="Y46" i="28"/>
  <c r="Z46" i="28"/>
  <c r="AA46" i="28"/>
  <c r="AC46" i="28"/>
  <c r="AD46" i="28"/>
  <c r="AE46" i="28"/>
  <c r="AF46" i="28"/>
  <c r="F47" i="28"/>
  <c r="I47" i="28"/>
  <c r="K47" i="28"/>
  <c r="L47" i="28"/>
  <c r="M47" i="28"/>
  <c r="N47" i="28"/>
  <c r="O47" i="28"/>
  <c r="P47" i="28"/>
  <c r="Q47" i="28"/>
  <c r="R47" i="28"/>
  <c r="S47" i="28"/>
  <c r="T47" i="28"/>
  <c r="U47" i="28"/>
  <c r="V47" i="28"/>
  <c r="W47" i="28"/>
  <c r="X47" i="28"/>
  <c r="Y47" i="28"/>
  <c r="AA47" i="28"/>
  <c r="AB47" i="28"/>
  <c r="AC47" i="28"/>
  <c r="AD47" i="28"/>
  <c r="AE47" i="28"/>
  <c r="AF47" i="28"/>
  <c r="D48" i="28"/>
  <c r="E48" i="28"/>
  <c r="F48" i="28"/>
  <c r="G48" i="28"/>
  <c r="H48" i="28"/>
  <c r="K48" i="28"/>
  <c r="L48" i="28"/>
  <c r="M48" i="28"/>
  <c r="N48" i="28"/>
  <c r="O48" i="28"/>
  <c r="P48" i="28"/>
  <c r="Q48" i="28"/>
  <c r="R48" i="28"/>
  <c r="S48" i="28"/>
  <c r="T48" i="28"/>
  <c r="U48" i="28"/>
  <c r="V48" i="28"/>
  <c r="W48" i="28"/>
  <c r="X48" i="28"/>
  <c r="Z48" i="28"/>
  <c r="AA48" i="28"/>
  <c r="AB48" i="28"/>
  <c r="AC48" i="28"/>
  <c r="AD48" i="28"/>
  <c r="AE48" i="28"/>
  <c r="AF48" i="28"/>
  <c r="E29" i="28"/>
  <c r="F29" i="28"/>
  <c r="G29" i="28"/>
  <c r="H29" i="28"/>
  <c r="I29" i="28"/>
  <c r="J29" i="28"/>
  <c r="L29" i="28"/>
  <c r="M29" i="28"/>
  <c r="N29" i="28"/>
  <c r="O29" i="28"/>
  <c r="P29" i="28"/>
  <c r="Q29" i="28"/>
  <c r="R29" i="28"/>
  <c r="S29" i="28"/>
  <c r="T29" i="28"/>
  <c r="U29" i="28"/>
  <c r="V29" i="28"/>
  <c r="W29" i="28"/>
  <c r="X29" i="28"/>
  <c r="Y29" i="28"/>
  <c r="Z29" i="28"/>
  <c r="AA29" i="28"/>
  <c r="AB29" i="28"/>
  <c r="AC29" i="28"/>
  <c r="AD29" i="28"/>
  <c r="AE29" i="28"/>
  <c r="AF29" i="28"/>
  <c r="D29" i="28"/>
  <c r="D5" i="28"/>
  <c r="D54" i="28" s="1"/>
  <c r="E5" i="28"/>
  <c r="E54" i="28" s="1"/>
  <c r="F5" i="28"/>
  <c r="F54" i="28" s="1"/>
  <c r="G5" i="28"/>
  <c r="G54" i="28" s="1"/>
  <c r="H5" i="28"/>
  <c r="H54" i="28" s="1"/>
  <c r="I5" i="28"/>
  <c r="I54" i="28" s="1"/>
  <c r="J5" i="28"/>
  <c r="J54" i="28" s="1"/>
  <c r="K5" i="28"/>
  <c r="K54" i="28" s="1"/>
  <c r="L5" i="28"/>
  <c r="L54" i="28" s="1"/>
  <c r="M5" i="28"/>
  <c r="M54" i="28" s="1"/>
  <c r="N5" i="28"/>
  <c r="N54" i="28" s="1"/>
  <c r="O5" i="28"/>
  <c r="O54" i="28" s="1"/>
  <c r="Q5" i="28"/>
  <c r="Q54" i="28" s="1"/>
  <c r="R5" i="28"/>
  <c r="R54" i="28" s="1"/>
  <c r="S5" i="28"/>
  <c r="S54" i="28" s="1"/>
  <c r="T5" i="28"/>
  <c r="T54" i="28" s="1"/>
  <c r="U5" i="28"/>
  <c r="U54" i="28" s="1"/>
  <c r="V5" i="28"/>
  <c r="V54" i="28" s="1"/>
  <c r="W5" i="28"/>
  <c r="W54" i="28" s="1"/>
  <c r="X5" i="28"/>
  <c r="X54" i="28" s="1"/>
  <c r="Y5" i="28"/>
  <c r="Y54" i="28" s="1"/>
  <c r="Z5" i="28"/>
  <c r="Z54" i="28" s="1"/>
  <c r="AA5" i="28"/>
  <c r="AA54" i="28" s="1"/>
  <c r="AB5" i="28"/>
  <c r="AB54" i="28" s="1"/>
  <c r="AC5" i="28"/>
  <c r="AC54" i="28" s="1"/>
  <c r="AD5" i="28"/>
  <c r="AD54" i="28" s="1"/>
  <c r="AE5" i="28"/>
  <c r="AE54" i="28" s="1"/>
  <c r="AF5" i="28"/>
  <c r="AF54" i="28" s="1"/>
  <c r="D6" i="28"/>
  <c r="D55" i="28" s="1"/>
  <c r="E6" i="28"/>
  <c r="E55" i="28" s="1"/>
  <c r="F6" i="28"/>
  <c r="F55" i="28" s="1"/>
  <c r="G6" i="28"/>
  <c r="G55" i="28" s="1"/>
  <c r="H6" i="28"/>
  <c r="H55" i="28" s="1"/>
  <c r="I6" i="28"/>
  <c r="I55" i="28" s="1"/>
  <c r="J6" i="28"/>
  <c r="J55" i="28" s="1"/>
  <c r="K6" i="28"/>
  <c r="K55" i="28" s="1"/>
  <c r="L6" i="28"/>
  <c r="L55" i="28" s="1"/>
  <c r="M6" i="28"/>
  <c r="M55" i="28" s="1"/>
  <c r="N6" i="28"/>
  <c r="N55" i="28" s="1"/>
  <c r="O6" i="28"/>
  <c r="O55" i="28" s="1"/>
  <c r="Q6" i="28"/>
  <c r="Q55" i="28" s="1"/>
  <c r="R6" i="28"/>
  <c r="R55" i="28" s="1"/>
  <c r="S6" i="28"/>
  <c r="S55" i="28" s="1"/>
  <c r="T6" i="28"/>
  <c r="T55" i="28" s="1"/>
  <c r="U6" i="28"/>
  <c r="U55" i="28" s="1"/>
  <c r="V6" i="28"/>
  <c r="V55" i="28" s="1"/>
  <c r="W6" i="28"/>
  <c r="W55" i="28" s="1"/>
  <c r="X6" i="28"/>
  <c r="X55" i="28" s="1"/>
  <c r="Y6" i="28"/>
  <c r="Y55" i="28" s="1"/>
  <c r="Z6" i="28"/>
  <c r="Z55" i="28" s="1"/>
  <c r="AA6" i="28"/>
  <c r="AA55" i="28" s="1"/>
  <c r="AB6" i="28"/>
  <c r="AB55" i="28" s="1"/>
  <c r="AC6" i="28"/>
  <c r="AC55" i="28" s="1"/>
  <c r="AD6" i="28"/>
  <c r="AD55" i="28" s="1"/>
  <c r="AE6" i="28"/>
  <c r="AE55" i="28" s="1"/>
  <c r="AF6" i="28"/>
  <c r="AF55" i="28" s="1"/>
  <c r="D7" i="28"/>
  <c r="D56" i="28" s="1"/>
  <c r="E7" i="28"/>
  <c r="E56" i="28" s="1"/>
  <c r="F7" i="28"/>
  <c r="F56" i="28" s="1"/>
  <c r="G7" i="28"/>
  <c r="G56" i="28" s="1"/>
  <c r="H7" i="28"/>
  <c r="H56" i="28" s="1"/>
  <c r="J7" i="28"/>
  <c r="J56" i="28" s="1"/>
  <c r="K7" i="28"/>
  <c r="K56" i="28" s="1"/>
  <c r="L7" i="28"/>
  <c r="L56" i="28" s="1"/>
  <c r="M7" i="28"/>
  <c r="M56" i="28" s="1"/>
  <c r="N7" i="28"/>
  <c r="N56" i="28" s="1"/>
  <c r="O7" i="28"/>
  <c r="O56" i="28" s="1"/>
  <c r="Q7" i="28"/>
  <c r="Q56" i="28" s="1"/>
  <c r="S7" i="28"/>
  <c r="S56" i="28" s="1"/>
  <c r="T7" i="28"/>
  <c r="T56" i="28" s="1"/>
  <c r="U7" i="28"/>
  <c r="U56" i="28" s="1"/>
  <c r="V7" i="28"/>
  <c r="V56" i="28" s="1"/>
  <c r="W7" i="28"/>
  <c r="W56" i="28" s="1"/>
  <c r="X7" i="28"/>
  <c r="X56" i="28" s="1"/>
  <c r="Z7" i="28"/>
  <c r="Z56" i="28" s="1"/>
  <c r="AA7" i="28"/>
  <c r="AA56" i="28" s="1"/>
  <c r="AB7" i="28"/>
  <c r="AB56" i="28" s="1"/>
  <c r="AC7" i="28"/>
  <c r="AC56" i="28" s="1"/>
  <c r="AD7" i="28"/>
  <c r="AD56" i="28" s="1"/>
  <c r="AE7" i="28"/>
  <c r="AE56" i="28" s="1"/>
  <c r="AF7" i="28"/>
  <c r="AF56" i="28" s="1"/>
  <c r="D8" i="28"/>
  <c r="D57" i="28" s="1"/>
  <c r="E8" i="28"/>
  <c r="E57" i="28" s="1"/>
  <c r="F8" i="28"/>
  <c r="F57" i="28" s="1"/>
  <c r="G8" i="28"/>
  <c r="G57" i="28" s="1"/>
  <c r="H8" i="28"/>
  <c r="H57" i="28" s="1"/>
  <c r="I8" i="28"/>
  <c r="I57" i="28" s="1"/>
  <c r="J8" i="28"/>
  <c r="J57" i="28" s="1"/>
  <c r="K8" i="28"/>
  <c r="K57" i="28" s="1"/>
  <c r="M8" i="28"/>
  <c r="M57" i="28" s="1"/>
  <c r="N8" i="28"/>
  <c r="N57" i="28" s="1"/>
  <c r="O8" i="28"/>
  <c r="O57" i="28" s="1"/>
  <c r="P8" i="28"/>
  <c r="P57" i="28" s="1"/>
  <c r="Q8" i="28"/>
  <c r="Q57" i="28" s="1"/>
  <c r="S8" i="28"/>
  <c r="S57" i="28" s="1"/>
  <c r="T8" i="28"/>
  <c r="T57" i="28" s="1"/>
  <c r="U8" i="28"/>
  <c r="U57" i="28" s="1"/>
  <c r="W8" i="28"/>
  <c r="W57" i="28" s="1"/>
  <c r="X8" i="28"/>
  <c r="X57" i="28" s="1"/>
  <c r="Z8" i="28"/>
  <c r="Z57" i="28" s="1"/>
  <c r="AA8" i="28"/>
  <c r="AA57" i="28" s="1"/>
  <c r="AB8" i="28"/>
  <c r="AB57" i="28" s="1"/>
  <c r="AC8" i="28"/>
  <c r="AC57" i="28" s="1"/>
  <c r="AE8" i="28"/>
  <c r="AE57" i="28" s="1"/>
  <c r="AF8" i="28"/>
  <c r="AF57" i="28" s="1"/>
  <c r="D9" i="28"/>
  <c r="D58" i="28" s="1"/>
  <c r="E9" i="28"/>
  <c r="E58" i="28" s="1"/>
  <c r="F9" i="28"/>
  <c r="F58" i="28" s="1"/>
  <c r="G9" i="28"/>
  <c r="G58" i="28" s="1"/>
  <c r="H9" i="28"/>
  <c r="H58" i="28" s="1"/>
  <c r="I9" i="28"/>
  <c r="I58" i="28" s="1"/>
  <c r="J9" i="28"/>
  <c r="J58" i="28" s="1"/>
  <c r="K9" i="28"/>
  <c r="K58" i="28" s="1"/>
  <c r="L9" i="28"/>
  <c r="L58" i="28" s="1"/>
  <c r="N9" i="28"/>
  <c r="N58" i="28" s="1"/>
  <c r="O9" i="28"/>
  <c r="O58" i="28" s="1"/>
  <c r="P9" i="28"/>
  <c r="P58" i="28" s="1"/>
  <c r="R9" i="28"/>
  <c r="R58" i="28" s="1"/>
  <c r="T9" i="28"/>
  <c r="T58" i="28" s="1"/>
  <c r="W9" i="28"/>
  <c r="W58" i="28" s="1"/>
  <c r="X9" i="28"/>
  <c r="X58" i="28" s="1"/>
  <c r="Y9" i="28"/>
  <c r="Y58" i="28" s="1"/>
  <c r="Z9" i="28"/>
  <c r="Z58" i="28" s="1"/>
  <c r="AA9" i="28"/>
  <c r="AA58" i="28" s="1"/>
  <c r="AB9" i="28"/>
  <c r="AB58" i="28" s="1"/>
  <c r="AC9" i="28"/>
  <c r="AC58" i="28" s="1"/>
  <c r="AD9" i="28"/>
  <c r="AD58" i="28" s="1"/>
  <c r="AE9" i="28"/>
  <c r="AE58" i="28" s="1"/>
  <c r="AF9" i="28"/>
  <c r="AF58" i="28" s="1"/>
  <c r="D10" i="28"/>
  <c r="D59" i="28" s="1"/>
  <c r="E10" i="28"/>
  <c r="E59" i="28" s="1"/>
  <c r="F10" i="28"/>
  <c r="F59" i="28" s="1"/>
  <c r="G10" i="28"/>
  <c r="G59" i="28" s="1"/>
  <c r="H10" i="28"/>
  <c r="H59" i="28" s="1"/>
  <c r="I10" i="28"/>
  <c r="I59" i="28" s="1"/>
  <c r="J10" i="28"/>
  <c r="J59" i="28" s="1"/>
  <c r="K10" i="28"/>
  <c r="K59" i="28" s="1"/>
  <c r="L10" i="28"/>
  <c r="L59" i="28" s="1"/>
  <c r="N10" i="28"/>
  <c r="N59" i="28" s="1"/>
  <c r="O10" i="28"/>
  <c r="O59" i="28" s="1"/>
  <c r="P10" i="28"/>
  <c r="P59" i="28" s="1"/>
  <c r="R10" i="28"/>
  <c r="R59" i="28" s="1"/>
  <c r="T10" i="28"/>
  <c r="T59" i="28" s="1"/>
  <c r="U10" i="28"/>
  <c r="U59" i="28" s="1"/>
  <c r="W10" i="28"/>
  <c r="W59" i="28" s="1"/>
  <c r="X10" i="28"/>
  <c r="X59" i="28" s="1"/>
  <c r="Y10" i="28"/>
  <c r="Y59" i="28" s="1"/>
  <c r="Z10" i="28"/>
  <c r="Z59" i="28" s="1"/>
  <c r="AA10" i="28"/>
  <c r="AA59" i="28" s="1"/>
  <c r="AB10" i="28"/>
  <c r="AB59" i="28" s="1"/>
  <c r="AC10" i="28"/>
  <c r="AC59" i="28" s="1"/>
  <c r="AD10" i="28"/>
  <c r="AD59" i="28" s="1"/>
  <c r="AE10" i="28"/>
  <c r="AE59" i="28" s="1"/>
  <c r="AF10" i="28"/>
  <c r="AF59" i="28" s="1"/>
  <c r="D11" i="28"/>
  <c r="D60" i="28" s="1"/>
  <c r="E11" i="28"/>
  <c r="E60" i="28" s="1"/>
  <c r="F11" i="28"/>
  <c r="F60" i="28" s="1"/>
  <c r="G11" i="28"/>
  <c r="G60" i="28" s="1"/>
  <c r="H11" i="28"/>
  <c r="H60" i="28" s="1"/>
  <c r="I11" i="28"/>
  <c r="I60" i="28" s="1"/>
  <c r="J11" i="28"/>
  <c r="J60" i="28" s="1"/>
  <c r="K11" i="28"/>
  <c r="K60" i="28" s="1"/>
  <c r="L11" i="28"/>
  <c r="L60" i="28" s="1"/>
  <c r="N11" i="28"/>
  <c r="N60" i="28" s="1"/>
  <c r="O11" i="28"/>
  <c r="O60" i="28" s="1"/>
  <c r="P11" i="28"/>
  <c r="P60" i="28" s="1"/>
  <c r="R11" i="28"/>
  <c r="R60" i="28" s="1"/>
  <c r="T11" i="28"/>
  <c r="T60" i="28" s="1"/>
  <c r="U11" i="28"/>
  <c r="U60" i="28" s="1"/>
  <c r="W11" i="28"/>
  <c r="W60" i="28" s="1"/>
  <c r="X11" i="28"/>
  <c r="X60" i="28" s="1"/>
  <c r="Y11" i="28"/>
  <c r="Y60" i="28" s="1"/>
  <c r="Z11" i="28"/>
  <c r="Z60" i="28" s="1"/>
  <c r="AA11" i="28"/>
  <c r="AA60" i="28" s="1"/>
  <c r="AB11" i="28"/>
  <c r="AB60" i="28" s="1"/>
  <c r="AC11" i="28"/>
  <c r="AC60" i="28" s="1"/>
  <c r="AD11" i="28"/>
  <c r="AD60" i="28" s="1"/>
  <c r="AE11" i="28"/>
  <c r="AE60" i="28" s="1"/>
  <c r="AF11" i="28"/>
  <c r="AF60" i="28" s="1"/>
  <c r="D12" i="28"/>
  <c r="D61" i="28" s="1"/>
  <c r="E12" i="28"/>
  <c r="E61" i="28" s="1"/>
  <c r="F12" i="28"/>
  <c r="F61" i="28" s="1"/>
  <c r="G12" i="28"/>
  <c r="G61" i="28" s="1"/>
  <c r="H12" i="28"/>
  <c r="H61" i="28" s="1"/>
  <c r="I12" i="28"/>
  <c r="I61" i="28" s="1"/>
  <c r="J12" i="28"/>
  <c r="J61" i="28" s="1"/>
  <c r="K12" i="28"/>
  <c r="K61" i="28" s="1"/>
  <c r="L12" i="28"/>
  <c r="L61" i="28" s="1"/>
  <c r="N12" i="28"/>
  <c r="N61" i="28" s="1"/>
  <c r="O12" i="28"/>
  <c r="O61" i="28" s="1"/>
  <c r="P12" i="28"/>
  <c r="P61" i="28" s="1"/>
  <c r="R12" i="28"/>
  <c r="R61" i="28" s="1"/>
  <c r="T12" i="28"/>
  <c r="T61" i="28" s="1"/>
  <c r="U12" i="28"/>
  <c r="U61" i="28" s="1"/>
  <c r="W12" i="28"/>
  <c r="W61" i="28" s="1"/>
  <c r="X12" i="28"/>
  <c r="X61" i="28" s="1"/>
  <c r="Y12" i="28"/>
  <c r="Y61" i="28" s="1"/>
  <c r="Z12" i="28"/>
  <c r="Z61" i="28" s="1"/>
  <c r="AA12" i="28"/>
  <c r="AA61" i="28" s="1"/>
  <c r="AB12" i="28"/>
  <c r="AB61" i="28" s="1"/>
  <c r="AC12" i="28"/>
  <c r="AC61" i="28" s="1"/>
  <c r="AD12" i="28"/>
  <c r="AD61" i="28" s="1"/>
  <c r="AE12" i="28"/>
  <c r="AE61" i="28" s="1"/>
  <c r="AF12" i="28"/>
  <c r="AF61" i="28" s="1"/>
  <c r="D13" i="28"/>
  <c r="D62" i="28" s="1"/>
  <c r="E13" i="28"/>
  <c r="E62" i="28" s="1"/>
  <c r="F13" i="28"/>
  <c r="F62" i="28" s="1"/>
  <c r="G13" i="28"/>
  <c r="G62" i="28" s="1"/>
  <c r="H13" i="28"/>
  <c r="H62" i="28" s="1"/>
  <c r="I13" i="28"/>
  <c r="I62" i="28" s="1"/>
  <c r="J13" i="28"/>
  <c r="J62" i="28" s="1"/>
  <c r="K13" i="28"/>
  <c r="K62" i="28" s="1"/>
  <c r="L13" i="28"/>
  <c r="L62" i="28" s="1"/>
  <c r="N13" i="28"/>
  <c r="N62" i="28" s="1"/>
  <c r="O13" i="28"/>
  <c r="O62" i="28" s="1"/>
  <c r="P13" i="28"/>
  <c r="P62" i="28" s="1"/>
  <c r="Q13" i="28"/>
  <c r="Q62" i="28" s="1"/>
  <c r="R13" i="28"/>
  <c r="R62" i="28" s="1"/>
  <c r="T13" i="28"/>
  <c r="T62" i="28" s="1"/>
  <c r="U13" i="28"/>
  <c r="U62" i="28" s="1"/>
  <c r="W13" i="28"/>
  <c r="W62" i="28" s="1"/>
  <c r="X13" i="28"/>
  <c r="X62" i="28" s="1"/>
  <c r="Y13" i="28"/>
  <c r="Y62" i="28" s="1"/>
  <c r="Z13" i="28"/>
  <c r="Z62" i="28" s="1"/>
  <c r="AA13" i="28"/>
  <c r="AA62" i="28" s="1"/>
  <c r="AB13" i="28"/>
  <c r="AB62" i="28" s="1"/>
  <c r="AC13" i="28"/>
  <c r="AC62" i="28" s="1"/>
  <c r="AD13" i="28"/>
  <c r="AD62" i="28" s="1"/>
  <c r="AE13" i="28"/>
  <c r="AE62" i="28" s="1"/>
  <c r="AF13" i="28"/>
  <c r="AF62" i="28" s="1"/>
  <c r="D14" i="28"/>
  <c r="D63" i="28" s="1"/>
  <c r="E14" i="28"/>
  <c r="E63" i="28" s="1"/>
  <c r="F14" i="28"/>
  <c r="F63" i="28" s="1"/>
  <c r="G14" i="28"/>
  <c r="G63" i="28" s="1"/>
  <c r="H14" i="28"/>
  <c r="H63" i="28" s="1"/>
  <c r="I14" i="28"/>
  <c r="I63" i="28" s="1"/>
  <c r="J14" i="28"/>
  <c r="J63" i="28" s="1"/>
  <c r="K14" i="28"/>
  <c r="K63" i="28" s="1"/>
  <c r="L14" i="28"/>
  <c r="L63" i="28" s="1"/>
  <c r="N14" i="28"/>
  <c r="N63" i="28" s="1"/>
  <c r="O14" i="28"/>
  <c r="O63" i="28" s="1"/>
  <c r="P14" i="28"/>
  <c r="P63" i="28" s="1"/>
  <c r="Q14" i="28"/>
  <c r="Q63" i="28" s="1"/>
  <c r="R14" i="28"/>
  <c r="R63" i="28" s="1"/>
  <c r="T14" i="28"/>
  <c r="T63" i="28" s="1"/>
  <c r="U14" i="28"/>
  <c r="U63" i="28" s="1"/>
  <c r="W14" i="28"/>
  <c r="W63" i="28" s="1"/>
  <c r="X14" i="28"/>
  <c r="X63" i="28" s="1"/>
  <c r="Y14" i="28"/>
  <c r="Y63" i="28" s="1"/>
  <c r="Z14" i="28"/>
  <c r="Z63" i="28" s="1"/>
  <c r="AA14" i="28"/>
  <c r="AA63" i="28" s="1"/>
  <c r="AB14" i="28"/>
  <c r="AB63" i="28" s="1"/>
  <c r="AC14" i="28"/>
  <c r="AC63" i="28" s="1"/>
  <c r="AD14" i="28"/>
  <c r="AD63" i="28" s="1"/>
  <c r="AE14" i="28"/>
  <c r="AE63" i="28" s="1"/>
  <c r="AF14" i="28"/>
  <c r="AF63" i="28" s="1"/>
  <c r="D15" i="28"/>
  <c r="D64" i="28" s="1"/>
  <c r="E15" i="28"/>
  <c r="E64" i="28" s="1"/>
  <c r="F15" i="28"/>
  <c r="F64" i="28" s="1"/>
  <c r="G15" i="28"/>
  <c r="G64" i="28" s="1"/>
  <c r="H15" i="28"/>
  <c r="H64" i="28" s="1"/>
  <c r="I15" i="28"/>
  <c r="I64" i="28" s="1"/>
  <c r="J15" i="28"/>
  <c r="J64" i="28" s="1"/>
  <c r="K15" i="28"/>
  <c r="K64" i="28" s="1"/>
  <c r="L15" i="28"/>
  <c r="L64" i="28" s="1"/>
  <c r="M15" i="28"/>
  <c r="M64" i="28" s="1"/>
  <c r="N15" i="28"/>
  <c r="N64" i="28" s="1"/>
  <c r="O15" i="28"/>
  <c r="O64" i="28" s="1"/>
  <c r="P15" i="28"/>
  <c r="P64" i="28" s="1"/>
  <c r="Q15" i="28"/>
  <c r="Q64" i="28" s="1"/>
  <c r="R15" i="28"/>
  <c r="R64" i="28" s="1"/>
  <c r="T15" i="28"/>
  <c r="T64" i="28" s="1"/>
  <c r="U15" i="28"/>
  <c r="U64" i="28" s="1"/>
  <c r="W15" i="28"/>
  <c r="W64" i="28" s="1"/>
  <c r="X15" i="28"/>
  <c r="X64" i="28" s="1"/>
  <c r="Z15" i="28"/>
  <c r="Z64" i="28" s="1"/>
  <c r="AB15" i="28"/>
  <c r="AB64" i="28" s="1"/>
  <c r="AC15" i="28"/>
  <c r="AC64" i="28" s="1"/>
  <c r="AE15" i="28"/>
  <c r="AE64" i="28" s="1"/>
  <c r="AF15" i="28"/>
  <c r="AF64" i="28" s="1"/>
  <c r="D16" i="28"/>
  <c r="D65" i="28" s="1"/>
  <c r="E16" i="28"/>
  <c r="E65" i="28" s="1"/>
  <c r="F16" i="28"/>
  <c r="F65" i="28" s="1"/>
  <c r="G16" i="28"/>
  <c r="G65" i="28" s="1"/>
  <c r="H16" i="28"/>
  <c r="H65" i="28" s="1"/>
  <c r="I16" i="28"/>
  <c r="I65" i="28" s="1"/>
  <c r="J16" i="28"/>
  <c r="K16" i="28"/>
  <c r="K65" i="28" s="1"/>
  <c r="L16" i="28"/>
  <c r="L65" i="28" s="1"/>
  <c r="M16" i="28"/>
  <c r="M65" i="28" s="1"/>
  <c r="N16" i="28"/>
  <c r="N65" i="28" s="1"/>
  <c r="O16" i="28"/>
  <c r="O65" i="28" s="1"/>
  <c r="P16" i="28"/>
  <c r="Q16" i="28"/>
  <c r="Q65" i="28" s="1"/>
  <c r="R16" i="28"/>
  <c r="R65" i="28" s="1"/>
  <c r="S16" i="28"/>
  <c r="S65" i="28" s="1"/>
  <c r="T16" i="28"/>
  <c r="T65" i="28" s="1"/>
  <c r="U16" i="28"/>
  <c r="U65" i="28" s="1"/>
  <c r="V16" i="28"/>
  <c r="W16" i="28"/>
  <c r="W65" i="28" s="1"/>
  <c r="X16" i="28"/>
  <c r="X65" i="28" s="1"/>
  <c r="Y16" i="28"/>
  <c r="Y65" i="28" s="1"/>
  <c r="Z16" i="28"/>
  <c r="Z65" i="28" s="1"/>
  <c r="AA16" i="28"/>
  <c r="AA65" i="28" s="1"/>
  <c r="AB16" i="28"/>
  <c r="AB65" i="28" s="1"/>
  <c r="AD16" i="28"/>
  <c r="AD65" i="28" s="1"/>
  <c r="D17" i="28"/>
  <c r="D66" i="28" s="1"/>
  <c r="E17" i="28"/>
  <c r="E66" i="28" s="1"/>
  <c r="F17" i="28"/>
  <c r="F66" i="28" s="1"/>
  <c r="G17" i="28"/>
  <c r="G66" i="28" s="1"/>
  <c r="H17" i="28"/>
  <c r="H66" i="28" s="1"/>
  <c r="I17" i="28"/>
  <c r="I66" i="28" s="1"/>
  <c r="J17" i="28"/>
  <c r="J66" i="28" s="1"/>
  <c r="K17" i="28"/>
  <c r="K66" i="28" s="1"/>
  <c r="L17" i="28"/>
  <c r="L66" i="28" s="1"/>
  <c r="M17" i="28"/>
  <c r="M66" i="28" s="1"/>
  <c r="N17" i="28"/>
  <c r="N66" i="28" s="1"/>
  <c r="O17" i="28"/>
  <c r="O66" i="28" s="1"/>
  <c r="P17" i="28"/>
  <c r="P66" i="28" s="1"/>
  <c r="Q17" i="28"/>
  <c r="Q66" i="28" s="1"/>
  <c r="R17" i="28"/>
  <c r="R66" i="28" s="1"/>
  <c r="S17" i="28"/>
  <c r="S66" i="28" s="1"/>
  <c r="T17" i="28"/>
  <c r="T66" i="28" s="1"/>
  <c r="U17" i="28"/>
  <c r="U66" i="28" s="1"/>
  <c r="V17" i="28"/>
  <c r="V66" i="28" s="1"/>
  <c r="W17" i="28"/>
  <c r="W66" i="28" s="1"/>
  <c r="X17" i="28"/>
  <c r="X66" i="28" s="1"/>
  <c r="Y17" i="28"/>
  <c r="Y66" i="28" s="1"/>
  <c r="Z17" i="28"/>
  <c r="Z66" i="28" s="1"/>
  <c r="AA17" i="28"/>
  <c r="AA66" i="28" s="1"/>
  <c r="AB17" i="28"/>
  <c r="AB66" i="28" s="1"/>
  <c r="AD17" i="28"/>
  <c r="AD66" i="28" s="1"/>
  <c r="D18" i="28"/>
  <c r="D67" i="28" s="1"/>
  <c r="E18" i="28"/>
  <c r="E67" i="28" s="1"/>
  <c r="H18" i="28"/>
  <c r="H67" i="28" s="1"/>
  <c r="I18" i="28"/>
  <c r="I67" i="28" s="1"/>
  <c r="J18" i="28"/>
  <c r="J67" i="28" s="1"/>
  <c r="K18" i="28"/>
  <c r="K67" i="28" s="1"/>
  <c r="L18" i="28"/>
  <c r="L67" i="28" s="1"/>
  <c r="M18" i="28"/>
  <c r="M67" i="28" s="1"/>
  <c r="N18" i="28"/>
  <c r="N67" i="28" s="1"/>
  <c r="O18" i="28"/>
  <c r="O67" i="28" s="1"/>
  <c r="P18" i="28"/>
  <c r="P67" i="28" s="1"/>
  <c r="Q18" i="28"/>
  <c r="Q67" i="28" s="1"/>
  <c r="R18" i="28"/>
  <c r="R67" i="28" s="1"/>
  <c r="S18" i="28"/>
  <c r="S67" i="28" s="1"/>
  <c r="T18" i="28"/>
  <c r="T67" i="28" s="1"/>
  <c r="U18" i="28"/>
  <c r="U67" i="28" s="1"/>
  <c r="V18" i="28"/>
  <c r="V67" i="28" s="1"/>
  <c r="W18" i="28"/>
  <c r="W67" i="28" s="1"/>
  <c r="Y18" i="28"/>
  <c r="Y67" i="28" s="1"/>
  <c r="AB18" i="28"/>
  <c r="AB67" i="28" s="1"/>
  <c r="AC18" i="28"/>
  <c r="AC67" i="28" s="1"/>
  <c r="AD18" i="28"/>
  <c r="AD67" i="28" s="1"/>
  <c r="AE18" i="28"/>
  <c r="AE67" i="28" s="1"/>
  <c r="AF18" i="28"/>
  <c r="AF67" i="28" s="1"/>
  <c r="D19" i="28"/>
  <c r="D68" i="28" s="1"/>
  <c r="E19" i="28"/>
  <c r="E68" i="28" s="1"/>
  <c r="F19" i="28"/>
  <c r="F68" i="28" s="1"/>
  <c r="G19" i="28"/>
  <c r="G68" i="28" s="1"/>
  <c r="H19" i="28"/>
  <c r="H68" i="28" s="1"/>
  <c r="I19" i="28"/>
  <c r="I68" i="28" s="1"/>
  <c r="J19" i="28"/>
  <c r="J68" i="28" s="1"/>
  <c r="K19" i="28"/>
  <c r="K68" i="28" s="1"/>
  <c r="L19" i="28"/>
  <c r="L68" i="28" s="1"/>
  <c r="M19" i="28"/>
  <c r="M68" i="28" s="1"/>
  <c r="N19" i="28"/>
  <c r="N68" i="28" s="1"/>
  <c r="O19" i="28"/>
  <c r="O68" i="28" s="1"/>
  <c r="P19" i="28"/>
  <c r="P68" i="28" s="1"/>
  <c r="Q19" i="28"/>
  <c r="Q68" i="28" s="1"/>
  <c r="R19" i="28"/>
  <c r="R68" i="28" s="1"/>
  <c r="S19" i="28"/>
  <c r="S68" i="28" s="1"/>
  <c r="T19" i="28"/>
  <c r="T68" i="28" s="1"/>
  <c r="U19" i="28"/>
  <c r="U68" i="28" s="1"/>
  <c r="V19" i="28"/>
  <c r="V68" i="28" s="1"/>
  <c r="X19" i="28"/>
  <c r="X68" i="28" s="1"/>
  <c r="Y19" i="28"/>
  <c r="Y68" i="28" s="1"/>
  <c r="Z19" i="28"/>
  <c r="Z68" i="28" s="1"/>
  <c r="AA19" i="28"/>
  <c r="AA68" i="28" s="1"/>
  <c r="AB19" i="28"/>
  <c r="AB68" i="28" s="1"/>
  <c r="AC19" i="28"/>
  <c r="AC68" i="28" s="1"/>
  <c r="AD19" i="28"/>
  <c r="AD68" i="28" s="1"/>
  <c r="AE19" i="28"/>
  <c r="AE68" i="28" s="1"/>
  <c r="AF19" i="28"/>
  <c r="AF68" i="28" s="1"/>
  <c r="D20" i="28"/>
  <c r="D69" i="28" s="1"/>
  <c r="E20" i="28"/>
  <c r="F20" i="28"/>
  <c r="F69" i="28" s="1"/>
  <c r="G20" i="28"/>
  <c r="H20" i="28"/>
  <c r="H69" i="28" s="1"/>
  <c r="I20" i="28"/>
  <c r="J20" i="28"/>
  <c r="J69" i="28" s="1"/>
  <c r="K20" i="28"/>
  <c r="L20" i="28"/>
  <c r="L69" i="28" s="1"/>
  <c r="M20" i="28"/>
  <c r="O20" i="28"/>
  <c r="O69" i="28" s="1"/>
  <c r="P20" i="28"/>
  <c r="P69" i="28" s="1"/>
  <c r="Q20" i="28"/>
  <c r="Q69" i="28" s="1"/>
  <c r="R20" i="28"/>
  <c r="R69" i="28" s="1"/>
  <c r="S20" i="28"/>
  <c r="S69" i="28" s="1"/>
  <c r="U20" i="28"/>
  <c r="V20" i="28"/>
  <c r="V69" i="28" s="1"/>
  <c r="W20" i="28"/>
  <c r="X20" i="28"/>
  <c r="X69" i="28" s="1"/>
  <c r="Y20" i="28"/>
  <c r="Z20" i="28"/>
  <c r="Z69" i="28" s="1"/>
  <c r="AA20" i="28"/>
  <c r="AB20" i="28"/>
  <c r="AB69" i="28" s="1"/>
  <c r="AD20" i="28"/>
  <c r="AE20" i="28"/>
  <c r="AE69" i="28" s="1"/>
  <c r="D21" i="28"/>
  <c r="D70" i="28" s="1"/>
  <c r="E21" i="28"/>
  <c r="E70" i="28" s="1"/>
  <c r="F21" i="28"/>
  <c r="F70" i="28" s="1"/>
  <c r="G21" i="28"/>
  <c r="G70" i="28" s="1"/>
  <c r="H21" i="28"/>
  <c r="H70" i="28" s="1"/>
  <c r="I21" i="28"/>
  <c r="I70" i="28" s="1"/>
  <c r="J21" i="28"/>
  <c r="J70" i="28" s="1"/>
  <c r="K21" i="28"/>
  <c r="K70" i="28" s="1"/>
  <c r="L21" i="28"/>
  <c r="L70" i="28" s="1"/>
  <c r="M21" i="28"/>
  <c r="M70" i="28" s="1"/>
  <c r="P21" i="28"/>
  <c r="P70" i="28" s="1"/>
  <c r="Q21" i="28"/>
  <c r="Q70" i="28" s="1"/>
  <c r="R21" i="28"/>
  <c r="R70" i="28" s="1"/>
  <c r="S21" i="28"/>
  <c r="S70" i="28" s="1"/>
  <c r="T21" i="28"/>
  <c r="T70" i="28" s="1"/>
  <c r="U21" i="28"/>
  <c r="U70" i="28" s="1"/>
  <c r="V21" i="28"/>
  <c r="V70" i="28" s="1"/>
  <c r="W21" i="28"/>
  <c r="W70" i="28" s="1"/>
  <c r="X21" i="28"/>
  <c r="X70" i="28" s="1"/>
  <c r="Y21" i="28"/>
  <c r="Y70" i="28" s="1"/>
  <c r="Z21" i="28"/>
  <c r="Z70" i="28" s="1"/>
  <c r="AA21" i="28"/>
  <c r="AA70" i="28" s="1"/>
  <c r="AC21" i="28"/>
  <c r="AC70" i="28" s="1"/>
  <c r="AD21" i="28"/>
  <c r="AD70" i="28" s="1"/>
  <c r="AE21" i="28"/>
  <c r="AE70" i="28" s="1"/>
  <c r="AF21" i="28"/>
  <c r="AF70" i="28" s="1"/>
  <c r="F22" i="28"/>
  <c r="I22" i="28"/>
  <c r="I71" i="28" s="1"/>
  <c r="K22" i="28"/>
  <c r="K71" i="28" s="1"/>
  <c r="L22" i="28"/>
  <c r="L71" i="28" s="1"/>
  <c r="M22" i="28"/>
  <c r="M71" i="28" s="1"/>
  <c r="N22" i="28"/>
  <c r="N71" i="28" s="1"/>
  <c r="O22" i="28"/>
  <c r="O71" i="28" s="1"/>
  <c r="P22" i="28"/>
  <c r="Q22" i="28"/>
  <c r="Q71" i="28" s="1"/>
  <c r="R22" i="28"/>
  <c r="R71" i="28" s="1"/>
  <c r="S22" i="28"/>
  <c r="S71" i="28" s="1"/>
  <c r="T22" i="28"/>
  <c r="T71" i="28" s="1"/>
  <c r="U22" i="28"/>
  <c r="U71" i="28" s="1"/>
  <c r="V22" i="28"/>
  <c r="W22" i="28"/>
  <c r="W71" i="28" s="1"/>
  <c r="X22" i="28"/>
  <c r="X71" i="28" s="1"/>
  <c r="Y22" i="28"/>
  <c r="Y71" i="28" s="1"/>
  <c r="AA22" i="28"/>
  <c r="AA71" i="28" s="1"/>
  <c r="AB22" i="28"/>
  <c r="AB71" i="28" s="1"/>
  <c r="AC22" i="28"/>
  <c r="AD22" i="28"/>
  <c r="AD71" i="28" s="1"/>
  <c r="AE22" i="28"/>
  <c r="AE71" i="28" s="1"/>
  <c r="AF22" i="28"/>
  <c r="AF71" i="28" s="1"/>
  <c r="D23" i="28"/>
  <c r="D72" i="28" s="1"/>
  <c r="E23" i="28"/>
  <c r="E72" i="28" s="1"/>
  <c r="F23" i="28"/>
  <c r="F72" i="28" s="1"/>
  <c r="G23" i="28"/>
  <c r="G72" i="28" s="1"/>
  <c r="H23" i="28"/>
  <c r="H72" i="28" s="1"/>
  <c r="K23" i="28"/>
  <c r="K72" i="28" s="1"/>
  <c r="L23" i="28"/>
  <c r="L72" i="28" s="1"/>
  <c r="M23" i="28"/>
  <c r="M72" i="28" s="1"/>
  <c r="N23" i="28"/>
  <c r="N72" i="28" s="1"/>
  <c r="O23" i="28"/>
  <c r="O72" i="28" s="1"/>
  <c r="P23" i="28"/>
  <c r="P72" i="28" s="1"/>
  <c r="Q23" i="28"/>
  <c r="Q72" i="28" s="1"/>
  <c r="R23" i="28"/>
  <c r="R72" i="28" s="1"/>
  <c r="S23" i="28"/>
  <c r="S72" i="28" s="1"/>
  <c r="T23" i="28"/>
  <c r="T72" i="28" s="1"/>
  <c r="U23" i="28"/>
  <c r="U72" i="28" s="1"/>
  <c r="V23" i="28"/>
  <c r="V72" i="28" s="1"/>
  <c r="W23" i="28"/>
  <c r="W72" i="28" s="1"/>
  <c r="X23" i="28"/>
  <c r="X72" i="28" s="1"/>
  <c r="Z23" i="28"/>
  <c r="Z72" i="28" s="1"/>
  <c r="AA23" i="28"/>
  <c r="AA72" i="28" s="1"/>
  <c r="AB23" i="28"/>
  <c r="AB72" i="28" s="1"/>
  <c r="AC23" i="28"/>
  <c r="AC72" i="28" s="1"/>
  <c r="AD23" i="28"/>
  <c r="AD72" i="28" s="1"/>
  <c r="AE23" i="28"/>
  <c r="AE72" i="28" s="1"/>
  <c r="AF23" i="28"/>
  <c r="AF72" i="28" s="1"/>
  <c r="E4" i="28"/>
  <c r="E53" i="28" s="1"/>
  <c r="F4" i="28"/>
  <c r="G4" i="28"/>
  <c r="G53" i="28" s="1"/>
  <c r="H4" i="28"/>
  <c r="I4" i="28"/>
  <c r="I53" i="28" s="1"/>
  <c r="J4" i="28"/>
  <c r="L4" i="28"/>
  <c r="L53" i="28" s="1"/>
  <c r="M4" i="28"/>
  <c r="M53" i="28" s="1"/>
  <c r="N4" i="28"/>
  <c r="N53" i="28" s="1"/>
  <c r="O4" i="28"/>
  <c r="O53" i="28" s="1"/>
  <c r="P4" i="28"/>
  <c r="P53" i="28" s="1"/>
  <c r="Q4" i="28"/>
  <c r="R4" i="28"/>
  <c r="R53" i="28" s="1"/>
  <c r="S4" i="28"/>
  <c r="T4" i="28"/>
  <c r="T53" i="28" s="1"/>
  <c r="U4" i="28"/>
  <c r="V4" i="28"/>
  <c r="V53" i="28" s="1"/>
  <c r="W4" i="28"/>
  <c r="X4" i="28"/>
  <c r="X53" i="28" s="1"/>
  <c r="Y4" i="28"/>
  <c r="Y53" i="28" s="1"/>
  <c r="Z4" i="28"/>
  <c r="Z53" i="28" s="1"/>
  <c r="AA4" i="28"/>
  <c r="AA53" i="28" s="1"/>
  <c r="AB4" i="28"/>
  <c r="AB53" i="28" s="1"/>
  <c r="AC4" i="28"/>
  <c r="AC53" i="28" s="1"/>
  <c r="AD4" i="28"/>
  <c r="AD53" i="28" s="1"/>
  <c r="AE4" i="28"/>
  <c r="AF4" i="28"/>
  <c r="AF53" i="28" s="1"/>
  <c r="K25" i="5"/>
  <c r="Y46" i="38"/>
  <c r="E25" i="5"/>
  <c r="Y48" i="38"/>
  <c r="E48" i="38" l="1"/>
  <c r="E46" i="38"/>
  <c r="Y53" i="38"/>
  <c r="BM33" i="31"/>
  <c r="BF33" i="31"/>
  <c r="AR33" i="31"/>
  <c r="BM33" i="28"/>
  <c r="BF33" i="28"/>
  <c r="AR33" i="28"/>
  <c r="AO34" i="29"/>
  <c r="BJ33" i="29"/>
  <c r="BD33" i="29"/>
  <c r="AV33" i="29"/>
  <c r="AP33" i="29"/>
  <c r="BH33" i="30"/>
  <c r="AT33" i="30"/>
  <c r="AN33" i="30"/>
  <c r="AV29" i="31"/>
  <c r="AO34" i="28"/>
  <c r="BJ33" i="28"/>
  <c r="BD33" i="28"/>
  <c r="AV33" i="28"/>
  <c r="AP33" i="28"/>
  <c r="BH33" i="29"/>
  <c r="AT33" i="29"/>
  <c r="AN33" i="29"/>
  <c r="BM33" i="30"/>
  <c r="BF33" i="30"/>
  <c r="AR33" i="30"/>
  <c r="BN34" i="29"/>
  <c r="AZ4" i="28"/>
  <c r="Q53" i="28"/>
  <c r="BD8" i="28"/>
  <c r="U69" i="28"/>
  <c r="AP8" i="28"/>
  <c r="G69" i="28"/>
  <c r="BD4" i="28"/>
  <c r="U53" i="28"/>
  <c r="AQ4" i="28"/>
  <c r="H53" i="28"/>
  <c r="BH8" i="28"/>
  <c r="Y69" i="28"/>
  <c r="AT8" i="28"/>
  <c r="K69" i="28"/>
  <c r="BB4" i="29"/>
  <c r="S53" i="29"/>
  <c r="AO4" i="29"/>
  <c r="F53" i="29"/>
  <c r="BM8" i="29"/>
  <c r="AD69" i="29"/>
  <c r="BF8" i="29"/>
  <c r="W69" i="29"/>
  <c r="AR8" i="29"/>
  <c r="I69" i="29"/>
  <c r="BD29" i="29"/>
  <c r="AQ29" i="29"/>
  <c r="AO9" i="30"/>
  <c r="F71" i="30"/>
  <c r="BJ8" i="30"/>
  <c r="AA69" i="30"/>
  <c r="BD8" i="30"/>
  <c r="U69" i="30"/>
  <c r="AV8" i="30"/>
  <c r="M69" i="30"/>
  <c r="BB29" i="30"/>
  <c r="AO29" i="30"/>
  <c r="BD4" i="31"/>
  <c r="U53" i="31"/>
  <c r="AQ4" i="31"/>
  <c r="H53" i="31"/>
  <c r="BH8" i="31"/>
  <c r="Y69" i="31"/>
  <c r="AT8" i="31"/>
  <c r="K69" i="31"/>
  <c r="AN8" i="31"/>
  <c r="E69" i="31"/>
  <c r="BN4" i="28"/>
  <c r="AE53" i="28"/>
  <c r="BB4" i="28"/>
  <c r="S53" i="28"/>
  <c r="BM8" i="28"/>
  <c r="AD69" i="28"/>
  <c r="BF8" i="28"/>
  <c r="W69" i="28"/>
  <c r="AR8" i="28"/>
  <c r="I69" i="28"/>
  <c r="AM29" i="28"/>
  <c r="BJ29" i="28"/>
  <c r="BD29" i="28"/>
  <c r="AQ29" i="28"/>
  <c r="BH33" i="28"/>
  <c r="AT33" i="28"/>
  <c r="AN33" i="28"/>
  <c r="BL4" i="29"/>
  <c r="AC53" i="29"/>
  <c r="AO9" i="29"/>
  <c r="F71" i="29"/>
  <c r="BJ8" i="29"/>
  <c r="AA69" i="29"/>
  <c r="BD8" i="29"/>
  <c r="U69" i="29"/>
  <c r="AV8" i="29"/>
  <c r="M69" i="29"/>
  <c r="AP8" i="29"/>
  <c r="G69" i="29"/>
  <c r="BN29" i="29"/>
  <c r="BB29" i="29"/>
  <c r="AO29" i="29"/>
  <c r="BM33" i="29"/>
  <c r="BF33" i="29"/>
  <c r="AR33" i="29"/>
  <c r="AM4" i="30"/>
  <c r="D53" i="30"/>
  <c r="BJ4" i="30"/>
  <c r="AA53" i="30"/>
  <c r="BD4" i="30"/>
  <c r="U53" i="30"/>
  <c r="AQ4" i="30"/>
  <c r="H53" i="30"/>
  <c r="BH8" i="30"/>
  <c r="Y69" i="30"/>
  <c r="AT8" i="30"/>
  <c r="K69" i="30"/>
  <c r="AN8" i="30"/>
  <c r="E69" i="30"/>
  <c r="BL29" i="30"/>
  <c r="BJ33" i="30"/>
  <c r="BN4" i="31"/>
  <c r="AE53" i="31"/>
  <c r="BB4" i="31"/>
  <c r="S53" i="31"/>
  <c r="AO4" i="31"/>
  <c r="F53" i="31"/>
  <c r="BM8" i="31"/>
  <c r="AD69" i="31"/>
  <c r="BF8" i="31"/>
  <c r="W69" i="31"/>
  <c r="AM29" i="31"/>
  <c r="BJ29" i="31"/>
  <c r="BD29" i="31"/>
  <c r="AQ29" i="31"/>
  <c r="BN9" i="31"/>
  <c r="AE71" i="31"/>
  <c r="BL9" i="28"/>
  <c r="AC71" i="28"/>
  <c r="BE9" i="28"/>
  <c r="V71" i="28"/>
  <c r="AY9" i="28"/>
  <c r="P71" i="28"/>
  <c r="BE7" i="28"/>
  <c r="V65" i="28"/>
  <c r="AY7" i="28"/>
  <c r="P65" i="28"/>
  <c r="AS7" i="28"/>
  <c r="J65" i="28"/>
  <c r="BN34" i="28"/>
  <c r="BG34" i="28"/>
  <c r="BN31" i="28"/>
  <c r="BJ9" i="29"/>
  <c r="AA71" i="29"/>
  <c r="BL34" i="29"/>
  <c r="BE34" i="29"/>
  <c r="AY34" i="29"/>
  <c r="BE32" i="29"/>
  <c r="AY32" i="29"/>
  <c r="AS32" i="29"/>
  <c r="AM32" i="29"/>
  <c r="BN9" i="30"/>
  <c r="AE71" i="30"/>
  <c r="BJ8" i="28"/>
  <c r="AA69" i="28"/>
  <c r="AO29" i="28"/>
  <c r="BD4" i="29"/>
  <c r="U53" i="29"/>
  <c r="AQ4" i="29"/>
  <c r="H53" i="29"/>
  <c r="BH8" i="29"/>
  <c r="Y69" i="29"/>
  <c r="AT8" i="29"/>
  <c r="K69" i="29"/>
  <c r="BF29" i="29"/>
  <c r="AZ29" i="29"/>
  <c r="AS29" i="29"/>
  <c r="BB4" i="30"/>
  <c r="S53" i="30"/>
  <c r="AO4" i="30"/>
  <c r="F53" i="30"/>
  <c r="BM8" i="30"/>
  <c r="AD69" i="30"/>
  <c r="BF8" i="30"/>
  <c r="W69" i="30"/>
  <c r="AR8" i="30"/>
  <c r="I69" i="30"/>
  <c r="BD29" i="30"/>
  <c r="AQ29" i="30"/>
  <c r="BL4" i="31"/>
  <c r="AC53" i="31"/>
  <c r="BF4" i="31"/>
  <c r="W53" i="31"/>
  <c r="AZ4" i="31"/>
  <c r="Q53" i="31"/>
  <c r="AS4" i="31"/>
  <c r="J53" i="31"/>
  <c r="BK9" i="31"/>
  <c r="AB71" i="31"/>
  <c r="BD9" i="31"/>
  <c r="U71" i="31"/>
  <c r="AX9" i="31"/>
  <c r="O71" i="31"/>
  <c r="AO9" i="31"/>
  <c r="F71" i="31"/>
  <c r="BJ8" i="31"/>
  <c r="AA69" i="31"/>
  <c r="BD8" i="31"/>
  <c r="U69" i="31"/>
  <c r="AV8" i="31"/>
  <c r="M69" i="31"/>
  <c r="AP8" i="31"/>
  <c r="G69" i="31"/>
  <c r="BN29" i="31"/>
  <c r="BB29" i="31"/>
  <c r="AO29" i="31"/>
  <c r="BG9" i="31"/>
  <c r="X71" i="31"/>
  <c r="BF4" i="28"/>
  <c r="W53" i="28"/>
  <c r="AS4" i="28"/>
  <c r="J53" i="28"/>
  <c r="AV8" i="28"/>
  <c r="M69" i="28"/>
  <c r="BB29" i="28"/>
  <c r="AW4" i="29"/>
  <c r="N53" i="29"/>
  <c r="AW29" i="30"/>
  <c r="AO4" i="28"/>
  <c r="F53" i="28"/>
  <c r="AO9" i="28"/>
  <c r="F71" i="28"/>
  <c r="AN8" i="28"/>
  <c r="E69" i="28"/>
  <c r="AN8" i="29"/>
  <c r="E69" i="29"/>
  <c r="BK9" i="28"/>
  <c r="BD9" i="28"/>
  <c r="BL4" i="28"/>
  <c r="AX9" i="28"/>
  <c r="BG4" i="28"/>
  <c r="AM7" i="28"/>
  <c r="AQ6" i="28"/>
  <c r="BO29" i="28"/>
  <c r="BI29" i="28"/>
  <c r="BK4" i="29"/>
  <c r="BG29" i="29"/>
  <c r="AQ31" i="29"/>
  <c r="BO4" i="30"/>
  <c r="BI4" i="30"/>
  <c r="BK29" i="30"/>
  <c r="BG4" i="31"/>
  <c r="BL9" i="31"/>
  <c r="BE8" i="31"/>
  <c r="BE7" i="31"/>
  <c r="AY7" i="31"/>
  <c r="AS7" i="31"/>
  <c r="AM7" i="31"/>
  <c r="BO29" i="31"/>
  <c r="BI29" i="31"/>
  <c r="BN34" i="31"/>
  <c r="AX7" i="28"/>
  <c r="BD6" i="28"/>
  <c r="AS5" i="28"/>
  <c r="AT34" i="28"/>
  <c r="AY33" i="28"/>
  <c r="AT32" i="28"/>
  <c r="BL30" i="28"/>
  <c r="BJ4" i="29"/>
  <c r="BO9" i="29"/>
  <c r="BA6" i="29"/>
  <c r="AX5" i="29"/>
  <c r="BD34" i="29"/>
  <c r="AX34" i="29"/>
  <c r="BD32" i="29"/>
  <c r="AX32" i="29"/>
  <c r="AR32" i="29"/>
  <c r="BK31" i="29"/>
  <c r="BD31" i="29"/>
  <c r="AW31" i="29"/>
  <c r="AP31" i="29"/>
  <c r="BJ30" i="29"/>
  <c r="BA30" i="29"/>
  <c r="AS30" i="29"/>
  <c r="AM30" i="29"/>
  <c r="BN4" i="30"/>
  <c r="AV4" i="30"/>
  <c r="BM9" i="30"/>
  <c r="BF9" i="30"/>
  <c r="AZ9" i="30"/>
  <c r="AT9" i="30"/>
  <c r="AY8" i="30"/>
  <c r="BM7" i="30"/>
  <c r="AZ7" i="30"/>
  <c r="AT7" i="30"/>
  <c r="AN7" i="30"/>
  <c r="BG6" i="30"/>
  <c r="AY6" i="30"/>
  <c r="AR6" i="30"/>
  <c r="BL5" i="30"/>
  <c r="BF5" i="30"/>
  <c r="AO5" i="30"/>
  <c r="AM29" i="30"/>
  <c r="BJ29" i="30"/>
  <c r="AX29" i="30"/>
  <c r="BO34" i="30"/>
  <c r="BB34" i="30"/>
  <c r="AV34" i="30"/>
  <c r="BA33" i="30"/>
  <c r="BH32" i="30"/>
  <c r="BB32" i="30"/>
  <c r="AV32" i="30"/>
  <c r="BO31" i="30"/>
  <c r="BI31" i="30"/>
  <c r="BA31" i="30"/>
  <c r="AT31" i="30"/>
  <c r="AN31" i="30"/>
  <c r="BN30" i="30"/>
  <c r="BH30" i="30"/>
  <c r="AX30" i="30"/>
  <c r="AQ30" i="30"/>
  <c r="BD7" i="31"/>
  <c r="AX7" i="31"/>
  <c r="AR7" i="31"/>
  <c r="BK6" i="31"/>
  <c r="BD6" i="31"/>
  <c r="AW6" i="31"/>
  <c r="AP6" i="31"/>
  <c r="BJ5" i="31"/>
  <c r="BA5" i="31"/>
  <c r="AS5" i="31"/>
  <c r="AM5" i="31"/>
  <c r="BM34" i="31"/>
  <c r="BF34" i="31"/>
  <c r="AZ34" i="31"/>
  <c r="AT34" i="31"/>
  <c r="AY33" i="31"/>
  <c r="BM32" i="31"/>
  <c r="AZ32" i="31"/>
  <c r="AT32" i="31"/>
  <c r="AN32" i="31"/>
  <c r="BG31" i="31"/>
  <c r="AY31" i="31"/>
  <c r="AR31" i="31"/>
  <c r="BL30" i="31"/>
  <c r="BF30" i="31"/>
  <c r="AR7" i="28"/>
  <c r="BK6" i="28"/>
  <c r="AP6" i="28"/>
  <c r="AM5" i="28"/>
  <c r="BF34" i="28"/>
  <c r="AZ32" i="28"/>
  <c r="BG31" i="28"/>
  <c r="AO30" i="28"/>
  <c r="BH7" i="29"/>
  <c r="BO6" i="29"/>
  <c r="AN6" i="29"/>
  <c r="BN5" i="29"/>
  <c r="AQ5" i="29"/>
  <c r="BK34" i="29"/>
  <c r="BE7" i="30"/>
  <c r="BN34" i="30"/>
  <c r="BK32" i="31"/>
  <c r="BD7" i="28"/>
  <c r="AW6" i="28"/>
  <c r="BJ5" i="28"/>
  <c r="AV29" i="28"/>
  <c r="AZ34" i="28"/>
  <c r="AN32" i="28"/>
  <c r="AR31" i="28"/>
  <c r="BF30" i="28"/>
  <c r="BB9" i="29"/>
  <c r="BA8" i="29"/>
  <c r="AV7" i="29"/>
  <c r="BI6" i="29"/>
  <c r="BF29" i="28"/>
  <c r="AS29" i="28"/>
  <c r="BF4" i="30"/>
  <c r="AZ4" i="30"/>
  <c r="AS4" i="30"/>
  <c r="BF29" i="31"/>
  <c r="AZ29" i="31"/>
  <c r="AS29" i="31"/>
  <c r="BN29" i="28"/>
  <c r="BM34" i="28"/>
  <c r="BM32" i="28"/>
  <c r="AY31" i="28"/>
  <c r="AU30" i="28"/>
  <c r="AM4" i="29"/>
  <c r="AX4" i="29"/>
  <c r="AV9" i="29"/>
  <c r="BB7" i="29"/>
  <c r="AT6" i="29"/>
  <c r="BH5" i="29"/>
  <c r="BL29" i="29"/>
  <c r="AZ29" i="28"/>
  <c r="AW4" i="28"/>
  <c r="BN9" i="28"/>
  <c r="BG9" i="28"/>
  <c r="AW29" i="29"/>
  <c r="AW4" i="31"/>
  <c r="BE32" i="28"/>
  <c r="AP8" i="30"/>
  <c r="BE32" i="30"/>
  <c r="BD33" i="30"/>
  <c r="AV4" i="28"/>
  <c r="AN4" i="28"/>
  <c r="BE8" i="28"/>
  <c r="AQ8" i="28"/>
  <c r="BK7" i="28"/>
  <c r="BL6" i="28"/>
  <c r="BF6" i="28"/>
  <c r="AX6" i="28"/>
  <c r="BK5" i="28"/>
  <c r="BC5" i="28"/>
  <c r="AT5" i="28"/>
  <c r="AN5" i="28"/>
  <c r="BC29" i="28"/>
  <c r="AW29" i="28"/>
  <c r="AP29" i="28"/>
  <c r="BA34" i="28"/>
  <c r="AU34" i="28"/>
  <c r="BN33" i="28"/>
  <c r="BG33" i="28"/>
  <c r="AZ33" i="28"/>
  <c r="AS33" i="28"/>
  <c r="AM33" i="28"/>
  <c r="BA32" i="28"/>
  <c r="AU32" i="28"/>
  <c r="AZ31" i="28"/>
  <c r="AS31" i="28"/>
  <c r="AM31" i="28"/>
  <c r="BM30" i="28"/>
  <c r="BG30" i="28"/>
  <c r="AW30" i="28"/>
  <c r="AP30" i="28"/>
  <c r="BC9" i="29"/>
  <c r="AW9" i="29"/>
  <c r="BI8" i="29"/>
  <c r="BB8" i="29"/>
  <c r="AU8" i="29"/>
  <c r="AO8" i="29"/>
  <c r="BC7" i="29"/>
  <c r="AW7" i="29"/>
  <c r="AQ7" i="29"/>
  <c r="BC6" i="29"/>
  <c r="AU6" i="29"/>
  <c r="AO6" i="29"/>
  <c r="BO5" i="29"/>
  <c r="BI5" i="29"/>
  <c r="AY5" i="29"/>
  <c r="AR5" i="29"/>
  <c r="AN29" i="29"/>
  <c r="BE33" i="29"/>
  <c r="AQ33" i="29"/>
  <c r="BK32" i="29"/>
  <c r="BL31" i="29"/>
  <c r="BF31" i="29"/>
  <c r="AX31" i="29"/>
  <c r="AU30" i="31"/>
  <c r="AO30" i="31"/>
  <c r="BK4" i="28"/>
  <c r="BJ9" i="28"/>
  <c r="BC9" i="28"/>
  <c r="AW9" i="28"/>
  <c r="BI8" i="28"/>
  <c r="BB8" i="28"/>
  <c r="AU8" i="28"/>
  <c r="AO8" i="28"/>
  <c r="BC7" i="28"/>
  <c r="AW7" i="28"/>
  <c r="AQ7" i="28"/>
  <c r="BC6" i="28"/>
  <c r="AU6" i="28"/>
  <c r="AO6" i="28"/>
  <c r="BO5" i="28"/>
  <c r="BI5" i="28"/>
  <c r="AY5" i="28"/>
  <c r="AR5" i="28"/>
  <c r="BG29" i="28"/>
  <c r="AN29" i="28"/>
  <c r="BL34" i="28"/>
  <c r="BE34" i="28"/>
  <c r="AY34" i="28"/>
  <c r="BE33" i="28"/>
  <c r="AQ33" i="28"/>
  <c r="BK32" i="28"/>
  <c r="AY32" i="28"/>
  <c r="AS32" i="28"/>
  <c r="AM32" i="28"/>
  <c r="BL31" i="28"/>
  <c r="BF31" i="28"/>
  <c r="AX31" i="28"/>
  <c r="AQ31" i="28"/>
  <c r="BK30" i="28"/>
  <c r="BC30" i="28"/>
  <c r="AT30" i="28"/>
  <c r="AN30" i="28"/>
  <c r="BO4" i="29"/>
  <c r="BI4" i="29"/>
  <c r="BC4" i="29"/>
  <c r="AP4" i="29"/>
  <c r="BN9" i="29"/>
  <c r="BG9" i="29"/>
  <c r="BA9" i="29"/>
  <c r="AU9" i="29"/>
  <c r="BN8" i="29"/>
  <c r="BG8" i="29"/>
  <c r="AZ8" i="29"/>
  <c r="AS8" i="29"/>
  <c r="AM8" i="29"/>
  <c r="BA7" i="29"/>
  <c r="AU7" i="29"/>
  <c r="BN6" i="29"/>
  <c r="AZ6" i="29"/>
  <c r="AS6" i="29"/>
  <c r="AM6" i="29"/>
  <c r="BM5" i="29"/>
  <c r="BG5" i="29"/>
  <c r="AW5" i="29"/>
  <c r="AP5" i="29"/>
  <c r="BK29" i="29"/>
  <c r="BJ34" i="29"/>
  <c r="BC34" i="29"/>
  <c r="AW34" i="29"/>
  <c r="BI33" i="29"/>
  <c r="BB33" i="29"/>
  <c r="AU33" i="29"/>
  <c r="AO33" i="29"/>
  <c r="BC32" i="29"/>
  <c r="AW32" i="29"/>
  <c r="AQ32" i="29"/>
  <c r="BA5" i="28"/>
  <c r="BJ4" i="28"/>
  <c r="AX4" i="28"/>
  <c r="BO9" i="28"/>
  <c r="AV9" i="28"/>
  <c r="BA8" i="28"/>
  <c r="BH7" i="28"/>
  <c r="BB7" i="28"/>
  <c r="AV7" i="28"/>
  <c r="BO6" i="28"/>
  <c r="BI6" i="28"/>
  <c r="BA6" i="28"/>
  <c r="AT6" i="28"/>
  <c r="AN6" i="28"/>
  <c r="BN5" i="28"/>
  <c r="BH5" i="28"/>
  <c r="AX5" i="28"/>
  <c r="AQ5" i="28"/>
  <c r="BL29" i="28"/>
  <c r="BK34" i="28"/>
  <c r="BD34" i="28"/>
  <c r="AX34" i="28"/>
  <c r="BD32" i="28"/>
  <c r="AX32" i="28"/>
  <c r="AR32" i="28"/>
  <c r="BK31" i="28"/>
  <c r="BD31" i="28"/>
  <c r="AW31" i="28"/>
  <c r="AP31" i="28"/>
  <c r="BJ30" i="28"/>
  <c r="BA30" i="28"/>
  <c r="AS30" i="28"/>
  <c r="AM30" i="28"/>
  <c r="BN4" i="29"/>
  <c r="AV4" i="29"/>
  <c r="BM9" i="29"/>
  <c r="BF9" i="29"/>
  <c r="AZ9" i="29"/>
  <c r="AT9" i="29"/>
  <c r="AY8" i="29"/>
  <c r="BM7" i="29"/>
  <c r="AZ7" i="29"/>
  <c r="AT7" i="29"/>
  <c r="AN7" i="29"/>
  <c r="BG6" i="29"/>
  <c r="AY6" i="29"/>
  <c r="AR6" i="29"/>
  <c r="BL5" i="29"/>
  <c r="BF5" i="29"/>
  <c r="AU5" i="29"/>
  <c r="AO5" i="29"/>
  <c r="AM29" i="29"/>
  <c r="BJ29" i="29"/>
  <c r="AX29" i="29"/>
  <c r="BO34" i="29"/>
  <c r="BB34" i="29"/>
  <c r="AV34" i="29"/>
  <c r="BA33" i="29"/>
  <c r="BH32" i="29"/>
  <c r="BB32" i="29"/>
  <c r="AV32" i="29"/>
  <c r="BO31" i="29"/>
  <c r="BI31" i="29"/>
  <c r="BA31" i="29"/>
  <c r="AT31" i="29"/>
  <c r="AN31" i="29"/>
  <c r="BN30" i="29"/>
  <c r="BH30" i="29"/>
  <c r="AX30" i="29"/>
  <c r="AQ30" i="29"/>
  <c r="BL4" i="30"/>
  <c r="BB9" i="28"/>
  <c r="BO4" i="28"/>
  <c r="BI4" i="28"/>
  <c r="BC4" i="28"/>
  <c r="AP4" i="28"/>
  <c r="BA9" i="28"/>
  <c r="AU9" i="28"/>
  <c r="BN8" i="28"/>
  <c r="BG8" i="28"/>
  <c r="AZ8" i="28"/>
  <c r="AS8" i="28"/>
  <c r="AM8" i="28"/>
  <c r="BA7" i="28"/>
  <c r="AU7" i="28"/>
  <c r="BN6" i="28"/>
  <c r="AZ6" i="28"/>
  <c r="AS6" i="28"/>
  <c r="AM6" i="28"/>
  <c r="BM5" i="28"/>
  <c r="BG5" i="28"/>
  <c r="AW5" i="28"/>
  <c r="AP5" i="28"/>
  <c r="AM4" i="28"/>
  <c r="BK29" i="28"/>
  <c r="BJ34" i="28"/>
  <c r="BC34" i="28"/>
  <c r="AW34" i="28"/>
  <c r="BI33" i="28"/>
  <c r="BB33" i="28"/>
  <c r="AU33" i="28"/>
  <c r="AO33" i="28"/>
  <c r="BC32" i="28"/>
  <c r="AW32" i="28"/>
  <c r="AQ32" i="28"/>
  <c r="BC31" i="28"/>
  <c r="AU31" i="28"/>
  <c r="AO31" i="28"/>
  <c r="BO30" i="28"/>
  <c r="BI30" i="28"/>
  <c r="AY30" i="28"/>
  <c r="AR30" i="28"/>
  <c r="BG4" i="29"/>
  <c r="AN4" i="29"/>
  <c r="BL9" i="29"/>
  <c r="BE9" i="29"/>
  <c r="AY9" i="29"/>
  <c r="BE8" i="29"/>
  <c r="AQ8" i="29"/>
  <c r="BK7" i="29"/>
  <c r="BE7" i="29"/>
  <c r="AY7" i="29"/>
  <c r="AS7" i="29"/>
  <c r="AM7" i="29"/>
  <c r="BL6" i="29"/>
  <c r="BF6" i="29"/>
  <c r="AX6" i="29"/>
  <c r="AQ6" i="29"/>
  <c r="BK5" i="29"/>
  <c r="BC5" i="29"/>
  <c r="AT5" i="29"/>
  <c r="AN5" i="29"/>
  <c r="BO29" i="29"/>
  <c r="BI29" i="29"/>
  <c r="BC29" i="29"/>
  <c r="AP29" i="29"/>
  <c r="BG34" i="29"/>
  <c r="BA34" i="29"/>
  <c r="AU34" i="29"/>
  <c r="BN33" i="29"/>
  <c r="BG33" i="29"/>
  <c r="AZ33" i="29"/>
  <c r="AS33" i="29"/>
  <c r="AM33" i="29"/>
  <c r="BA32" i="29"/>
  <c r="AU32" i="29"/>
  <c r="BN31" i="29"/>
  <c r="AU5" i="30"/>
  <c r="BM9" i="28"/>
  <c r="BF9" i="28"/>
  <c r="AZ9" i="28"/>
  <c r="AT9" i="28"/>
  <c r="AY8" i="28"/>
  <c r="BM7" i="28"/>
  <c r="AZ7" i="28"/>
  <c r="AT7" i="28"/>
  <c r="AN7" i="28"/>
  <c r="BG6" i="28"/>
  <c r="AY6" i="28"/>
  <c r="AR6" i="28"/>
  <c r="BL5" i="28"/>
  <c r="BF5" i="28"/>
  <c r="AU5" i="28"/>
  <c r="AO5" i="28"/>
  <c r="AX29" i="28"/>
  <c r="BO34" i="28"/>
  <c r="BB34" i="28"/>
  <c r="AV34" i="28"/>
  <c r="BA33" i="28"/>
  <c r="BH32" i="28"/>
  <c r="BB32" i="28"/>
  <c r="AV32" i="28"/>
  <c r="BO31" i="28"/>
  <c r="BI31" i="28"/>
  <c r="BA31" i="28"/>
  <c r="AT31" i="28"/>
  <c r="AN31" i="28"/>
  <c r="BN30" i="28"/>
  <c r="BH30" i="28"/>
  <c r="AX30" i="28"/>
  <c r="AQ30" i="28"/>
  <c r="BF4" i="29"/>
  <c r="AZ4" i="29"/>
  <c r="AS4" i="29"/>
  <c r="BK9" i="29"/>
  <c r="BD9" i="29"/>
  <c r="AX9" i="29"/>
  <c r="BD7" i="29"/>
  <c r="AX7" i="29"/>
  <c r="AR7" i="29"/>
  <c r="BK6" i="29"/>
  <c r="BD6" i="29"/>
  <c r="AW6" i="29"/>
  <c r="AP6" i="29"/>
  <c r="BJ5" i="29"/>
  <c r="BA5" i="29"/>
  <c r="AS5" i="29"/>
  <c r="AM5" i="29"/>
  <c r="AV29" i="29"/>
  <c r="BM34" i="29"/>
  <c r="BF34" i="29"/>
  <c r="AZ34" i="29"/>
  <c r="AT34" i="29"/>
  <c r="AY33" i="29"/>
  <c r="BM32" i="29"/>
  <c r="AZ32" i="29"/>
  <c r="AT32" i="29"/>
  <c r="AN32" i="29"/>
  <c r="BG31" i="29"/>
  <c r="AY31" i="29"/>
  <c r="AR31" i="29"/>
  <c r="BL30" i="29"/>
  <c r="BF30" i="29"/>
  <c r="AU30" i="29"/>
  <c r="AO30" i="29"/>
  <c r="BK30" i="29"/>
  <c r="BC30" i="29"/>
  <c r="AT30" i="29"/>
  <c r="AN30" i="29"/>
  <c r="BC4" i="30"/>
  <c r="AW4" i="30"/>
  <c r="AP4" i="30"/>
  <c r="BG9" i="30"/>
  <c r="BA9" i="30"/>
  <c r="AU9" i="30"/>
  <c r="BN8" i="30"/>
  <c r="BG8" i="30"/>
  <c r="AZ8" i="30"/>
  <c r="AS8" i="30"/>
  <c r="AM8" i="30"/>
  <c r="BA7" i="30"/>
  <c r="AU7" i="30"/>
  <c r="BN6" i="30"/>
  <c r="AZ6" i="30"/>
  <c r="AS6" i="30"/>
  <c r="AM6" i="30"/>
  <c r="BM5" i="30"/>
  <c r="BG5" i="30"/>
  <c r="AW5" i="30"/>
  <c r="AP5" i="30"/>
  <c r="BJ34" i="30"/>
  <c r="BC34" i="30"/>
  <c r="AW34" i="30"/>
  <c r="BI33" i="30"/>
  <c r="BB33" i="30"/>
  <c r="AU33" i="30"/>
  <c r="AO33" i="30"/>
  <c r="BC32" i="30"/>
  <c r="AW32" i="30"/>
  <c r="AQ32" i="30"/>
  <c r="BC31" i="30"/>
  <c r="AU31" i="30"/>
  <c r="AO31" i="30"/>
  <c r="BO30" i="30"/>
  <c r="BI30" i="30"/>
  <c r="AY30" i="30"/>
  <c r="AR30" i="30"/>
  <c r="AN4" i="31"/>
  <c r="BE9" i="31"/>
  <c r="AY9" i="31"/>
  <c r="AQ8" i="31"/>
  <c r="BK7" i="31"/>
  <c r="BL6" i="31"/>
  <c r="BF6" i="31"/>
  <c r="AX6" i="31"/>
  <c r="AQ6" i="31"/>
  <c r="BK5" i="31"/>
  <c r="BC5" i="31"/>
  <c r="AT5" i="31"/>
  <c r="AN5" i="31"/>
  <c r="BC29" i="31"/>
  <c r="AW29" i="31"/>
  <c r="AP29" i="31"/>
  <c r="BG34" i="31"/>
  <c r="BA34" i="31"/>
  <c r="AU34" i="31"/>
  <c r="BN33" i="31"/>
  <c r="BG33" i="31"/>
  <c r="AZ33" i="31"/>
  <c r="AS33" i="31"/>
  <c r="AM33" i="31"/>
  <c r="BA32" i="31"/>
  <c r="AU32" i="31"/>
  <c r="BN31" i="31"/>
  <c r="AZ31" i="31"/>
  <c r="AS31" i="31"/>
  <c r="AM31" i="31"/>
  <c r="BM30" i="31"/>
  <c r="BG30" i="31"/>
  <c r="AW30" i="31"/>
  <c r="AP30" i="31"/>
  <c r="BC31" i="29"/>
  <c r="AU31" i="29"/>
  <c r="AO31" i="29"/>
  <c r="BO30" i="29"/>
  <c r="BI30" i="29"/>
  <c r="AY30" i="29"/>
  <c r="AR30" i="29"/>
  <c r="BG4" i="30"/>
  <c r="AN4" i="30"/>
  <c r="BL9" i="30"/>
  <c r="BE9" i="30"/>
  <c r="AY9" i="30"/>
  <c r="BE8" i="30"/>
  <c r="AQ8" i="30"/>
  <c r="BK7" i="30"/>
  <c r="AY7" i="30"/>
  <c r="AS7" i="30"/>
  <c r="AM7" i="30"/>
  <c r="BL6" i="30"/>
  <c r="BF6" i="30"/>
  <c r="AX6" i="30"/>
  <c r="AQ6" i="30"/>
  <c r="BK5" i="30"/>
  <c r="BC5" i="30"/>
  <c r="AT5" i="30"/>
  <c r="AN5" i="30"/>
  <c r="BO29" i="30"/>
  <c r="BI29" i="30"/>
  <c r="BC29" i="30"/>
  <c r="AP29" i="30"/>
  <c r="BG34" i="30"/>
  <c r="BA34" i="30"/>
  <c r="AU34" i="30"/>
  <c r="BN33" i="30"/>
  <c r="BG33" i="30"/>
  <c r="AZ33" i="30"/>
  <c r="AS33" i="30"/>
  <c r="AM33" i="30"/>
  <c r="BA32" i="30"/>
  <c r="AU32" i="30"/>
  <c r="BN31" i="30"/>
  <c r="AZ31" i="30"/>
  <c r="AS31" i="30"/>
  <c r="AM31" i="30"/>
  <c r="BM30" i="30"/>
  <c r="BG30" i="30"/>
  <c r="AW30" i="30"/>
  <c r="AP30" i="30"/>
  <c r="BK4" i="31"/>
  <c r="BJ9" i="31"/>
  <c r="BC9" i="31"/>
  <c r="AW9" i="31"/>
  <c r="BI8" i="31"/>
  <c r="BB8" i="31"/>
  <c r="AU8" i="31"/>
  <c r="AO8" i="31"/>
  <c r="BC7" i="31"/>
  <c r="AW7" i="31"/>
  <c r="AQ7" i="31"/>
  <c r="BC6" i="31"/>
  <c r="AU6" i="31"/>
  <c r="AO6" i="31"/>
  <c r="BO5" i="31"/>
  <c r="BI5" i="31"/>
  <c r="AY5" i="31"/>
  <c r="AR5" i="31"/>
  <c r="BG29" i="31"/>
  <c r="AN29" i="31"/>
  <c r="BL34" i="31"/>
  <c r="BE34" i="31"/>
  <c r="AY34" i="31"/>
  <c r="BE33" i="31"/>
  <c r="AQ33" i="31"/>
  <c r="BE32" i="31"/>
  <c r="AY32" i="31"/>
  <c r="AS32" i="31"/>
  <c r="AM32" i="31"/>
  <c r="BL31" i="31"/>
  <c r="BF31" i="31"/>
  <c r="AX31" i="31"/>
  <c r="AQ31" i="31"/>
  <c r="BK30" i="31"/>
  <c r="BC30" i="31"/>
  <c r="AT30" i="31"/>
  <c r="AN30" i="31"/>
  <c r="BK9" i="30"/>
  <c r="BD9" i="30"/>
  <c r="AX9" i="30"/>
  <c r="BD7" i="30"/>
  <c r="AX7" i="30"/>
  <c r="AR7" i="30"/>
  <c r="BK6" i="30"/>
  <c r="BD6" i="30"/>
  <c r="AW6" i="30"/>
  <c r="AP6" i="30"/>
  <c r="BJ5" i="30"/>
  <c r="BA5" i="30"/>
  <c r="AS5" i="30"/>
  <c r="AM5" i="30"/>
  <c r="BN29" i="30"/>
  <c r="AV29" i="30"/>
  <c r="BM34" i="30"/>
  <c r="BF34" i="30"/>
  <c r="AZ34" i="30"/>
  <c r="AT34" i="30"/>
  <c r="AY33" i="30"/>
  <c r="BM32" i="30"/>
  <c r="AZ32" i="30"/>
  <c r="AT32" i="30"/>
  <c r="AN32" i="30"/>
  <c r="BG31" i="30"/>
  <c r="AY31" i="30"/>
  <c r="AR31" i="30"/>
  <c r="BL30" i="30"/>
  <c r="BF30" i="30"/>
  <c r="AU30" i="30"/>
  <c r="AO30" i="30"/>
  <c r="AM4" i="31"/>
  <c r="BJ4" i="31"/>
  <c r="AX4" i="31"/>
  <c r="BO9" i="31"/>
  <c r="BB9" i="31"/>
  <c r="AV9" i="31"/>
  <c r="BA8" i="31"/>
  <c r="BH7" i="31"/>
  <c r="BB7" i="31"/>
  <c r="AV7" i="31"/>
  <c r="BO6" i="31"/>
  <c r="BI6" i="31"/>
  <c r="BA6" i="31"/>
  <c r="AT6" i="31"/>
  <c r="AN6" i="31"/>
  <c r="BN5" i="31"/>
  <c r="BH5" i="31"/>
  <c r="AX5" i="31"/>
  <c r="AQ5" i="31"/>
  <c r="BL29" i="31"/>
  <c r="BK34" i="31"/>
  <c r="BD34" i="31"/>
  <c r="AX34" i="31"/>
  <c r="AO34" i="31"/>
  <c r="BJ33" i="31"/>
  <c r="BD33" i="31"/>
  <c r="AV33" i="31"/>
  <c r="AP33" i="31"/>
  <c r="BD32" i="31"/>
  <c r="AX32" i="31"/>
  <c r="AR32" i="31"/>
  <c r="BK31" i="31"/>
  <c r="BD31" i="31"/>
  <c r="AW31" i="31"/>
  <c r="AP31" i="31"/>
  <c r="BJ30" i="31"/>
  <c r="BA30" i="31"/>
  <c r="AS30" i="31"/>
  <c r="AM30" i="31"/>
  <c r="AZ31" i="29"/>
  <c r="AS31" i="29"/>
  <c r="AM31" i="29"/>
  <c r="BM30" i="29"/>
  <c r="BG30" i="29"/>
  <c r="AW30" i="29"/>
  <c r="AP30" i="29"/>
  <c r="BK4" i="30"/>
  <c r="BJ9" i="30"/>
  <c r="BC9" i="30"/>
  <c r="AW9" i="30"/>
  <c r="BI8" i="30"/>
  <c r="BB8" i="30"/>
  <c r="AU8" i="30"/>
  <c r="AO8" i="30"/>
  <c r="BC7" i="30"/>
  <c r="AW7" i="30"/>
  <c r="AQ7" i="30"/>
  <c r="BC6" i="30"/>
  <c r="AU6" i="30"/>
  <c r="AO6" i="30"/>
  <c r="BO5" i="30"/>
  <c r="BI5" i="30"/>
  <c r="AY5" i="30"/>
  <c r="AR5" i="30"/>
  <c r="BG29" i="30"/>
  <c r="AN29" i="30"/>
  <c r="BL34" i="30"/>
  <c r="BE34" i="30"/>
  <c r="AY34" i="30"/>
  <c r="BE33" i="30"/>
  <c r="AQ33" i="30"/>
  <c r="BK32" i="30"/>
  <c r="AY32" i="30"/>
  <c r="AS32" i="30"/>
  <c r="AM32" i="30"/>
  <c r="BL31" i="30"/>
  <c r="BF31" i="30"/>
  <c r="AX31" i="30"/>
  <c r="AQ31" i="30"/>
  <c r="BK30" i="30"/>
  <c r="BC30" i="30"/>
  <c r="AT30" i="30"/>
  <c r="AN30" i="30"/>
  <c r="BO4" i="31"/>
  <c r="BI4" i="31"/>
  <c r="BC4" i="31"/>
  <c r="AP4" i="31"/>
  <c r="BA9" i="31"/>
  <c r="AU9" i="31"/>
  <c r="BN8" i="31"/>
  <c r="BG8" i="31"/>
  <c r="AZ8" i="31"/>
  <c r="AS8" i="31"/>
  <c r="AM8" i="31"/>
  <c r="BA7" i="31"/>
  <c r="AU7" i="31"/>
  <c r="BN6" i="31"/>
  <c r="AZ6" i="31"/>
  <c r="AS6" i="31"/>
  <c r="AM6" i="31"/>
  <c r="BM5" i="31"/>
  <c r="BG5" i="31"/>
  <c r="AW5" i="31"/>
  <c r="AP5" i="31"/>
  <c r="BK29" i="31"/>
  <c r="BJ34" i="31"/>
  <c r="BC34" i="31"/>
  <c r="AW34" i="31"/>
  <c r="BI33" i="31"/>
  <c r="BB33" i="31"/>
  <c r="AU33" i="31"/>
  <c r="AO33" i="31"/>
  <c r="BC32" i="31"/>
  <c r="AW32" i="31"/>
  <c r="AQ32" i="31"/>
  <c r="BC31" i="31"/>
  <c r="AU31" i="31"/>
  <c r="AO31" i="31"/>
  <c r="BO30" i="31"/>
  <c r="BI30" i="31"/>
  <c r="AY30" i="31"/>
  <c r="AR30" i="31"/>
  <c r="AX4" i="30"/>
  <c r="BO9" i="30"/>
  <c r="BB9" i="30"/>
  <c r="AV9" i="30"/>
  <c r="BA8" i="30"/>
  <c r="BH7" i="30"/>
  <c r="BB7" i="30"/>
  <c r="AV7" i="30"/>
  <c r="BO6" i="30"/>
  <c r="BI6" i="30"/>
  <c r="BA6" i="30"/>
  <c r="AT6" i="30"/>
  <c r="AN6" i="30"/>
  <c r="BN5" i="30"/>
  <c r="BH5" i="30"/>
  <c r="AX5" i="30"/>
  <c r="AQ5" i="30"/>
  <c r="BF29" i="30"/>
  <c r="AZ29" i="30"/>
  <c r="AS29" i="30"/>
  <c r="BK34" i="30"/>
  <c r="BD34" i="30"/>
  <c r="AX34" i="30"/>
  <c r="AO34" i="30"/>
  <c r="AV33" i="30"/>
  <c r="AP33" i="30"/>
  <c r="BD32" i="30"/>
  <c r="AX32" i="30"/>
  <c r="AR32" i="30"/>
  <c r="BK31" i="30"/>
  <c r="BD31" i="30"/>
  <c r="AW31" i="30"/>
  <c r="AP31" i="30"/>
  <c r="BJ30" i="30"/>
  <c r="BA30" i="30"/>
  <c r="AS30" i="30"/>
  <c r="AM30" i="30"/>
  <c r="AV4" i="31"/>
  <c r="BM9" i="31"/>
  <c r="BF9" i="31"/>
  <c r="AZ9" i="31"/>
  <c r="AT9" i="31"/>
  <c r="AY8" i="31"/>
  <c r="AR8" i="31"/>
  <c r="BM7" i="31"/>
  <c r="AZ7" i="31"/>
  <c r="AT7" i="31"/>
  <c r="AN7" i="31"/>
  <c r="BG6" i="31"/>
  <c r="AY6" i="31"/>
  <c r="AR6" i="31"/>
  <c r="BL5" i="31"/>
  <c r="BF5" i="31"/>
  <c r="AU5" i="31"/>
  <c r="AO5" i="31"/>
  <c r="AX29" i="31"/>
  <c r="BO34" i="31"/>
  <c r="BB34" i="31"/>
  <c r="AV34" i="31"/>
  <c r="BH33" i="31"/>
  <c r="BA33" i="31"/>
  <c r="AT33" i="31"/>
  <c r="AN33" i="31"/>
  <c r="BH32" i="31"/>
  <c r="BB32" i="31"/>
  <c r="AV32" i="31"/>
  <c r="BO31" i="31"/>
  <c r="BI31" i="31"/>
  <c r="BA31" i="31"/>
  <c r="AT31" i="31"/>
  <c r="AN31" i="31"/>
  <c r="BN30" i="31"/>
  <c r="BH30" i="31"/>
  <c r="AX30" i="31"/>
  <c r="AQ30" i="31"/>
  <c r="AG25" i="5"/>
  <c r="AC35" i="20"/>
  <c r="AB35" i="20"/>
  <c r="AA35" i="20"/>
  <c r="Z35" i="20"/>
  <c r="Y35" i="20"/>
  <c r="X35" i="20"/>
  <c r="W35" i="20"/>
  <c r="V35" i="20"/>
  <c r="U35" i="20"/>
  <c r="T35" i="20"/>
  <c r="S35" i="20"/>
  <c r="R35" i="20"/>
  <c r="Q35" i="20"/>
  <c r="P35" i="20"/>
  <c r="O35" i="20"/>
  <c r="N35" i="20"/>
  <c r="M35" i="20"/>
  <c r="L35" i="20"/>
  <c r="K35" i="20"/>
  <c r="J35" i="20"/>
  <c r="I35" i="20"/>
  <c r="H35" i="20"/>
  <c r="G35" i="20"/>
  <c r="F35" i="20"/>
  <c r="E35" i="20"/>
  <c r="C35" i="20"/>
  <c r="AE34" i="20"/>
  <c r="AD34" i="20"/>
  <c r="AC34" i="20"/>
  <c r="AB34" i="20"/>
  <c r="AA34" i="20"/>
  <c r="Z34" i="20"/>
  <c r="Y34" i="20"/>
  <c r="X34" i="20"/>
  <c r="W34" i="20"/>
  <c r="V34" i="20"/>
  <c r="U34" i="20"/>
  <c r="T34" i="20"/>
  <c r="S34" i="20"/>
  <c r="R34" i="20"/>
  <c r="Q34" i="20"/>
  <c r="P34" i="20"/>
  <c r="O34" i="20"/>
  <c r="N34" i="20"/>
  <c r="M34" i="20"/>
  <c r="L34" i="20"/>
  <c r="K34" i="20"/>
  <c r="J34" i="20"/>
  <c r="I34" i="20"/>
  <c r="H34" i="20"/>
  <c r="G34" i="20"/>
  <c r="E34" i="20"/>
  <c r="AE33" i="20"/>
  <c r="AD33" i="20"/>
  <c r="AC33" i="20"/>
  <c r="AB33" i="20"/>
  <c r="AA33" i="20"/>
  <c r="Z33" i="20"/>
  <c r="Y33" i="20"/>
  <c r="X33" i="20"/>
  <c r="W33" i="20"/>
  <c r="V33" i="20"/>
  <c r="U33" i="20"/>
  <c r="T33" i="20"/>
  <c r="S33" i="20"/>
  <c r="R33" i="20"/>
  <c r="Q33" i="20"/>
  <c r="P33" i="20"/>
  <c r="O33" i="20"/>
  <c r="N33" i="20"/>
  <c r="M33" i="20"/>
  <c r="L33" i="20"/>
  <c r="K33" i="20"/>
  <c r="J33" i="20"/>
  <c r="I33" i="20"/>
  <c r="H33" i="20"/>
  <c r="G33" i="20"/>
  <c r="E33" i="20"/>
  <c r="AE32" i="20"/>
  <c r="AD32" i="20"/>
  <c r="AC32" i="20"/>
  <c r="AB32" i="20"/>
  <c r="AA32" i="20"/>
  <c r="Z32" i="20"/>
  <c r="W32" i="20"/>
  <c r="V32" i="20"/>
  <c r="U32" i="20"/>
  <c r="T32" i="20"/>
  <c r="S32" i="20"/>
  <c r="R32" i="20"/>
  <c r="Q32" i="20"/>
  <c r="P32" i="20"/>
  <c r="O32" i="20"/>
  <c r="N32" i="20"/>
  <c r="M32" i="20"/>
  <c r="L32" i="20"/>
  <c r="K32" i="20"/>
  <c r="J32" i="20"/>
  <c r="I32" i="20"/>
  <c r="H32" i="20"/>
  <c r="G32" i="20"/>
  <c r="F32" i="20"/>
  <c r="E32" i="20"/>
  <c r="D32" i="20"/>
  <c r="AC31" i="20"/>
  <c r="AB31" i="20"/>
  <c r="AA31" i="20"/>
  <c r="Z31" i="20"/>
  <c r="Y31" i="20"/>
  <c r="X31" i="20"/>
  <c r="W31" i="20"/>
  <c r="V31" i="20"/>
  <c r="U31" i="20"/>
  <c r="T31" i="20"/>
  <c r="S31" i="20"/>
  <c r="R31" i="20"/>
  <c r="Q31" i="20"/>
  <c r="P31" i="20"/>
  <c r="O31" i="20"/>
  <c r="N31" i="20"/>
  <c r="M31" i="20"/>
  <c r="L31" i="20"/>
  <c r="K31" i="20"/>
  <c r="J31" i="20"/>
  <c r="I31" i="20"/>
  <c r="H31" i="20"/>
  <c r="G31" i="20"/>
  <c r="F31" i="20"/>
  <c r="E31" i="20"/>
  <c r="C31"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C30" i="20"/>
  <c r="AE29" i="20"/>
  <c r="AC29" i="20"/>
  <c r="AB29" i="20"/>
  <c r="Z29" i="20"/>
  <c r="Y29" i="20"/>
  <c r="X29" i="20"/>
  <c r="W29" i="20"/>
  <c r="V29" i="20"/>
  <c r="U29" i="20"/>
  <c r="P29" i="20"/>
  <c r="O29" i="20"/>
  <c r="N29" i="20"/>
  <c r="L29" i="20"/>
  <c r="K29" i="20"/>
  <c r="J29" i="20"/>
  <c r="H29" i="20"/>
  <c r="G29" i="20"/>
  <c r="F29" i="20"/>
  <c r="E29" i="20"/>
  <c r="D29" i="20"/>
  <c r="C29"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C28"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C27" i="20"/>
  <c r="AE26" i="20"/>
  <c r="AD26" i="20"/>
  <c r="AC26" i="20"/>
  <c r="AB26" i="20"/>
  <c r="AA26" i="20"/>
  <c r="Z26" i="20"/>
  <c r="Y26" i="20"/>
  <c r="X26" i="20"/>
  <c r="W26" i="20"/>
  <c r="V26" i="20"/>
  <c r="U26" i="20"/>
  <c r="T26" i="20"/>
  <c r="S26" i="20"/>
  <c r="R26" i="20"/>
  <c r="Q26" i="20"/>
  <c r="P26" i="20"/>
  <c r="O26" i="20"/>
  <c r="N26" i="20"/>
  <c r="M26" i="20"/>
  <c r="L26" i="20"/>
  <c r="K26" i="20"/>
  <c r="J26" i="20"/>
  <c r="I26" i="20"/>
  <c r="H26" i="20"/>
  <c r="G26" i="20"/>
  <c r="F26" i="20"/>
  <c r="E26" i="20"/>
  <c r="D26" i="20"/>
  <c r="C26" i="20"/>
  <c r="AE25" i="20"/>
  <c r="AD25" i="20"/>
  <c r="AC25" i="20"/>
  <c r="AB25" i="20"/>
  <c r="AA25" i="20"/>
  <c r="Z25" i="20"/>
  <c r="Y25" i="20"/>
  <c r="X25" i="20"/>
  <c r="W25" i="20"/>
  <c r="V25" i="20"/>
  <c r="U25" i="20"/>
  <c r="T25" i="20"/>
  <c r="S25" i="20"/>
  <c r="R25" i="20"/>
  <c r="Q25" i="20"/>
  <c r="P25" i="20"/>
  <c r="O25" i="20"/>
  <c r="N25" i="20"/>
  <c r="M25" i="20"/>
  <c r="L25" i="20"/>
  <c r="K25" i="20"/>
  <c r="J25" i="20"/>
  <c r="I25" i="20"/>
  <c r="H25" i="20"/>
  <c r="G25" i="20"/>
  <c r="F25" i="20"/>
  <c r="E25" i="20"/>
  <c r="D25" i="20"/>
  <c r="C25" i="20"/>
  <c r="AE24" i="20"/>
  <c r="AD24" i="20"/>
  <c r="AC24" i="20"/>
  <c r="AB24" i="20"/>
  <c r="AA24" i="20"/>
  <c r="Z24" i="20"/>
  <c r="Y24" i="20"/>
  <c r="X24" i="20"/>
  <c r="W24" i="20"/>
  <c r="V24" i="20"/>
  <c r="U24" i="20"/>
  <c r="S24" i="20"/>
  <c r="P24" i="20"/>
  <c r="O24" i="20"/>
  <c r="N24" i="20"/>
  <c r="L24" i="20"/>
  <c r="K24" i="20"/>
  <c r="H24" i="20"/>
  <c r="G24" i="20"/>
  <c r="F24" i="20"/>
  <c r="E24" i="20"/>
  <c r="D24" i="20"/>
  <c r="C24" i="20"/>
  <c r="AE23" i="20"/>
  <c r="AD23" i="20"/>
  <c r="AC23" i="20"/>
  <c r="AB23" i="20"/>
  <c r="AA23" i="20"/>
  <c r="Z23" i="20"/>
  <c r="Y23" i="20"/>
  <c r="X23" i="20"/>
  <c r="W23" i="20"/>
  <c r="V23" i="20"/>
  <c r="U23" i="20"/>
  <c r="T23" i="20"/>
  <c r="S23" i="20"/>
  <c r="R23" i="20"/>
  <c r="Q23" i="20"/>
  <c r="P23" i="20"/>
  <c r="O23" i="20"/>
  <c r="N23" i="20"/>
  <c r="M23" i="20"/>
  <c r="L23" i="20"/>
  <c r="K23" i="20"/>
  <c r="J23" i="20"/>
  <c r="I23" i="20"/>
  <c r="H23" i="20"/>
  <c r="G23" i="20"/>
  <c r="F23" i="20"/>
  <c r="E23" i="20"/>
  <c r="D23" i="20"/>
  <c r="C23" i="20"/>
  <c r="L29" i="4"/>
  <c r="L28" i="4"/>
  <c r="L34" i="4"/>
  <c r="L33" i="4"/>
  <c r="L30" i="4"/>
  <c r="L31" i="4"/>
  <c r="L32" i="4"/>
  <c r="D30" i="6"/>
  <c r="E30" i="6"/>
  <c r="F30" i="6"/>
  <c r="G30" i="6"/>
  <c r="H30" i="6"/>
  <c r="I30" i="6"/>
  <c r="J30" i="6"/>
  <c r="K30" i="6"/>
  <c r="L30" i="6"/>
  <c r="M30" i="6"/>
  <c r="N30" i="6"/>
  <c r="O30" i="6"/>
  <c r="Q30" i="6"/>
  <c r="R30" i="6"/>
  <c r="S30" i="6"/>
  <c r="T30" i="6"/>
  <c r="U30" i="6"/>
  <c r="V30" i="6"/>
  <c r="W30" i="6"/>
  <c r="X30" i="6"/>
  <c r="Y30" i="6"/>
  <c r="Z30" i="6"/>
  <c r="AA30" i="6"/>
  <c r="AB30" i="6"/>
  <c r="AC30" i="6"/>
  <c r="AD30" i="6"/>
  <c r="AE30" i="6"/>
  <c r="AF30" i="6"/>
  <c r="D31" i="6"/>
  <c r="E31" i="6"/>
  <c r="F31" i="6"/>
  <c r="G31" i="6"/>
  <c r="H31" i="6"/>
  <c r="I31" i="6"/>
  <c r="J31" i="6"/>
  <c r="K31" i="6"/>
  <c r="L31" i="6"/>
  <c r="M31" i="6"/>
  <c r="N31" i="6"/>
  <c r="O31" i="6"/>
  <c r="Q31" i="6"/>
  <c r="R31" i="6"/>
  <c r="S31" i="6"/>
  <c r="T31" i="6"/>
  <c r="U31" i="6"/>
  <c r="V31" i="6"/>
  <c r="W31" i="6"/>
  <c r="X31" i="6"/>
  <c r="Y31" i="6"/>
  <c r="Z31" i="6"/>
  <c r="AA31" i="6"/>
  <c r="AB31" i="6"/>
  <c r="AC31" i="6"/>
  <c r="AD31" i="6"/>
  <c r="AE31" i="6"/>
  <c r="AF31" i="6"/>
  <c r="D32" i="6"/>
  <c r="E32" i="6"/>
  <c r="F32" i="6"/>
  <c r="G32" i="6"/>
  <c r="H32" i="6"/>
  <c r="J32" i="6"/>
  <c r="K32" i="6"/>
  <c r="L32" i="6"/>
  <c r="M32" i="6"/>
  <c r="N32" i="6"/>
  <c r="O32" i="6"/>
  <c r="Q32" i="6"/>
  <c r="S32" i="6"/>
  <c r="T32" i="6"/>
  <c r="U32" i="6"/>
  <c r="V32" i="6"/>
  <c r="W32" i="6"/>
  <c r="X32" i="6"/>
  <c r="Z32" i="6"/>
  <c r="AA32" i="6"/>
  <c r="AB32" i="6"/>
  <c r="AC32" i="6"/>
  <c r="AD32" i="6"/>
  <c r="AE32" i="6"/>
  <c r="AF32" i="6"/>
  <c r="D33" i="6"/>
  <c r="E33" i="6"/>
  <c r="F33" i="6"/>
  <c r="G33" i="6"/>
  <c r="H33" i="6"/>
  <c r="I33" i="6"/>
  <c r="J33" i="6"/>
  <c r="K33" i="6"/>
  <c r="M33" i="6"/>
  <c r="N33" i="6"/>
  <c r="O33" i="6"/>
  <c r="P33" i="6"/>
  <c r="Q33" i="6"/>
  <c r="S33" i="6"/>
  <c r="T33" i="6"/>
  <c r="U33" i="6"/>
  <c r="W33" i="6"/>
  <c r="X33" i="6"/>
  <c r="Z33" i="6"/>
  <c r="AA33" i="6"/>
  <c r="AB33" i="6"/>
  <c r="AC33" i="6"/>
  <c r="AE33" i="6"/>
  <c r="AF33" i="6"/>
  <c r="D34" i="6"/>
  <c r="E34" i="6"/>
  <c r="F34" i="6"/>
  <c r="G34" i="6"/>
  <c r="H34" i="6"/>
  <c r="I34" i="6"/>
  <c r="J34" i="6"/>
  <c r="K34" i="6"/>
  <c r="L34" i="6"/>
  <c r="N34" i="6"/>
  <c r="O34" i="6"/>
  <c r="P34" i="6"/>
  <c r="R34" i="6"/>
  <c r="T34" i="6"/>
  <c r="W34" i="6"/>
  <c r="X34" i="6"/>
  <c r="Y34" i="6"/>
  <c r="Z34" i="6"/>
  <c r="AA34" i="6"/>
  <c r="AB34" i="6"/>
  <c r="AC34" i="6"/>
  <c r="AD34" i="6"/>
  <c r="AE34" i="6"/>
  <c r="AF34" i="6"/>
  <c r="D35" i="6"/>
  <c r="E35" i="6"/>
  <c r="F35" i="6"/>
  <c r="G35" i="6"/>
  <c r="H35" i="6"/>
  <c r="I35" i="6"/>
  <c r="J35" i="6"/>
  <c r="K35" i="6"/>
  <c r="L35" i="6"/>
  <c r="N35" i="6"/>
  <c r="O35" i="6"/>
  <c r="P35" i="6"/>
  <c r="R35" i="6"/>
  <c r="T35" i="6"/>
  <c r="U35" i="6"/>
  <c r="W35" i="6"/>
  <c r="X35" i="6"/>
  <c r="Y35" i="6"/>
  <c r="Z35" i="6"/>
  <c r="AA35" i="6"/>
  <c r="AB35" i="6"/>
  <c r="AC35" i="6"/>
  <c r="AD35" i="6"/>
  <c r="AE35" i="6"/>
  <c r="AF35" i="6"/>
  <c r="D36" i="6"/>
  <c r="E36" i="6"/>
  <c r="F36" i="6"/>
  <c r="G36" i="6"/>
  <c r="H36" i="6"/>
  <c r="I36" i="6"/>
  <c r="J36" i="6"/>
  <c r="K36" i="6"/>
  <c r="L36" i="6"/>
  <c r="N36" i="6"/>
  <c r="O36" i="6"/>
  <c r="P36" i="6"/>
  <c r="R36" i="6"/>
  <c r="T36" i="6"/>
  <c r="U36" i="6"/>
  <c r="W36" i="6"/>
  <c r="X36" i="6"/>
  <c r="Y36" i="6"/>
  <c r="Z36" i="6"/>
  <c r="AA36" i="6"/>
  <c r="AB36" i="6"/>
  <c r="AC36" i="6"/>
  <c r="AD36" i="6"/>
  <c r="AE36" i="6"/>
  <c r="AF36" i="6"/>
  <c r="D37" i="6"/>
  <c r="E37" i="6"/>
  <c r="F37" i="6"/>
  <c r="G37" i="6"/>
  <c r="H37" i="6"/>
  <c r="I37" i="6"/>
  <c r="J37" i="6"/>
  <c r="K37" i="6"/>
  <c r="L37" i="6"/>
  <c r="N37" i="6"/>
  <c r="O37" i="6"/>
  <c r="P37" i="6"/>
  <c r="R37" i="6"/>
  <c r="T37" i="6"/>
  <c r="U37" i="6"/>
  <c r="W37" i="6"/>
  <c r="X37" i="6"/>
  <c r="Y37" i="6"/>
  <c r="Z37" i="6"/>
  <c r="AA37" i="6"/>
  <c r="AB37" i="6"/>
  <c r="AC37" i="6"/>
  <c r="AD37" i="6"/>
  <c r="AE37" i="6"/>
  <c r="AF37" i="6"/>
  <c r="D38" i="6"/>
  <c r="E38" i="6"/>
  <c r="F38" i="6"/>
  <c r="G38" i="6"/>
  <c r="H38" i="6"/>
  <c r="I38" i="6"/>
  <c r="J38" i="6"/>
  <c r="K38" i="6"/>
  <c r="L38" i="6"/>
  <c r="N38" i="6"/>
  <c r="O38" i="6"/>
  <c r="P38" i="6"/>
  <c r="Q38" i="6"/>
  <c r="R38" i="6"/>
  <c r="T38" i="6"/>
  <c r="U38" i="6"/>
  <c r="W38" i="6"/>
  <c r="X38" i="6"/>
  <c r="Y38" i="6"/>
  <c r="Z38" i="6"/>
  <c r="AA38" i="6"/>
  <c r="AB38" i="6"/>
  <c r="AC38" i="6"/>
  <c r="AD38" i="6"/>
  <c r="AE38" i="6"/>
  <c r="AF38" i="6"/>
  <c r="D39" i="6"/>
  <c r="E39" i="6"/>
  <c r="F39" i="6"/>
  <c r="G39" i="6"/>
  <c r="H39" i="6"/>
  <c r="I39" i="6"/>
  <c r="J39" i="6"/>
  <c r="K39" i="6"/>
  <c r="L39" i="6"/>
  <c r="N39" i="6"/>
  <c r="O39" i="6"/>
  <c r="P39" i="6"/>
  <c r="Q39" i="6"/>
  <c r="R39" i="6"/>
  <c r="T39" i="6"/>
  <c r="U39" i="6"/>
  <c r="W39" i="6"/>
  <c r="X39" i="6"/>
  <c r="Y39" i="6"/>
  <c r="Z39" i="6"/>
  <c r="AA39" i="6"/>
  <c r="AB39" i="6"/>
  <c r="AC39" i="6"/>
  <c r="AD39" i="6"/>
  <c r="AE39" i="6"/>
  <c r="AF39" i="6"/>
  <c r="D40" i="6"/>
  <c r="E40" i="6"/>
  <c r="F40" i="6"/>
  <c r="G40" i="6"/>
  <c r="H40" i="6"/>
  <c r="I40" i="6"/>
  <c r="J40" i="6"/>
  <c r="K40" i="6"/>
  <c r="L40" i="6"/>
  <c r="M40" i="6"/>
  <c r="N40" i="6"/>
  <c r="O40" i="6"/>
  <c r="P40" i="6"/>
  <c r="Q40" i="6"/>
  <c r="R40" i="6"/>
  <c r="T40" i="6"/>
  <c r="U40" i="6"/>
  <c r="W40" i="6"/>
  <c r="X40" i="6"/>
  <c r="Z40" i="6"/>
  <c r="AB40" i="6"/>
  <c r="AC40" i="6"/>
  <c r="AE40" i="6"/>
  <c r="AF40" i="6"/>
  <c r="D41" i="6"/>
  <c r="E41" i="6"/>
  <c r="F41" i="6"/>
  <c r="G41" i="6"/>
  <c r="H41" i="6"/>
  <c r="I41" i="6"/>
  <c r="J41" i="6"/>
  <c r="K41" i="6"/>
  <c r="L41" i="6"/>
  <c r="M41" i="6"/>
  <c r="N41" i="6"/>
  <c r="O41" i="6"/>
  <c r="P41" i="6"/>
  <c r="Q41" i="6"/>
  <c r="R41" i="6"/>
  <c r="S41" i="6"/>
  <c r="T41" i="6"/>
  <c r="U41" i="6"/>
  <c r="V41" i="6"/>
  <c r="W41" i="6"/>
  <c r="X41" i="6"/>
  <c r="Y41" i="6"/>
  <c r="Z41" i="6"/>
  <c r="AA41" i="6"/>
  <c r="AB41" i="6"/>
  <c r="AD41" i="6"/>
  <c r="D42" i="6"/>
  <c r="E42" i="6"/>
  <c r="F42" i="6"/>
  <c r="G42" i="6"/>
  <c r="H42" i="6"/>
  <c r="I42" i="6"/>
  <c r="J42" i="6"/>
  <c r="K42" i="6"/>
  <c r="L42" i="6"/>
  <c r="M42" i="6"/>
  <c r="N42" i="6"/>
  <c r="O42" i="6"/>
  <c r="P42" i="6"/>
  <c r="Q42" i="6"/>
  <c r="R42" i="6"/>
  <c r="S42" i="6"/>
  <c r="T42" i="6"/>
  <c r="U42" i="6"/>
  <c r="V42" i="6"/>
  <c r="W42" i="6"/>
  <c r="X42" i="6"/>
  <c r="Y42" i="6"/>
  <c r="Z42" i="6"/>
  <c r="AA42" i="6"/>
  <c r="AB42" i="6"/>
  <c r="AD42" i="6"/>
  <c r="D43" i="6"/>
  <c r="E43" i="6"/>
  <c r="H43" i="6"/>
  <c r="I43" i="6"/>
  <c r="J43" i="6"/>
  <c r="K43" i="6"/>
  <c r="L43" i="6"/>
  <c r="M43" i="6"/>
  <c r="N43" i="6"/>
  <c r="O43" i="6"/>
  <c r="P43" i="6"/>
  <c r="Q43" i="6"/>
  <c r="R43" i="6"/>
  <c r="S43" i="6"/>
  <c r="T43" i="6"/>
  <c r="U43" i="6"/>
  <c r="V43" i="6"/>
  <c r="W43" i="6"/>
  <c r="Y43" i="6"/>
  <c r="AB43" i="6"/>
  <c r="AC43" i="6"/>
  <c r="AD43" i="6"/>
  <c r="AE43" i="6"/>
  <c r="AF43" i="6"/>
  <c r="D44" i="6"/>
  <c r="E44" i="6"/>
  <c r="F44" i="6"/>
  <c r="G44" i="6"/>
  <c r="H44" i="6"/>
  <c r="I44" i="6"/>
  <c r="J44" i="6"/>
  <c r="K44" i="6"/>
  <c r="L44" i="6"/>
  <c r="M44" i="6"/>
  <c r="N44" i="6"/>
  <c r="O44" i="6"/>
  <c r="P44" i="6"/>
  <c r="Q44" i="6"/>
  <c r="R44" i="6"/>
  <c r="S44" i="6"/>
  <c r="T44" i="6"/>
  <c r="U44" i="6"/>
  <c r="V44" i="6"/>
  <c r="X44" i="6"/>
  <c r="Y44" i="6"/>
  <c r="Z44" i="6"/>
  <c r="AA44" i="6"/>
  <c r="AB44" i="6"/>
  <c r="AC44" i="6"/>
  <c r="AD44" i="6"/>
  <c r="AE44" i="6"/>
  <c r="AF44" i="6"/>
  <c r="D45" i="6"/>
  <c r="E45" i="6"/>
  <c r="F45" i="6"/>
  <c r="G45" i="6"/>
  <c r="H45" i="6"/>
  <c r="I45" i="6"/>
  <c r="J45" i="6"/>
  <c r="K45" i="6"/>
  <c r="L45" i="6"/>
  <c r="M45" i="6"/>
  <c r="O45" i="6"/>
  <c r="P45" i="6"/>
  <c r="Q45" i="6"/>
  <c r="R45" i="6"/>
  <c r="S45" i="6"/>
  <c r="U45" i="6"/>
  <c r="V45" i="6"/>
  <c r="W45" i="6"/>
  <c r="X45" i="6"/>
  <c r="Y45" i="6"/>
  <c r="Z45" i="6"/>
  <c r="AA45" i="6"/>
  <c r="AB45" i="6"/>
  <c r="AD45" i="6"/>
  <c r="AE45" i="6"/>
  <c r="D46" i="6"/>
  <c r="E46" i="6"/>
  <c r="F46" i="6"/>
  <c r="G46" i="6"/>
  <c r="H46" i="6"/>
  <c r="I46" i="6"/>
  <c r="J46" i="6"/>
  <c r="K46" i="6"/>
  <c r="L46" i="6"/>
  <c r="M46" i="6"/>
  <c r="P46" i="6"/>
  <c r="Q46" i="6"/>
  <c r="R46" i="6"/>
  <c r="S46" i="6"/>
  <c r="T46" i="6"/>
  <c r="U46" i="6"/>
  <c r="V46" i="6"/>
  <c r="W46" i="6"/>
  <c r="X46" i="6"/>
  <c r="Y46" i="6"/>
  <c r="Z46" i="6"/>
  <c r="AA46" i="6"/>
  <c r="AC46" i="6"/>
  <c r="AD46" i="6"/>
  <c r="AE46" i="6"/>
  <c r="AF46" i="6"/>
  <c r="F47" i="6"/>
  <c r="I47" i="6"/>
  <c r="K47" i="6"/>
  <c r="L47" i="6"/>
  <c r="M47" i="6"/>
  <c r="N47" i="6"/>
  <c r="O47" i="6"/>
  <c r="P47" i="6"/>
  <c r="Q47" i="6"/>
  <c r="R47" i="6"/>
  <c r="S47" i="6"/>
  <c r="T47" i="6"/>
  <c r="U47" i="6"/>
  <c r="V47" i="6"/>
  <c r="W47" i="6"/>
  <c r="X47" i="6"/>
  <c r="Y47" i="6"/>
  <c r="AA47" i="6"/>
  <c r="AB47" i="6"/>
  <c r="AC47" i="6"/>
  <c r="AD47" i="6"/>
  <c r="AE47" i="6"/>
  <c r="AF47" i="6"/>
  <c r="D48" i="6"/>
  <c r="E48" i="6"/>
  <c r="F48" i="6"/>
  <c r="G48" i="6"/>
  <c r="H48" i="6"/>
  <c r="K48" i="6"/>
  <c r="L48" i="6"/>
  <c r="M48" i="6"/>
  <c r="N48" i="6"/>
  <c r="O48" i="6"/>
  <c r="P48" i="6"/>
  <c r="Q48" i="6"/>
  <c r="R48" i="6"/>
  <c r="S48" i="6"/>
  <c r="T48" i="6"/>
  <c r="U48" i="6"/>
  <c r="V48" i="6"/>
  <c r="W48" i="6"/>
  <c r="X48" i="6"/>
  <c r="Z48" i="6"/>
  <c r="AA48" i="6"/>
  <c r="AB48" i="6"/>
  <c r="AC48" i="6"/>
  <c r="AD48" i="6"/>
  <c r="AE48" i="6"/>
  <c r="AF48" i="6"/>
  <c r="D5" i="6"/>
  <c r="D54" i="6" s="1"/>
  <c r="E5" i="6"/>
  <c r="E54" i="6" s="1"/>
  <c r="F5" i="6"/>
  <c r="F54" i="6" s="1"/>
  <c r="G5" i="6"/>
  <c r="G54" i="6" s="1"/>
  <c r="H5" i="6"/>
  <c r="H54" i="6" s="1"/>
  <c r="I5" i="6"/>
  <c r="I54" i="6" s="1"/>
  <c r="J5" i="6"/>
  <c r="J54" i="6" s="1"/>
  <c r="K5" i="6"/>
  <c r="K54" i="6" s="1"/>
  <c r="L5" i="6"/>
  <c r="L54" i="6" s="1"/>
  <c r="M5" i="6"/>
  <c r="M54" i="6" s="1"/>
  <c r="N5" i="6"/>
  <c r="N54" i="6" s="1"/>
  <c r="O5" i="6"/>
  <c r="O54" i="6" s="1"/>
  <c r="Q5" i="6"/>
  <c r="Q54" i="6" s="1"/>
  <c r="R5" i="6"/>
  <c r="R54" i="6" s="1"/>
  <c r="S5" i="6"/>
  <c r="S54" i="6" s="1"/>
  <c r="T5" i="6"/>
  <c r="T54" i="6" s="1"/>
  <c r="U5" i="6"/>
  <c r="U54" i="6" s="1"/>
  <c r="V5" i="6"/>
  <c r="V54" i="6" s="1"/>
  <c r="W5" i="6"/>
  <c r="W54" i="6" s="1"/>
  <c r="X5" i="6"/>
  <c r="X54" i="6" s="1"/>
  <c r="Y5" i="6"/>
  <c r="Y54" i="6" s="1"/>
  <c r="Z5" i="6"/>
  <c r="Z54" i="6" s="1"/>
  <c r="AA5" i="6"/>
  <c r="AA54" i="6" s="1"/>
  <c r="AB5" i="6"/>
  <c r="AB54" i="6" s="1"/>
  <c r="AC5" i="6"/>
  <c r="AC54" i="6" s="1"/>
  <c r="AD5" i="6"/>
  <c r="AD54" i="6" s="1"/>
  <c r="AE5" i="6"/>
  <c r="AE54" i="6" s="1"/>
  <c r="AF5" i="6"/>
  <c r="AF54" i="6" s="1"/>
  <c r="D6" i="6"/>
  <c r="D55" i="6" s="1"/>
  <c r="E6" i="6"/>
  <c r="E55" i="6" s="1"/>
  <c r="F6" i="6"/>
  <c r="F55" i="6" s="1"/>
  <c r="G6" i="6"/>
  <c r="G55" i="6" s="1"/>
  <c r="H6" i="6"/>
  <c r="H55" i="6" s="1"/>
  <c r="I6" i="6"/>
  <c r="I55" i="6" s="1"/>
  <c r="J6" i="6"/>
  <c r="J55" i="6" s="1"/>
  <c r="K6" i="6"/>
  <c r="K55" i="6" s="1"/>
  <c r="L6" i="6"/>
  <c r="L55" i="6" s="1"/>
  <c r="M6" i="6"/>
  <c r="M55" i="6" s="1"/>
  <c r="N6" i="6"/>
  <c r="N55" i="6" s="1"/>
  <c r="O6" i="6"/>
  <c r="O55" i="6" s="1"/>
  <c r="Q6" i="6"/>
  <c r="Q55" i="6" s="1"/>
  <c r="R6" i="6"/>
  <c r="R55" i="6" s="1"/>
  <c r="S6" i="6"/>
  <c r="S55" i="6" s="1"/>
  <c r="T6" i="6"/>
  <c r="T55" i="6" s="1"/>
  <c r="U6" i="6"/>
  <c r="U55" i="6" s="1"/>
  <c r="V6" i="6"/>
  <c r="V55" i="6" s="1"/>
  <c r="W6" i="6"/>
  <c r="W55" i="6" s="1"/>
  <c r="X6" i="6"/>
  <c r="X55" i="6" s="1"/>
  <c r="Y6" i="6"/>
  <c r="Y55" i="6" s="1"/>
  <c r="Z6" i="6"/>
  <c r="Z55" i="6" s="1"/>
  <c r="AA6" i="6"/>
  <c r="AA55" i="6" s="1"/>
  <c r="AB6" i="6"/>
  <c r="AB55" i="6" s="1"/>
  <c r="AC6" i="6"/>
  <c r="AC55" i="6" s="1"/>
  <c r="AD6" i="6"/>
  <c r="AD55" i="6" s="1"/>
  <c r="AE6" i="6"/>
  <c r="AE55" i="6" s="1"/>
  <c r="AF6" i="6"/>
  <c r="AF55" i="6" s="1"/>
  <c r="D7" i="6"/>
  <c r="D56" i="6" s="1"/>
  <c r="E7" i="6"/>
  <c r="E56" i="6" s="1"/>
  <c r="F7" i="6"/>
  <c r="F56" i="6" s="1"/>
  <c r="G7" i="6"/>
  <c r="G56" i="6" s="1"/>
  <c r="H7" i="6"/>
  <c r="H56" i="6" s="1"/>
  <c r="J7" i="6"/>
  <c r="J56" i="6" s="1"/>
  <c r="K7" i="6"/>
  <c r="K56" i="6" s="1"/>
  <c r="L7" i="6"/>
  <c r="L56" i="6" s="1"/>
  <c r="M7" i="6"/>
  <c r="M56" i="6" s="1"/>
  <c r="N7" i="6"/>
  <c r="N56" i="6" s="1"/>
  <c r="O7" i="6"/>
  <c r="O56" i="6" s="1"/>
  <c r="Q7" i="6"/>
  <c r="Q56" i="6" s="1"/>
  <c r="S7" i="6"/>
  <c r="S56" i="6" s="1"/>
  <c r="T7" i="6"/>
  <c r="T56" i="6" s="1"/>
  <c r="U7" i="6"/>
  <c r="U56" i="6" s="1"/>
  <c r="V7" i="6"/>
  <c r="V56" i="6" s="1"/>
  <c r="W7" i="6"/>
  <c r="W56" i="6" s="1"/>
  <c r="X7" i="6"/>
  <c r="X56" i="6" s="1"/>
  <c r="Z7" i="6"/>
  <c r="Z56" i="6" s="1"/>
  <c r="AA7" i="6"/>
  <c r="AA56" i="6" s="1"/>
  <c r="AB7" i="6"/>
  <c r="AB56" i="6" s="1"/>
  <c r="AC7" i="6"/>
  <c r="AC56" i="6" s="1"/>
  <c r="AD7" i="6"/>
  <c r="AD56" i="6" s="1"/>
  <c r="AE7" i="6"/>
  <c r="AE56" i="6" s="1"/>
  <c r="AF7" i="6"/>
  <c r="AF56" i="6" s="1"/>
  <c r="D8" i="6"/>
  <c r="D57" i="6" s="1"/>
  <c r="E8" i="6"/>
  <c r="E57" i="6" s="1"/>
  <c r="F8" i="6"/>
  <c r="F57" i="6" s="1"/>
  <c r="G8" i="6"/>
  <c r="G57" i="6" s="1"/>
  <c r="H8" i="6"/>
  <c r="H57" i="6" s="1"/>
  <c r="I8" i="6"/>
  <c r="I57" i="6" s="1"/>
  <c r="J8" i="6"/>
  <c r="J57" i="6" s="1"/>
  <c r="K8" i="6"/>
  <c r="K57" i="6" s="1"/>
  <c r="M8" i="6"/>
  <c r="M57" i="6" s="1"/>
  <c r="N8" i="6"/>
  <c r="N57" i="6" s="1"/>
  <c r="O8" i="6"/>
  <c r="O57" i="6" s="1"/>
  <c r="P8" i="6"/>
  <c r="P57" i="6" s="1"/>
  <c r="Q8" i="6"/>
  <c r="Q57" i="6" s="1"/>
  <c r="S8" i="6"/>
  <c r="S57" i="6" s="1"/>
  <c r="T8" i="6"/>
  <c r="T57" i="6" s="1"/>
  <c r="U8" i="6"/>
  <c r="U57" i="6" s="1"/>
  <c r="W8" i="6"/>
  <c r="W57" i="6" s="1"/>
  <c r="X8" i="6"/>
  <c r="X57" i="6" s="1"/>
  <c r="Z8" i="6"/>
  <c r="Z57" i="6" s="1"/>
  <c r="AA8" i="6"/>
  <c r="AA57" i="6" s="1"/>
  <c r="AB8" i="6"/>
  <c r="AB57" i="6" s="1"/>
  <c r="AC8" i="6"/>
  <c r="AC57" i="6" s="1"/>
  <c r="AE8" i="6"/>
  <c r="AE57" i="6" s="1"/>
  <c r="AF8" i="6"/>
  <c r="AF57" i="6" s="1"/>
  <c r="D9" i="6"/>
  <c r="D58" i="6" s="1"/>
  <c r="E9" i="6"/>
  <c r="E58" i="6" s="1"/>
  <c r="F9" i="6"/>
  <c r="F58" i="6" s="1"/>
  <c r="G9" i="6"/>
  <c r="G58" i="6" s="1"/>
  <c r="H9" i="6"/>
  <c r="H58" i="6" s="1"/>
  <c r="I9" i="6"/>
  <c r="I58" i="6" s="1"/>
  <c r="J9" i="6"/>
  <c r="J58" i="6" s="1"/>
  <c r="K9" i="6"/>
  <c r="K58" i="6" s="1"/>
  <c r="L9" i="6"/>
  <c r="L58" i="6" s="1"/>
  <c r="N9" i="6"/>
  <c r="N58" i="6" s="1"/>
  <c r="O9" i="6"/>
  <c r="O58" i="6" s="1"/>
  <c r="P9" i="6"/>
  <c r="P58" i="6" s="1"/>
  <c r="R9" i="6"/>
  <c r="R58" i="6" s="1"/>
  <c r="T9" i="6"/>
  <c r="T58" i="6" s="1"/>
  <c r="W9" i="6"/>
  <c r="W58" i="6" s="1"/>
  <c r="X9" i="6"/>
  <c r="X58" i="6" s="1"/>
  <c r="Y9" i="6"/>
  <c r="Y58" i="6" s="1"/>
  <c r="Z9" i="6"/>
  <c r="Z58" i="6" s="1"/>
  <c r="AA9" i="6"/>
  <c r="AA58" i="6" s="1"/>
  <c r="AB9" i="6"/>
  <c r="AB58" i="6" s="1"/>
  <c r="AC9" i="6"/>
  <c r="AC58" i="6" s="1"/>
  <c r="AD9" i="6"/>
  <c r="AD58" i="6" s="1"/>
  <c r="AE9" i="6"/>
  <c r="AE58" i="6" s="1"/>
  <c r="AF9" i="6"/>
  <c r="AF58" i="6" s="1"/>
  <c r="D10" i="6"/>
  <c r="D59" i="6" s="1"/>
  <c r="E10" i="6"/>
  <c r="E59" i="6" s="1"/>
  <c r="F10" i="6"/>
  <c r="F59" i="6" s="1"/>
  <c r="G10" i="6"/>
  <c r="G59" i="6" s="1"/>
  <c r="H10" i="6"/>
  <c r="H59" i="6" s="1"/>
  <c r="I10" i="6"/>
  <c r="I59" i="6" s="1"/>
  <c r="J10" i="6"/>
  <c r="J59" i="6" s="1"/>
  <c r="K10" i="6"/>
  <c r="K59" i="6" s="1"/>
  <c r="L10" i="6"/>
  <c r="L59" i="6" s="1"/>
  <c r="N10" i="6"/>
  <c r="N59" i="6" s="1"/>
  <c r="O10" i="6"/>
  <c r="O59" i="6" s="1"/>
  <c r="P10" i="6"/>
  <c r="P59" i="6" s="1"/>
  <c r="R10" i="6"/>
  <c r="R59" i="6" s="1"/>
  <c r="T10" i="6"/>
  <c r="T59" i="6" s="1"/>
  <c r="U10" i="6"/>
  <c r="U59" i="6" s="1"/>
  <c r="W10" i="6"/>
  <c r="W59" i="6" s="1"/>
  <c r="X10" i="6"/>
  <c r="X59" i="6" s="1"/>
  <c r="Y10" i="6"/>
  <c r="Y59" i="6" s="1"/>
  <c r="Z10" i="6"/>
  <c r="Z59" i="6" s="1"/>
  <c r="AA10" i="6"/>
  <c r="AA59" i="6" s="1"/>
  <c r="AB10" i="6"/>
  <c r="AB59" i="6" s="1"/>
  <c r="AC10" i="6"/>
  <c r="AC59" i="6" s="1"/>
  <c r="AD10" i="6"/>
  <c r="AD59" i="6" s="1"/>
  <c r="AE10" i="6"/>
  <c r="AE59" i="6" s="1"/>
  <c r="AF10" i="6"/>
  <c r="AF59" i="6" s="1"/>
  <c r="D11" i="6"/>
  <c r="D60" i="6" s="1"/>
  <c r="E11" i="6"/>
  <c r="E60" i="6" s="1"/>
  <c r="F11" i="6"/>
  <c r="F60" i="6" s="1"/>
  <c r="G11" i="6"/>
  <c r="G60" i="6" s="1"/>
  <c r="H11" i="6"/>
  <c r="H60" i="6" s="1"/>
  <c r="I11" i="6"/>
  <c r="I60" i="6" s="1"/>
  <c r="J11" i="6"/>
  <c r="J60" i="6" s="1"/>
  <c r="K11" i="6"/>
  <c r="K60" i="6" s="1"/>
  <c r="L11" i="6"/>
  <c r="L60" i="6" s="1"/>
  <c r="N11" i="6"/>
  <c r="N60" i="6" s="1"/>
  <c r="O11" i="6"/>
  <c r="O60" i="6" s="1"/>
  <c r="P11" i="6"/>
  <c r="P60" i="6" s="1"/>
  <c r="R11" i="6"/>
  <c r="R60" i="6" s="1"/>
  <c r="T11" i="6"/>
  <c r="T60" i="6" s="1"/>
  <c r="U11" i="6"/>
  <c r="U60" i="6" s="1"/>
  <c r="W11" i="6"/>
  <c r="W60" i="6" s="1"/>
  <c r="X11" i="6"/>
  <c r="X60" i="6" s="1"/>
  <c r="Y11" i="6"/>
  <c r="Y60" i="6" s="1"/>
  <c r="Z11" i="6"/>
  <c r="Z60" i="6" s="1"/>
  <c r="AA11" i="6"/>
  <c r="AA60" i="6" s="1"/>
  <c r="AB11" i="6"/>
  <c r="AB60" i="6" s="1"/>
  <c r="AC11" i="6"/>
  <c r="AC60" i="6" s="1"/>
  <c r="AD11" i="6"/>
  <c r="AD60" i="6" s="1"/>
  <c r="AE11" i="6"/>
  <c r="AE60" i="6" s="1"/>
  <c r="AF11" i="6"/>
  <c r="AF60" i="6" s="1"/>
  <c r="D12" i="6"/>
  <c r="D61" i="6" s="1"/>
  <c r="E12" i="6"/>
  <c r="E61" i="6" s="1"/>
  <c r="F12" i="6"/>
  <c r="F61" i="6" s="1"/>
  <c r="G12" i="6"/>
  <c r="G61" i="6" s="1"/>
  <c r="H12" i="6"/>
  <c r="H61" i="6" s="1"/>
  <c r="I12" i="6"/>
  <c r="I61" i="6" s="1"/>
  <c r="J12" i="6"/>
  <c r="J61" i="6" s="1"/>
  <c r="K12" i="6"/>
  <c r="K61" i="6" s="1"/>
  <c r="L12" i="6"/>
  <c r="L61" i="6" s="1"/>
  <c r="N12" i="6"/>
  <c r="N61" i="6" s="1"/>
  <c r="O12" i="6"/>
  <c r="O61" i="6" s="1"/>
  <c r="P12" i="6"/>
  <c r="P61" i="6" s="1"/>
  <c r="R12" i="6"/>
  <c r="R61" i="6" s="1"/>
  <c r="T12" i="6"/>
  <c r="T61" i="6" s="1"/>
  <c r="U12" i="6"/>
  <c r="U61" i="6" s="1"/>
  <c r="W12" i="6"/>
  <c r="W61" i="6" s="1"/>
  <c r="X12" i="6"/>
  <c r="X61" i="6" s="1"/>
  <c r="Y12" i="6"/>
  <c r="Y61" i="6" s="1"/>
  <c r="Z12" i="6"/>
  <c r="Z61" i="6" s="1"/>
  <c r="AA12" i="6"/>
  <c r="AA61" i="6" s="1"/>
  <c r="AB12" i="6"/>
  <c r="AB61" i="6" s="1"/>
  <c r="AC12" i="6"/>
  <c r="AC61" i="6" s="1"/>
  <c r="AD12" i="6"/>
  <c r="AD61" i="6" s="1"/>
  <c r="AE12" i="6"/>
  <c r="AE61" i="6" s="1"/>
  <c r="AF12" i="6"/>
  <c r="AF61" i="6" s="1"/>
  <c r="D13" i="6"/>
  <c r="D62" i="6" s="1"/>
  <c r="E13" i="6"/>
  <c r="E62" i="6" s="1"/>
  <c r="F13" i="6"/>
  <c r="F62" i="6" s="1"/>
  <c r="G13" i="6"/>
  <c r="G62" i="6" s="1"/>
  <c r="H13" i="6"/>
  <c r="H62" i="6" s="1"/>
  <c r="I13" i="6"/>
  <c r="I62" i="6" s="1"/>
  <c r="J13" i="6"/>
  <c r="J62" i="6" s="1"/>
  <c r="K13" i="6"/>
  <c r="K62" i="6" s="1"/>
  <c r="L13" i="6"/>
  <c r="L62" i="6" s="1"/>
  <c r="N13" i="6"/>
  <c r="N62" i="6" s="1"/>
  <c r="O13" i="6"/>
  <c r="O62" i="6" s="1"/>
  <c r="P13" i="6"/>
  <c r="P62" i="6" s="1"/>
  <c r="Q13" i="6"/>
  <c r="Q62" i="6" s="1"/>
  <c r="R13" i="6"/>
  <c r="R62" i="6" s="1"/>
  <c r="T13" i="6"/>
  <c r="T62" i="6" s="1"/>
  <c r="U13" i="6"/>
  <c r="U62" i="6" s="1"/>
  <c r="W13" i="6"/>
  <c r="W62" i="6" s="1"/>
  <c r="X13" i="6"/>
  <c r="X62" i="6" s="1"/>
  <c r="Y13" i="6"/>
  <c r="Y62" i="6" s="1"/>
  <c r="Z13" i="6"/>
  <c r="Z62" i="6" s="1"/>
  <c r="AA13" i="6"/>
  <c r="AA62" i="6" s="1"/>
  <c r="AB13" i="6"/>
  <c r="AB62" i="6" s="1"/>
  <c r="AC13" i="6"/>
  <c r="AC62" i="6" s="1"/>
  <c r="AD13" i="6"/>
  <c r="AD62" i="6" s="1"/>
  <c r="AE13" i="6"/>
  <c r="AE62" i="6" s="1"/>
  <c r="AF13" i="6"/>
  <c r="AF62" i="6" s="1"/>
  <c r="D14" i="6"/>
  <c r="D63" i="6" s="1"/>
  <c r="E14" i="6"/>
  <c r="E63" i="6" s="1"/>
  <c r="F14" i="6"/>
  <c r="F63" i="6" s="1"/>
  <c r="G14" i="6"/>
  <c r="G63" i="6" s="1"/>
  <c r="H14" i="6"/>
  <c r="H63" i="6" s="1"/>
  <c r="I14" i="6"/>
  <c r="I63" i="6" s="1"/>
  <c r="J14" i="6"/>
  <c r="J63" i="6" s="1"/>
  <c r="K14" i="6"/>
  <c r="K63" i="6" s="1"/>
  <c r="L14" i="6"/>
  <c r="L63" i="6" s="1"/>
  <c r="N14" i="6"/>
  <c r="N63" i="6" s="1"/>
  <c r="O14" i="6"/>
  <c r="O63" i="6" s="1"/>
  <c r="P14" i="6"/>
  <c r="P63" i="6" s="1"/>
  <c r="Q14" i="6"/>
  <c r="Q63" i="6" s="1"/>
  <c r="R14" i="6"/>
  <c r="R63" i="6" s="1"/>
  <c r="T14" i="6"/>
  <c r="T63" i="6" s="1"/>
  <c r="U14" i="6"/>
  <c r="U63" i="6" s="1"/>
  <c r="W14" i="6"/>
  <c r="W63" i="6" s="1"/>
  <c r="X14" i="6"/>
  <c r="X63" i="6" s="1"/>
  <c r="Y14" i="6"/>
  <c r="Y63" i="6" s="1"/>
  <c r="Z14" i="6"/>
  <c r="Z63" i="6" s="1"/>
  <c r="AA14" i="6"/>
  <c r="AA63" i="6" s="1"/>
  <c r="AB14" i="6"/>
  <c r="AB63" i="6" s="1"/>
  <c r="AC14" i="6"/>
  <c r="AC63" i="6" s="1"/>
  <c r="AD14" i="6"/>
  <c r="AD63" i="6" s="1"/>
  <c r="AE14" i="6"/>
  <c r="AE63" i="6" s="1"/>
  <c r="AF14" i="6"/>
  <c r="AF63" i="6" s="1"/>
  <c r="D15" i="6"/>
  <c r="D64" i="6" s="1"/>
  <c r="E15" i="6"/>
  <c r="E64" i="6" s="1"/>
  <c r="F15" i="6"/>
  <c r="F64" i="6" s="1"/>
  <c r="G15" i="6"/>
  <c r="G64" i="6" s="1"/>
  <c r="H15" i="6"/>
  <c r="H64" i="6" s="1"/>
  <c r="I15" i="6"/>
  <c r="I64" i="6" s="1"/>
  <c r="J15" i="6"/>
  <c r="J64" i="6" s="1"/>
  <c r="K15" i="6"/>
  <c r="K64" i="6" s="1"/>
  <c r="L15" i="6"/>
  <c r="L64" i="6" s="1"/>
  <c r="M15" i="6"/>
  <c r="M64" i="6" s="1"/>
  <c r="N15" i="6"/>
  <c r="N64" i="6" s="1"/>
  <c r="O15" i="6"/>
  <c r="O64" i="6" s="1"/>
  <c r="P15" i="6"/>
  <c r="P64" i="6" s="1"/>
  <c r="Q15" i="6"/>
  <c r="Q64" i="6" s="1"/>
  <c r="R15" i="6"/>
  <c r="R64" i="6" s="1"/>
  <c r="T15" i="6"/>
  <c r="T64" i="6" s="1"/>
  <c r="U15" i="6"/>
  <c r="U64" i="6" s="1"/>
  <c r="W15" i="6"/>
  <c r="W64" i="6" s="1"/>
  <c r="X15" i="6"/>
  <c r="X64" i="6" s="1"/>
  <c r="Z15" i="6"/>
  <c r="Z64" i="6" s="1"/>
  <c r="AB15" i="6"/>
  <c r="AB64" i="6" s="1"/>
  <c r="AC15" i="6"/>
  <c r="AC64" i="6" s="1"/>
  <c r="AE15" i="6"/>
  <c r="AE64" i="6" s="1"/>
  <c r="AF15" i="6"/>
  <c r="AF64" i="6" s="1"/>
  <c r="D16" i="6"/>
  <c r="D65" i="6" s="1"/>
  <c r="E16" i="6"/>
  <c r="E65" i="6" s="1"/>
  <c r="F16" i="6"/>
  <c r="F65" i="6" s="1"/>
  <c r="G16" i="6"/>
  <c r="G65" i="6" s="1"/>
  <c r="H16" i="6"/>
  <c r="H65" i="6" s="1"/>
  <c r="I16" i="6"/>
  <c r="I65" i="6" s="1"/>
  <c r="J16" i="6"/>
  <c r="J65" i="6" s="1"/>
  <c r="K16" i="6"/>
  <c r="K65" i="6" s="1"/>
  <c r="L16" i="6"/>
  <c r="L65" i="6" s="1"/>
  <c r="M16" i="6"/>
  <c r="M65" i="6" s="1"/>
  <c r="N16" i="6"/>
  <c r="N65" i="6" s="1"/>
  <c r="O16" i="6"/>
  <c r="O65" i="6" s="1"/>
  <c r="P16" i="6"/>
  <c r="P65" i="6" s="1"/>
  <c r="Q16" i="6"/>
  <c r="Q65" i="6" s="1"/>
  <c r="R16" i="6"/>
  <c r="R65" i="6" s="1"/>
  <c r="S16" i="6"/>
  <c r="S65" i="6" s="1"/>
  <c r="T16" i="6"/>
  <c r="T65" i="6" s="1"/>
  <c r="U16" i="6"/>
  <c r="U65" i="6" s="1"/>
  <c r="V16" i="6"/>
  <c r="V65" i="6" s="1"/>
  <c r="W16" i="6"/>
  <c r="W65" i="6" s="1"/>
  <c r="X16" i="6"/>
  <c r="X65" i="6" s="1"/>
  <c r="Y16" i="6"/>
  <c r="Y65" i="6" s="1"/>
  <c r="Z16" i="6"/>
  <c r="Z65" i="6" s="1"/>
  <c r="AA16" i="6"/>
  <c r="AA65" i="6" s="1"/>
  <c r="AB16" i="6"/>
  <c r="AB65" i="6" s="1"/>
  <c r="AD16" i="6"/>
  <c r="AD65" i="6" s="1"/>
  <c r="D17" i="6"/>
  <c r="D66" i="6" s="1"/>
  <c r="E17" i="6"/>
  <c r="E66" i="6" s="1"/>
  <c r="F17" i="6"/>
  <c r="F66" i="6" s="1"/>
  <c r="G17" i="6"/>
  <c r="G66" i="6" s="1"/>
  <c r="H17" i="6"/>
  <c r="H66" i="6" s="1"/>
  <c r="I17" i="6"/>
  <c r="I66" i="6" s="1"/>
  <c r="J17" i="6"/>
  <c r="J66" i="6" s="1"/>
  <c r="K17" i="6"/>
  <c r="K66" i="6" s="1"/>
  <c r="L17" i="6"/>
  <c r="L66" i="6" s="1"/>
  <c r="M17" i="6"/>
  <c r="M66" i="6" s="1"/>
  <c r="N17" i="6"/>
  <c r="N66" i="6" s="1"/>
  <c r="O17" i="6"/>
  <c r="O66" i="6" s="1"/>
  <c r="P17" i="6"/>
  <c r="P66" i="6" s="1"/>
  <c r="Q17" i="6"/>
  <c r="Q66" i="6" s="1"/>
  <c r="R17" i="6"/>
  <c r="R66" i="6" s="1"/>
  <c r="S17" i="6"/>
  <c r="S66" i="6" s="1"/>
  <c r="T17" i="6"/>
  <c r="T66" i="6" s="1"/>
  <c r="U17" i="6"/>
  <c r="U66" i="6" s="1"/>
  <c r="V17" i="6"/>
  <c r="V66" i="6" s="1"/>
  <c r="W17" i="6"/>
  <c r="W66" i="6" s="1"/>
  <c r="X17" i="6"/>
  <c r="X66" i="6" s="1"/>
  <c r="Y17" i="6"/>
  <c r="Y66" i="6" s="1"/>
  <c r="Z17" i="6"/>
  <c r="Z66" i="6" s="1"/>
  <c r="AA17" i="6"/>
  <c r="AA66" i="6" s="1"/>
  <c r="AB17" i="6"/>
  <c r="AB66" i="6" s="1"/>
  <c r="AD17" i="6"/>
  <c r="AD66" i="6" s="1"/>
  <c r="D18" i="6"/>
  <c r="D67" i="6" s="1"/>
  <c r="E18" i="6"/>
  <c r="E67" i="6" s="1"/>
  <c r="H18" i="6"/>
  <c r="H67" i="6" s="1"/>
  <c r="I18" i="6"/>
  <c r="I67" i="6" s="1"/>
  <c r="J18" i="6"/>
  <c r="J67" i="6" s="1"/>
  <c r="K18" i="6"/>
  <c r="K67" i="6" s="1"/>
  <c r="L18" i="6"/>
  <c r="L67" i="6" s="1"/>
  <c r="M18" i="6"/>
  <c r="M67" i="6" s="1"/>
  <c r="N18" i="6"/>
  <c r="N67" i="6" s="1"/>
  <c r="O18" i="6"/>
  <c r="O67" i="6" s="1"/>
  <c r="P18" i="6"/>
  <c r="P67" i="6" s="1"/>
  <c r="Q18" i="6"/>
  <c r="Q67" i="6" s="1"/>
  <c r="R18" i="6"/>
  <c r="R67" i="6" s="1"/>
  <c r="S18" i="6"/>
  <c r="S67" i="6" s="1"/>
  <c r="T18" i="6"/>
  <c r="T67" i="6" s="1"/>
  <c r="U18" i="6"/>
  <c r="U67" i="6" s="1"/>
  <c r="V18" i="6"/>
  <c r="V67" i="6" s="1"/>
  <c r="W18" i="6"/>
  <c r="W67" i="6" s="1"/>
  <c r="Y18" i="6"/>
  <c r="Y67" i="6" s="1"/>
  <c r="AB18" i="6"/>
  <c r="AB67" i="6" s="1"/>
  <c r="AC18" i="6"/>
  <c r="AC67" i="6" s="1"/>
  <c r="AD18" i="6"/>
  <c r="AD67" i="6" s="1"/>
  <c r="AE18" i="6"/>
  <c r="AE67" i="6" s="1"/>
  <c r="AF18" i="6"/>
  <c r="AF67" i="6" s="1"/>
  <c r="D19" i="6"/>
  <c r="D68" i="6" s="1"/>
  <c r="E19" i="6"/>
  <c r="E68" i="6" s="1"/>
  <c r="F19" i="6"/>
  <c r="F68" i="6" s="1"/>
  <c r="G19" i="6"/>
  <c r="G68" i="6" s="1"/>
  <c r="H19" i="6"/>
  <c r="H68" i="6" s="1"/>
  <c r="I19" i="6"/>
  <c r="I68" i="6" s="1"/>
  <c r="J19" i="6"/>
  <c r="J68" i="6" s="1"/>
  <c r="K19" i="6"/>
  <c r="K68" i="6" s="1"/>
  <c r="L19" i="6"/>
  <c r="L68" i="6" s="1"/>
  <c r="M19" i="6"/>
  <c r="M68" i="6" s="1"/>
  <c r="N19" i="6"/>
  <c r="N68" i="6" s="1"/>
  <c r="O19" i="6"/>
  <c r="O68" i="6" s="1"/>
  <c r="P19" i="6"/>
  <c r="P68" i="6" s="1"/>
  <c r="Q19" i="6"/>
  <c r="Q68" i="6" s="1"/>
  <c r="R19" i="6"/>
  <c r="R68" i="6" s="1"/>
  <c r="S19" i="6"/>
  <c r="S68" i="6" s="1"/>
  <c r="T19" i="6"/>
  <c r="T68" i="6" s="1"/>
  <c r="U19" i="6"/>
  <c r="U68" i="6" s="1"/>
  <c r="V19" i="6"/>
  <c r="V68" i="6" s="1"/>
  <c r="X19" i="6"/>
  <c r="X68" i="6" s="1"/>
  <c r="Y19" i="6"/>
  <c r="Y68" i="6" s="1"/>
  <c r="Z19" i="6"/>
  <c r="Z68" i="6" s="1"/>
  <c r="AA19" i="6"/>
  <c r="AA68" i="6" s="1"/>
  <c r="AB19" i="6"/>
  <c r="AB68" i="6" s="1"/>
  <c r="AC19" i="6"/>
  <c r="AC68" i="6" s="1"/>
  <c r="AD19" i="6"/>
  <c r="AD68" i="6" s="1"/>
  <c r="AE19" i="6"/>
  <c r="AE68" i="6" s="1"/>
  <c r="AF19" i="6"/>
  <c r="AF68" i="6" s="1"/>
  <c r="D20" i="6"/>
  <c r="D69" i="6" s="1"/>
  <c r="E20" i="6"/>
  <c r="E69" i="6" s="1"/>
  <c r="F20" i="6"/>
  <c r="F69" i="6" s="1"/>
  <c r="G20" i="6"/>
  <c r="G69" i="6" s="1"/>
  <c r="H20" i="6"/>
  <c r="H69" i="6" s="1"/>
  <c r="I20" i="6"/>
  <c r="I69" i="6" s="1"/>
  <c r="J20" i="6"/>
  <c r="J69" i="6" s="1"/>
  <c r="K20" i="6"/>
  <c r="K69" i="6" s="1"/>
  <c r="L20" i="6"/>
  <c r="L69" i="6" s="1"/>
  <c r="M20" i="6"/>
  <c r="M69" i="6" s="1"/>
  <c r="O20" i="6"/>
  <c r="O69" i="6" s="1"/>
  <c r="P20" i="6"/>
  <c r="P69" i="6" s="1"/>
  <c r="Q20" i="6"/>
  <c r="Q69" i="6" s="1"/>
  <c r="R20" i="6"/>
  <c r="R69" i="6" s="1"/>
  <c r="S20" i="6"/>
  <c r="S69" i="6" s="1"/>
  <c r="U20" i="6"/>
  <c r="U69" i="6" s="1"/>
  <c r="V20" i="6"/>
  <c r="V69" i="6" s="1"/>
  <c r="W20" i="6"/>
  <c r="W69" i="6" s="1"/>
  <c r="X20" i="6"/>
  <c r="X69" i="6" s="1"/>
  <c r="Y20" i="6"/>
  <c r="Y69" i="6" s="1"/>
  <c r="Z20" i="6"/>
  <c r="Z69" i="6" s="1"/>
  <c r="AA20" i="6"/>
  <c r="AA69" i="6" s="1"/>
  <c r="AB20" i="6"/>
  <c r="AB69" i="6" s="1"/>
  <c r="AD20" i="6"/>
  <c r="AD69" i="6" s="1"/>
  <c r="AE20" i="6"/>
  <c r="AE69" i="6" s="1"/>
  <c r="D21" i="6"/>
  <c r="D70" i="6" s="1"/>
  <c r="E21" i="6"/>
  <c r="E70" i="6" s="1"/>
  <c r="F21" i="6"/>
  <c r="F70" i="6" s="1"/>
  <c r="G21" i="6"/>
  <c r="G70" i="6" s="1"/>
  <c r="H21" i="6"/>
  <c r="H70" i="6" s="1"/>
  <c r="I21" i="6"/>
  <c r="I70" i="6" s="1"/>
  <c r="J21" i="6"/>
  <c r="J70" i="6" s="1"/>
  <c r="K21" i="6"/>
  <c r="K70" i="6" s="1"/>
  <c r="L21" i="6"/>
  <c r="L70" i="6" s="1"/>
  <c r="M21" i="6"/>
  <c r="M70" i="6" s="1"/>
  <c r="P21" i="6"/>
  <c r="P70" i="6" s="1"/>
  <c r="Q21" i="6"/>
  <c r="Q70" i="6" s="1"/>
  <c r="R21" i="6"/>
  <c r="R70" i="6" s="1"/>
  <c r="S21" i="6"/>
  <c r="S70" i="6" s="1"/>
  <c r="T21" i="6"/>
  <c r="T70" i="6" s="1"/>
  <c r="U21" i="6"/>
  <c r="U70" i="6" s="1"/>
  <c r="V21" i="6"/>
  <c r="V70" i="6" s="1"/>
  <c r="W21" i="6"/>
  <c r="W70" i="6" s="1"/>
  <c r="X21" i="6"/>
  <c r="X70" i="6" s="1"/>
  <c r="Y21" i="6"/>
  <c r="Y70" i="6" s="1"/>
  <c r="Z21" i="6"/>
  <c r="Z70" i="6" s="1"/>
  <c r="AA21" i="6"/>
  <c r="AA70" i="6" s="1"/>
  <c r="AC21" i="6"/>
  <c r="AC70" i="6" s="1"/>
  <c r="AD21" i="6"/>
  <c r="AD70" i="6" s="1"/>
  <c r="AE21" i="6"/>
  <c r="AE70" i="6" s="1"/>
  <c r="AF21" i="6"/>
  <c r="AF70" i="6" s="1"/>
  <c r="F22" i="6"/>
  <c r="F71" i="6" s="1"/>
  <c r="I22" i="6"/>
  <c r="I71" i="6" s="1"/>
  <c r="K22" i="6"/>
  <c r="K71" i="6" s="1"/>
  <c r="L22" i="6"/>
  <c r="L71" i="6" s="1"/>
  <c r="M22" i="6"/>
  <c r="M71" i="6" s="1"/>
  <c r="N22" i="6"/>
  <c r="N71" i="6" s="1"/>
  <c r="O22" i="6"/>
  <c r="O71" i="6" s="1"/>
  <c r="P22" i="6"/>
  <c r="P71" i="6" s="1"/>
  <c r="Q22" i="6"/>
  <c r="Q71" i="6" s="1"/>
  <c r="R22" i="6"/>
  <c r="R71" i="6" s="1"/>
  <c r="S22" i="6"/>
  <c r="S71" i="6" s="1"/>
  <c r="T22" i="6"/>
  <c r="T71" i="6" s="1"/>
  <c r="U22" i="6"/>
  <c r="U71" i="6" s="1"/>
  <c r="V22" i="6"/>
  <c r="V71" i="6" s="1"/>
  <c r="W22" i="6"/>
  <c r="W71" i="6" s="1"/>
  <c r="X22" i="6"/>
  <c r="X71" i="6" s="1"/>
  <c r="Y22" i="6"/>
  <c r="Y71" i="6" s="1"/>
  <c r="AA22" i="6"/>
  <c r="AA71" i="6" s="1"/>
  <c r="AB22" i="6"/>
  <c r="AB71" i="6" s="1"/>
  <c r="AC22" i="6"/>
  <c r="AC71" i="6" s="1"/>
  <c r="AD22" i="6"/>
  <c r="AD71" i="6" s="1"/>
  <c r="AE22" i="6"/>
  <c r="AE71" i="6" s="1"/>
  <c r="AF22" i="6"/>
  <c r="AF71" i="6" s="1"/>
  <c r="D23" i="6"/>
  <c r="D72" i="6" s="1"/>
  <c r="E23" i="6"/>
  <c r="E72" i="6" s="1"/>
  <c r="F23" i="6"/>
  <c r="F72" i="6" s="1"/>
  <c r="G23" i="6"/>
  <c r="G72" i="6" s="1"/>
  <c r="H23" i="6"/>
  <c r="H72" i="6" s="1"/>
  <c r="K23" i="6"/>
  <c r="K72" i="6" s="1"/>
  <c r="L23" i="6"/>
  <c r="L72" i="6" s="1"/>
  <c r="M23" i="6"/>
  <c r="M72" i="6" s="1"/>
  <c r="N23" i="6"/>
  <c r="N72" i="6" s="1"/>
  <c r="O23" i="6"/>
  <c r="O72" i="6" s="1"/>
  <c r="P23" i="6"/>
  <c r="P72" i="6" s="1"/>
  <c r="Q23" i="6"/>
  <c r="Q72" i="6" s="1"/>
  <c r="R23" i="6"/>
  <c r="R72" i="6" s="1"/>
  <c r="S23" i="6"/>
  <c r="S72" i="6" s="1"/>
  <c r="T23" i="6"/>
  <c r="T72" i="6" s="1"/>
  <c r="U23" i="6"/>
  <c r="U72" i="6" s="1"/>
  <c r="V23" i="6"/>
  <c r="V72" i="6" s="1"/>
  <c r="W23" i="6"/>
  <c r="W72" i="6" s="1"/>
  <c r="X23" i="6"/>
  <c r="X72" i="6" s="1"/>
  <c r="Z23" i="6"/>
  <c r="Z72" i="6" s="1"/>
  <c r="AA23" i="6"/>
  <c r="AA72" i="6" s="1"/>
  <c r="AB23" i="6"/>
  <c r="AB72" i="6" s="1"/>
  <c r="AC23" i="6"/>
  <c r="AC72" i="6" s="1"/>
  <c r="AD23" i="6"/>
  <c r="AD72" i="6" s="1"/>
  <c r="AE23" i="6"/>
  <c r="AE72" i="6" s="1"/>
  <c r="AF23" i="6"/>
  <c r="AF72" i="6" s="1"/>
  <c r="E53" i="38" l="1"/>
  <c r="S34" i="4"/>
  <c r="U34" i="4"/>
  <c r="V34" i="4"/>
  <c r="O34" i="4"/>
  <c r="P34" i="4"/>
  <c r="Q34" i="4"/>
  <c r="R34" i="4"/>
  <c r="AB34" i="4" s="1"/>
  <c r="T34" i="4"/>
  <c r="S29" i="4"/>
  <c r="U29" i="4"/>
  <c r="O29" i="4"/>
  <c r="V29" i="4"/>
  <c r="R29" i="4"/>
  <c r="P29" i="4"/>
  <c r="Q29" i="4"/>
  <c r="AA29" i="4" s="1"/>
  <c r="T29" i="4"/>
  <c r="S32" i="4"/>
  <c r="U32" i="4"/>
  <c r="V32" i="4"/>
  <c r="O32" i="4"/>
  <c r="Q32" i="4"/>
  <c r="R32" i="4"/>
  <c r="T32" i="4"/>
  <c r="P32" i="4"/>
  <c r="Z32" i="4" s="1"/>
  <c r="S31" i="4"/>
  <c r="U31" i="4"/>
  <c r="O31" i="4"/>
  <c r="V31" i="4"/>
  <c r="T31" i="4"/>
  <c r="P31" i="4"/>
  <c r="Q31" i="4"/>
  <c r="AA31" i="4" s="1"/>
  <c r="R31" i="4"/>
  <c r="S28" i="4"/>
  <c r="U28" i="4"/>
  <c r="V28" i="4"/>
  <c r="AF28" i="4" s="1"/>
  <c r="O28" i="4"/>
  <c r="P28" i="4"/>
  <c r="Q28" i="4"/>
  <c r="R28" i="4"/>
  <c r="AB28" i="4" s="1"/>
  <c r="T28" i="4"/>
  <c r="AD28" i="4" s="1"/>
  <c r="S30" i="4"/>
  <c r="U30" i="4"/>
  <c r="V30" i="4"/>
  <c r="O30" i="4"/>
  <c r="Q30" i="4"/>
  <c r="R30" i="4"/>
  <c r="T30" i="4"/>
  <c r="P30" i="4"/>
  <c r="S33" i="4"/>
  <c r="U33" i="4"/>
  <c r="O33" i="4"/>
  <c r="V33" i="4"/>
  <c r="R33" i="4"/>
  <c r="AB33" i="4" s="1"/>
  <c r="P33" i="4"/>
  <c r="Q33" i="4"/>
  <c r="T33" i="4"/>
  <c r="BI33" i="6"/>
  <c r="AU33" i="6"/>
  <c r="AO33" i="6"/>
  <c r="BJ34" i="6"/>
  <c r="BC34" i="6"/>
  <c r="AW34" i="6"/>
  <c r="BC31" i="6"/>
  <c r="BC32" i="6"/>
  <c r="AW32" i="6"/>
  <c r="AQ32" i="6"/>
  <c r="AU31" i="6"/>
  <c r="AO31" i="6"/>
  <c r="BO30" i="6"/>
  <c r="BI30" i="6"/>
  <c r="BM34" i="6"/>
  <c r="BK34" i="6"/>
  <c r="BD34" i="6"/>
  <c r="AX34" i="6"/>
  <c r="AO34" i="6"/>
  <c r="BJ33" i="6"/>
  <c r="BD33" i="6"/>
  <c r="AV33" i="6"/>
  <c r="AP33" i="6"/>
  <c r="BD32" i="6"/>
  <c r="AX32" i="6"/>
  <c r="AR32" i="6"/>
  <c r="BK31" i="6"/>
  <c r="BD31" i="6"/>
  <c r="AW31" i="6"/>
  <c r="AP31" i="6"/>
  <c r="BJ30" i="6"/>
  <c r="BA30" i="6"/>
  <c r="AS30" i="6"/>
  <c r="AM30" i="6"/>
  <c r="BB33" i="6"/>
  <c r="AY30" i="6"/>
  <c r="AR30" i="6"/>
  <c r="BO34" i="6"/>
  <c r="BB34" i="6"/>
  <c r="AV34" i="6"/>
  <c r="BH33" i="6"/>
  <c r="BA33" i="6"/>
  <c r="AT33" i="6"/>
  <c r="AN33" i="6"/>
  <c r="BH32" i="6"/>
  <c r="BB32" i="6"/>
  <c r="AV32" i="6"/>
  <c r="BO31" i="6"/>
  <c r="BI31" i="6"/>
  <c r="BA31" i="6"/>
  <c r="AT31" i="6"/>
  <c r="AN31" i="6"/>
  <c r="BN30" i="6"/>
  <c r="BH30" i="6"/>
  <c r="AX30" i="6"/>
  <c r="AQ30" i="6"/>
  <c r="BN34" i="6"/>
  <c r="BG34" i="6"/>
  <c r="BA34" i="6"/>
  <c r="AU34" i="6"/>
  <c r="BN33" i="6"/>
  <c r="BG33" i="6"/>
  <c r="AZ33" i="6"/>
  <c r="AS33" i="6"/>
  <c r="AM33" i="6"/>
  <c r="BA32" i="6"/>
  <c r="AU32" i="6"/>
  <c r="BN31" i="6"/>
  <c r="AZ31" i="6"/>
  <c r="AS31" i="6"/>
  <c r="AM31" i="6"/>
  <c r="BM30" i="6"/>
  <c r="BG30" i="6"/>
  <c r="AW30" i="6"/>
  <c r="AP30" i="6"/>
  <c r="BF34" i="6"/>
  <c r="AZ34" i="6"/>
  <c r="AT34" i="6"/>
  <c r="BM33" i="6"/>
  <c r="BF33" i="6"/>
  <c r="AY33" i="6"/>
  <c r="AR33" i="6"/>
  <c r="BM32" i="6"/>
  <c r="AZ32" i="6"/>
  <c r="AT32" i="6"/>
  <c r="AN32" i="6"/>
  <c r="BG31" i="6"/>
  <c r="AY31" i="6"/>
  <c r="AR31" i="6"/>
  <c r="BL30" i="6"/>
  <c r="BF30" i="6"/>
  <c r="AU30" i="6"/>
  <c r="AO30" i="6"/>
  <c r="BL34" i="6"/>
  <c r="BE34" i="6"/>
  <c r="AY34" i="6"/>
  <c r="BE33" i="6"/>
  <c r="AQ33" i="6"/>
  <c r="BK32" i="6"/>
  <c r="BE32" i="6"/>
  <c r="AY32" i="6"/>
  <c r="AS32" i="6"/>
  <c r="AM32" i="6"/>
  <c r="BL31" i="6"/>
  <c r="BF31" i="6"/>
  <c r="AX31" i="6"/>
  <c r="AQ31" i="6"/>
  <c r="BK30" i="6"/>
  <c r="BC30" i="6"/>
  <c r="AT30" i="6"/>
  <c r="AN30" i="6"/>
  <c r="BL9" i="6"/>
  <c r="BE8" i="6"/>
  <c r="BE9" i="6"/>
  <c r="AQ8" i="6"/>
  <c r="BO9" i="6"/>
  <c r="BB9" i="6"/>
  <c r="AV9" i="6"/>
  <c r="BH8" i="6"/>
  <c r="AT8" i="6"/>
  <c r="AN8" i="6"/>
  <c r="AY9" i="6"/>
  <c r="BN9" i="6"/>
  <c r="BG9" i="6"/>
  <c r="BA9" i="6"/>
  <c r="AU9" i="6"/>
  <c r="BM9" i="6"/>
  <c r="BF9" i="6"/>
  <c r="AZ9" i="6"/>
  <c r="AT9" i="6"/>
  <c r="BM8" i="6"/>
  <c r="BF8" i="6"/>
  <c r="AY8" i="6"/>
  <c r="AR8" i="6"/>
  <c r="BK9" i="6"/>
  <c r="BD9" i="6"/>
  <c r="AX9" i="6"/>
  <c r="AO9" i="6"/>
  <c r="BJ8" i="6"/>
  <c r="BD8" i="6"/>
  <c r="AV8" i="6"/>
  <c r="AP8" i="6"/>
  <c r="BJ9" i="6"/>
  <c r="BC9" i="6"/>
  <c r="AW9" i="6"/>
  <c r="BI8" i="6"/>
  <c r="BB8" i="6"/>
  <c r="AU8" i="6"/>
  <c r="AO8" i="6"/>
  <c r="BA8" i="6"/>
  <c r="BN8" i="6"/>
  <c r="BG8" i="6"/>
  <c r="AZ8" i="6"/>
  <c r="AS8" i="6"/>
  <c r="AM8" i="6"/>
  <c r="BE7" i="6"/>
  <c r="AM7" i="6"/>
  <c r="BL6" i="6"/>
  <c r="AQ6" i="6"/>
  <c r="BD7" i="6"/>
  <c r="AX7" i="6"/>
  <c r="AR7" i="6"/>
  <c r="BK6" i="6"/>
  <c r="BD6" i="6"/>
  <c r="AW6" i="6"/>
  <c r="AP6" i="6"/>
  <c r="BK7" i="6"/>
  <c r="AS7" i="6"/>
  <c r="AX6" i="6"/>
  <c r="AY7" i="6"/>
  <c r="BF6" i="6"/>
  <c r="BK5" i="6"/>
  <c r="AN5" i="6"/>
  <c r="AM5" i="6"/>
  <c r="BM7" i="6"/>
  <c r="AZ7" i="6"/>
  <c r="AT7" i="6"/>
  <c r="AN7" i="6"/>
  <c r="BG6" i="6"/>
  <c r="AY6" i="6"/>
  <c r="AR6" i="6"/>
  <c r="BL5" i="6"/>
  <c r="BF5" i="6"/>
  <c r="AU5" i="6"/>
  <c r="AO5" i="6"/>
  <c r="BJ5" i="6"/>
  <c r="BC7" i="6"/>
  <c r="AW7" i="6"/>
  <c r="AQ7" i="6"/>
  <c r="BC6" i="6"/>
  <c r="AU6" i="6"/>
  <c r="AO6" i="6"/>
  <c r="BO5" i="6"/>
  <c r="BI5" i="6"/>
  <c r="AY5" i="6"/>
  <c r="AR5" i="6"/>
  <c r="BC5" i="6"/>
  <c r="AS5" i="6"/>
  <c r="BH7" i="6"/>
  <c r="BB7" i="6"/>
  <c r="AV7" i="6"/>
  <c r="BO6" i="6"/>
  <c r="BI6" i="6"/>
  <c r="BA6" i="6"/>
  <c r="AT6" i="6"/>
  <c r="AN6" i="6"/>
  <c r="BN5" i="6"/>
  <c r="BH5" i="6"/>
  <c r="AX5" i="6"/>
  <c r="AQ5" i="6"/>
  <c r="AT5" i="6"/>
  <c r="BA5" i="6"/>
  <c r="BA7" i="6"/>
  <c r="AU7" i="6"/>
  <c r="BN6" i="6"/>
  <c r="AZ6" i="6"/>
  <c r="AS6" i="6"/>
  <c r="AM6" i="6"/>
  <c r="BM5" i="6"/>
  <c r="BG5" i="6"/>
  <c r="AW5" i="6"/>
  <c r="AP5" i="6"/>
  <c r="AF28" i="20"/>
  <c r="AF23" i="20"/>
  <c r="AF25" i="20"/>
  <c r="AF26" i="20"/>
  <c r="AF30" i="20"/>
  <c r="AF27" i="20"/>
  <c r="AA30" i="4"/>
  <c r="AB29" i="4"/>
  <c r="AC29" i="4"/>
  <c r="Y29" i="4"/>
  <c r="AE29" i="4"/>
  <c r="Z29" i="4"/>
  <c r="AF29" i="4"/>
  <c r="AA28" i="4"/>
  <c r="Z28" i="4"/>
  <c r="Z34" i="4"/>
  <c r="AF34" i="4"/>
  <c r="AC30" i="4"/>
  <c r="AF30" i="4"/>
  <c r="AD30" i="4"/>
  <c r="Z33" i="4"/>
  <c r="AF33" i="4"/>
  <c r="Y32" i="4"/>
  <c r="AA32" i="4"/>
  <c r="AC32" i="4"/>
  <c r="AE32" i="4"/>
  <c r="Y30" i="4"/>
  <c r="Y31" i="4"/>
  <c r="Z31" i="4"/>
  <c r="AC31" i="4"/>
  <c r="AE31" i="4"/>
  <c r="X25" i="38"/>
  <c r="X27" i="38"/>
  <c r="X30" i="38"/>
  <c r="X23" i="38"/>
  <c r="X28" i="38"/>
  <c r="X26" i="38"/>
  <c r="W33" i="4" l="1"/>
  <c r="M33" i="4" s="1"/>
  <c r="W32" i="4"/>
  <c r="M32" i="4" s="1"/>
  <c r="W29" i="4"/>
  <c r="M29" i="4" s="1"/>
  <c r="W30" i="4"/>
  <c r="M30" i="4" s="1"/>
  <c r="W28" i="4"/>
  <c r="M28" i="4" s="1"/>
  <c r="W31" i="4"/>
  <c r="M31" i="4" s="1"/>
  <c r="W34" i="4"/>
  <c r="M34" i="4" s="1"/>
  <c r="Q84" i="34"/>
  <c r="Q78" i="34"/>
  <c r="Q85" i="34"/>
  <c r="Q79" i="34"/>
  <c r="Q86" i="34"/>
  <c r="Q87" i="34"/>
  <c r="Q81" i="34"/>
  <c r="Q75" i="34"/>
  <c r="Q84" i="35"/>
  <c r="Q78" i="35"/>
  <c r="Q84" i="33"/>
  <c r="Q78" i="33"/>
  <c r="Q76" i="34"/>
  <c r="Q85" i="35"/>
  <c r="Q79" i="35"/>
  <c r="Q85" i="33"/>
  <c r="Q79" i="33"/>
  <c r="Q83" i="34"/>
  <c r="Q86" i="35"/>
  <c r="Q80" i="35"/>
  <c r="Q86" i="33"/>
  <c r="Q80" i="33"/>
  <c r="Q80" i="34"/>
  <c r="Q87" i="35"/>
  <c r="Q81" i="35"/>
  <c r="Q75" i="35"/>
  <c r="Q87" i="33"/>
  <c r="Q81" i="33"/>
  <c r="Q75" i="33"/>
  <c r="Q82" i="34"/>
  <c r="Q76" i="33"/>
  <c r="Q83" i="35"/>
  <c r="Q77" i="34"/>
  <c r="Q76" i="35"/>
  <c r="Q82" i="33"/>
  <c r="Q77" i="35"/>
  <c r="Q83" i="33"/>
  <c r="Q82" i="36"/>
  <c r="Q76" i="36"/>
  <c r="Q82" i="32"/>
  <c r="Q76" i="32"/>
  <c r="Q82" i="35"/>
  <c r="Q83" i="36"/>
  <c r="Q77" i="36"/>
  <c r="Q84" i="36"/>
  <c r="Q78" i="36"/>
  <c r="Q84" i="32"/>
  <c r="Q78" i="32"/>
  <c r="Q85" i="36"/>
  <c r="Q79" i="36"/>
  <c r="Q85" i="32"/>
  <c r="Q79" i="32"/>
  <c r="Q80" i="36"/>
  <c r="Q75" i="36"/>
  <c r="Q77" i="33"/>
  <c r="Q86" i="36"/>
  <c r="Q81" i="36"/>
  <c r="Q87" i="32"/>
  <c r="Q75" i="32"/>
  <c r="Q77" i="32"/>
  <c r="Q87" i="36"/>
  <c r="Q83" i="32"/>
  <c r="Q86" i="32"/>
  <c r="Q81" i="32"/>
  <c r="Q80" i="32"/>
  <c r="E84" i="34"/>
  <c r="E78" i="34"/>
  <c r="E85" i="34"/>
  <c r="E79" i="34"/>
  <c r="E86" i="34"/>
  <c r="E87" i="34"/>
  <c r="E81" i="34"/>
  <c r="E75" i="34"/>
  <c r="E84" i="35"/>
  <c r="E78" i="35"/>
  <c r="E84" i="33"/>
  <c r="E78" i="33"/>
  <c r="E76" i="34"/>
  <c r="E85" i="35"/>
  <c r="E79" i="35"/>
  <c r="E85" i="33"/>
  <c r="E79" i="33"/>
  <c r="E83" i="34"/>
  <c r="E86" i="35"/>
  <c r="E80" i="35"/>
  <c r="E86" i="33"/>
  <c r="E80" i="33"/>
  <c r="E80" i="34"/>
  <c r="E87" i="35"/>
  <c r="E81" i="35"/>
  <c r="E75" i="35"/>
  <c r="E87" i="33"/>
  <c r="E81" i="33"/>
  <c r="E75" i="33"/>
  <c r="E77" i="34"/>
  <c r="E76" i="35"/>
  <c r="E82" i="33"/>
  <c r="E82" i="34"/>
  <c r="E77" i="33"/>
  <c r="E82" i="35"/>
  <c r="E83" i="35"/>
  <c r="E77" i="35"/>
  <c r="E82" i="36"/>
  <c r="E76" i="36"/>
  <c r="E82" i="32"/>
  <c r="E76" i="32"/>
  <c r="E83" i="36"/>
  <c r="E77" i="36"/>
  <c r="E84" i="36"/>
  <c r="E78" i="36"/>
  <c r="E84" i="32"/>
  <c r="E78" i="32"/>
  <c r="E76" i="33"/>
  <c r="E85" i="36"/>
  <c r="E79" i="36"/>
  <c r="E85" i="32"/>
  <c r="E79" i="32"/>
  <c r="E86" i="36"/>
  <c r="E81" i="36"/>
  <c r="E83" i="33"/>
  <c r="E87" i="36"/>
  <c r="E80" i="36"/>
  <c r="E75" i="36"/>
  <c r="E87" i="32"/>
  <c r="E77" i="32"/>
  <c r="E75" i="32"/>
  <c r="E86" i="32"/>
  <c r="E81" i="32"/>
  <c r="E83" i="32"/>
  <c r="E80" i="32"/>
  <c r="P137" i="34"/>
  <c r="P131" i="34"/>
  <c r="P138" i="34"/>
  <c r="P132" i="34"/>
  <c r="P126" i="34"/>
  <c r="P133" i="34"/>
  <c r="P127" i="34"/>
  <c r="P134" i="34"/>
  <c r="P128" i="34"/>
  <c r="P135" i="34"/>
  <c r="P137" i="35"/>
  <c r="P131" i="35"/>
  <c r="P137" i="33"/>
  <c r="P131" i="33"/>
  <c r="P137" i="36"/>
  <c r="P130" i="34"/>
  <c r="P138" i="35"/>
  <c r="P132" i="35"/>
  <c r="P126" i="35"/>
  <c r="P138" i="33"/>
  <c r="P132" i="33"/>
  <c r="P126" i="33"/>
  <c r="P138" i="36"/>
  <c r="P133" i="35"/>
  <c r="P127" i="35"/>
  <c r="P133" i="33"/>
  <c r="P127" i="33"/>
  <c r="P133" i="36"/>
  <c r="P136" i="34"/>
  <c r="P134" i="35"/>
  <c r="P128" i="35"/>
  <c r="P134" i="33"/>
  <c r="P128" i="33"/>
  <c r="P134" i="36"/>
  <c r="P129" i="33"/>
  <c r="P136" i="35"/>
  <c r="P129" i="35"/>
  <c r="P135" i="33"/>
  <c r="P130" i="35"/>
  <c r="P136" i="33"/>
  <c r="P129" i="34"/>
  <c r="P129" i="36"/>
  <c r="P135" i="32"/>
  <c r="P129" i="32"/>
  <c r="P135" i="35"/>
  <c r="P135" i="36"/>
  <c r="P130" i="36"/>
  <c r="P136" i="32"/>
  <c r="P130" i="32"/>
  <c r="P136" i="36"/>
  <c r="P131" i="36"/>
  <c r="P137" i="32"/>
  <c r="P131" i="32"/>
  <c r="P132" i="36"/>
  <c r="P126" i="36"/>
  <c r="P138" i="32"/>
  <c r="P132" i="32"/>
  <c r="P126" i="32"/>
  <c r="P130" i="33"/>
  <c r="P128" i="36"/>
  <c r="P134" i="32"/>
  <c r="P127" i="32"/>
  <c r="P127" i="36"/>
  <c r="P133" i="32"/>
  <c r="P128" i="32"/>
  <c r="N151" i="34"/>
  <c r="N145" i="34"/>
  <c r="N152" i="34"/>
  <c r="N146" i="34"/>
  <c r="N153" i="34"/>
  <c r="N147" i="34"/>
  <c r="N154" i="34"/>
  <c r="N148" i="34"/>
  <c r="N149" i="34"/>
  <c r="N151" i="35"/>
  <c r="N145" i="35"/>
  <c r="N151" i="33"/>
  <c r="N145" i="33"/>
  <c r="N151" i="36"/>
  <c r="N145" i="36"/>
  <c r="N144" i="34"/>
  <c r="N152" i="35"/>
  <c r="N146" i="35"/>
  <c r="N152" i="33"/>
  <c r="N146" i="33"/>
  <c r="N152" i="36"/>
  <c r="N146" i="36"/>
  <c r="N155" i="34"/>
  <c r="N153" i="35"/>
  <c r="N147" i="35"/>
  <c r="N153" i="33"/>
  <c r="N147" i="33"/>
  <c r="N153" i="36"/>
  <c r="N147" i="36"/>
  <c r="N150" i="34"/>
  <c r="N154" i="35"/>
  <c r="N148" i="35"/>
  <c r="N154" i="33"/>
  <c r="N148" i="33"/>
  <c r="N154" i="36"/>
  <c r="N148" i="36"/>
  <c r="N143" i="34"/>
  <c r="N143" i="33"/>
  <c r="N149" i="36"/>
  <c r="N150" i="35"/>
  <c r="N144" i="36"/>
  <c r="N143" i="35"/>
  <c r="N149" i="33"/>
  <c r="N155" i="36"/>
  <c r="N144" i="35"/>
  <c r="N150" i="33"/>
  <c r="N150" i="36"/>
  <c r="N155" i="32"/>
  <c r="N149" i="32"/>
  <c r="N143" i="32"/>
  <c r="N150" i="32"/>
  <c r="N144" i="32"/>
  <c r="N144" i="33"/>
  <c r="N151" i="32"/>
  <c r="N145" i="32"/>
  <c r="N155" i="33"/>
  <c r="N152" i="32"/>
  <c r="N146" i="32"/>
  <c r="N153" i="32"/>
  <c r="N149" i="35"/>
  <c r="N148" i="32"/>
  <c r="N143" i="36"/>
  <c r="N154" i="32"/>
  <c r="N155" i="35"/>
  <c r="N147" i="32"/>
  <c r="J153" i="34"/>
  <c r="J147" i="34"/>
  <c r="J154" i="34"/>
  <c r="J148" i="34"/>
  <c r="J155" i="34"/>
  <c r="J149" i="34"/>
  <c r="J143" i="34"/>
  <c r="J150" i="34"/>
  <c r="J144" i="34"/>
  <c r="J151" i="34"/>
  <c r="J153" i="35"/>
  <c r="J147" i="35"/>
  <c r="J153" i="33"/>
  <c r="J147" i="33"/>
  <c r="J153" i="36"/>
  <c r="J147" i="36"/>
  <c r="J146" i="34"/>
  <c r="J154" i="35"/>
  <c r="J148" i="35"/>
  <c r="J154" i="33"/>
  <c r="J148" i="33"/>
  <c r="J154" i="36"/>
  <c r="J148" i="36"/>
  <c r="J155" i="35"/>
  <c r="J149" i="35"/>
  <c r="J143" i="35"/>
  <c r="J155" i="33"/>
  <c r="J149" i="33"/>
  <c r="J143" i="33"/>
  <c r="J155" i="36"/>
  <c r="J149" i="36"/>
  <c r="J143" i="36"/>
  <c r="J152" i="34"/>
  <c r="J150" i="35"/>
  <c r="J144" i="35"/>
  <c r="J150" i="33"/>
  <c r="J144" i="33"/>
  <c r="J150" i="36"/>
  <c r="J144" i="36"/>
  <c r="J145" i="34"/>
  <c r="J145" i="33"/>
  <c r="J151" i="36"/>
  <c r="J152" i="35"/>
  <c r="J146" i="36"/>
  <c r="J145" i="35"/>
  <c r="J151" i="33"/>
  <c r="J146" i="35"/>
  <c r="J152" i="33"/>
  <c r="J152" i="36"/>
  <c r="J151" i="32"/>
  <c r="J145" i="32"/>
  <c r="J152" i="32"/>
  <c r="J146" i="32"/>
  <c r="J146" i="33"/>
  <c r="J153" i="32"/>
  <c r="J147" i="32"/>
  <c r="J154" i="32"/>
  <c r="J148" i="32"/>
  <c r="J151" i="35"/>
  <c r="J155" i="32"/>
  <c r="J145" i="36"/>
  <c r="J150" i="32"/>
  <c r="J143" i="32"/>
  <c r="J149" i="32"/>
  <c r="J144" i="32"/>
  <c r="Y102" i="34"/>
  <c r="Y96" i="34"/>
  <c r="Y103" i="34"/>
  <c r="Y97" i="34"/>
  <c r="Y104" i="34"/>
  <c r="Y98" i="34"/>
  <c r="Y92" i="34"/>
  <c r="Y99" i="34"/>
  <c r="Y93" i="34"/>
  <c r="Y100" i="34"/>
  <c r="Y102" i="35"/>
  <c r="Y96" i="35"/>
  <c r="Y102" i="33"/>
  <c r="Y96" i="33"/>
  <c r="Y95" i="34"/>
  <c r="Y103" i="35"/>
  <c r="Y97" i="35"/>
  <c r="Y103" i="33"/>
  <c r="Y97" i="33"/>
  <c r="Y104" i="35"/>
  <c r="Y98" i="35"/>
  <c r="Y92" i="35"/>
  <c r="Y104" i="33"/>
  <c r="Y98" i="33"/>
  <c r="Y92" i="33"/>
  <c r="Y101" i="34"/>
  <c r="Y99" i="35"/>
  <c r="Y93" i="35"/>
  <c r="Y99" i="33"/>
  <c r="Y93" i="33"/>
  <c r="Y94" i="34"/>
  <c r="Y94" i="33"/>
  <c r="Y101" i="35"/>
  <c r="Y94" i="35"/>
  <c r="Y100" i="33"/>
  <c r="Y95" i="35"/>
  <c r="Y101" i="33"/>
  <c r="Y95" i="33"/>
  <c r="Y100" i="36"/>
  <c r="Y94" i="36"/>
  <c r="Y100" i="32"/>
  <c r="Y94" i="32"/>
  <c r="Y101" i="36"/>
  <c r="Y95" i="36"/>
  <c r="Y101" i="32"/>
  <c r="Y102" i="36"/>
  <c r="Y96" i="36"/>
  <c r="Y102" i="32"/>
  <c r="Y96" i="32"/>
  <c r="Y100" i="35"/>
  <c r="Y103" i="36"/>
  <c r="Y97" i="36"/>
  <c r="Y103" i="32"/>
  <c r="Y97" i="32"/>
  <c r="Y98" i="36"/>
  <c r="Y93" i="36"/>
  <c r="Y104" i="36"/>
  <c r="Y99" i="36"/>
  <c r="Y92" i="36"/>
  <c r="Y104" i="32"/>
  <c r="Y99" i="32"/>
  <c r="Y95" i="32"/>
  <c r="Y93" i="32"/>
  <c r="Y98" i="32"/>
  <c r="Y92" i="32"/>
  <c r="AA120" i="34"/>
  <c r="AA114" i="34"/>
  <c r="AA121" i="34"/>
  <c r="AA115" i="34"/>
  <c r="AA109" i="34"/>
  <c r="AA116" i="34"/>
  <c r="AA110" i="34"/>
  <c r="AA117" i="34"/>
  <c r="AA111" i="34"/>
  <c r="AA112" i="34"/>
  <c r="AA120" i="35"/>
  <c r="AA114" i="35"/>
  <c r="AA120" i="33"/>
  <c r="AA114" i="33"/>
  <c r="AA121" i="35"/>
  <c r="AA115" i="35"/>
  <c r="AA109" i="35"/>
  <c r="AA121" i="33"/>
  <c r="AA115" i="33"/>
  <c r="AA109" i="33"/>
  <c r="AA118" i="34"/>
  <c r="AA116" i="35"/>
  <c r="AA110" i="35"/>
  <c r="AA116" i="33"/>
  <c r="AA110" i="33"/>
  <c r="AA113" i="34"/>
  <c r="AA117" i="35"/>
  <c r="AA111" i="35"/>
  <c r="AA117" i="33"/>
  <c r="AA111" i="33"/>
  <c r="AA119" i="34"/>
  <c r="AA118" i="35"/>
  <c r="AA113" i="35"/>
  <c r="AA119" i="33"/>
  <c r="AA112" i="33"/>
  <c r="AA113" i="33"/>
  <c r="AA118" i="36"/>
  <c r="AA112" i="36"/>
  <c r="AA118" i="32"/>
  <c r="AA112" i="32"/>
  <c r="AA112" i="35"/>
  <c r="AA119" i="36"/>
  <c r="AA113" i="36"/>
  <c r="AA119" i="32"/>
  <c r="AA113" i="32"/>
  <c r="AA119" i="35"/>
  <c r="AA120" i="36"/>
  <c r="AA114" i="36"/>
  <c r="AA120" i="32"/>
  <c r="AA114" i="32"/>
  <c r="AA121" i="36"/>
  <c r="AA115" i="36"/>
  <c r="AA109" i="36"/>
  <c r="AA121" i="32"/>
  <c r="AA115" i="32"/>
  <c r="AA109" i="32"/>
  <c r="AA110" i="36"/>
  <c r="AA116" i="32"/>
  <c r="AA118" i="33"/>
  <c r="AA116" i="36"/>
  <c r="AA111" i="36"/>
  <c r="AA117" i="32"/>
  <c r="AA111" i="32"/>
  <c r="AA117" i="36"/>
  <c r="AA110" i="32"/>
  <c r="C82" i="34"/>
  <c r="C76" i="34"/>
  <c r="C83" i="34"/>
  <c r="C77" i="34"/>
  <c r="C85" i="34"/>
  <c r="C79" i="34"/>
  <c r="C84" i="34"/>
  <c r="C82" i="35"/>
  <c r="C76" i="35"/>
  <c r="C82" i="33"/>
  <c r="C76" i="33"/>
  <c r="C83" i="35"/>
  <c r="C77" i="35"/>
  <c r="C83" i="33"/>
  <c r="C77" i="33"/>
  <c r="C86" i="34"/>
  <c r="C81" i="34"/>
  <c r="C84" i="35"/>
  <c r="C78" i="35"/>
  <c r="C84" i="33"/>
  <c r="C78" i="33"/>
  <c r="C78" i="34"/>
  <c r="C85" i="35"/>
  <c r="C79" i="35"/>
  <c r="C85" i="33"/>
  <c r="C79" i="33"/>
  <c r="C87" i="34"/>
  <c r="C80" i="34"/>
  <c r="C75" i="34"/>
  <c r="C86" i="35"/>
  <c r="C81" i="35"/>
  <c r="C87" i="33"/>
  <c r="C80" i="33"/>
  <c r="C75" i="35"/>
  <c r="C81" i="33"/>
  <c r="C75" i="33"/>
  <c r="C86" i="36"/>
  <c r="C80" i="36"/>
  <c r="C86" i="32"/>
  <c r="C80" i="32"/>
  <c r="C86" i="33"/>
  <c r="C87" i="36"/>
  <c r="C81" i="36"/>
  <c r="C75" i="36"/>
  <c r="C82" i="36"/>
  <c r="C76" i="36"/>
  <c r="C82" i="32"/>
  <c r="C76" i="32"/>
  <c r="C80" i="35"/>
  <c r="C83" i="36"/>
  <c r="C77" i="36"/>
  <c r="C83" i="32"/>
  <c r="C77" i="32"/>
  <c r="C87" i="35"/>
  <c r="C78" i="36"/>
  <c r="C84" i="36"/>
  <c r="C79" i="36"/>
  <c r="C85" i="32"/>
  <c r="C81" i="32"/>
  <c r="C87" i="32"/>
  <c r="C85" i="36"/>
  <c r="C84" i="32"/>
  <c r="C75" i="32"/>
  <c r="C79" i="32"/>
  <c r="C78" i="32"/>
  <c r="L133" i="34"/>
  <c r="L127" i="34"/>
  <c r="L134" i="34"/>
  <c r="L128" i="34"/>
  <c r="L135" i="34"/>
  <c r="L129" i="34"/>
  <c r="L136" i="34"/>
  <c r="L130" i="34"/>
  <c r="L137" i="34"/>
  <c r="L133" i="35"/>
  <c r="L127" i="35"/>
  <c r="L133" i="33"/>
  <c r="L127" i="33"/>
  <c r="L133" i="36"/>
  <c r="L132" i="34"/>
  <c r="L134" i="35"/>
  <c r="L128" i="35"/>
  <c r="L134" i="33"/>
  <c r="L128" i="33"/>
  <c r="L134" i="36"/>
  <c r="L135" i="35"/>
  <c r="L129" i="35"/>
  <c r="L135" i="33"/>
  <c r="L129" i="33"/>
  <c r="L135" i="36"/>
  <c r="L138" i="34"/>
  <c r="L136" i="35"/>
  <c r="L130" i="35"/>
  <c r="L136" i="33"/>
  <c r="L130" i="33"/>
  <c r="L136" i="36"/>
  <c r="L126" i="34"/>
  <c r="L131" i="33"/>
  <c r="L137" i="36"/>
  <c r="L131" i="34"/>
  <c r="L138" i="35"/>
  <c r="L126" i="33"/>
  <c r="L131" i="35"/>
  <c r="L137" i="33"/>
  <c r="L132" i="35"/>
  <c r="L138" i="33"/>
  <c r="L126" i="35"/>
  <c r="L131" i="36"/>
  <c r="L137" i="32"/>
  <c r="L131" i="32"/>
  <c r="L137" i="35"/>
  <c r="L132" i="36"/>
  <c r="L126" i="36"/>
  <c r="L138" i="32"/>
  <c r="L132" i="32"/>
  <c r="L126" i="32"/>
  <c r="L138" i="36"/>
  <c r="L127" i="36"/>
  <c r="L133" i="32"/>
  <c r="L127" i="32"/>
  <c r="L128" i="36"/>
  <c r="L134" i="32"/>
  <c r="L128" i="32"/>
  <c r="L132" i="33"/>
  <c r="L130" i="36"/>
  <c r="L136" i="32"/>
  <c r="L129" i="32"/>
  <c r="L129" i="36"/>
  <c r="L135" i="32"/>
  <c r="L130" i="32"/>
  <c r="H103" i="34"/>
  <c r="H97" i="34"/>
  <c r="H104" i="34"/>
  <c r="H98" i="34"/>
  <c r="H92" i="34"/>
  <c r="H99" i="34"/>
  <c r="H93" i="34"/>
  <c r="H100" i="34"/>
  <c r="H94" i="34"/>
  <c r="H95" i="34"/>
  <c r="H103" i="35"/>
  <c r="H97" i="35"/>
  <c r="H103" i="33"/>
  <c r="H97" i="33"/>
  <c r="H104" i="35"/>
  <c r="H98" i="35"/>
  <c r="H92" i="35"/>
  <c r="H104" i="33"/>
  <c r="H98" i="33"/>
  <c r="H92" i="33"/>
  <c r="H101" i="34"/>
  <c r="H99" i="35"/>
  <c r="H93" i="35"/>
  <c r="H99" i="33"/>
  <c r="H93" i="33"/>
  <c r="H96" i="34"/>
  <c r="H100" i="35"/>
  <c r="H94" i="35"/>
  <c r="H100" i="33"/>
  <c r="H94" i="33"/>
  <c r="H102" i="34"/>
  <c r="H101" i="35"/>
  <c r="H96" i="35"/>
  <c r="H102" i="33"/>
  <c r="H95" i="33"/>
  <c r="H96" i="33"/>
  <c r="H101" i="36"/>
  <c r="H95" i="36"/>
  <c r="H101" i="32"/>
  <c r="H95" i="32"/>
  <c r="H101" i="33"/>
  <c r="H102" i="36"/>
  <c r="H96" i="36"/>
  <c r="H102" i="32"/>
  <c r="H103" i="36"/>
  <c r="H97" i="36"/>
  <c r="H103" i="32"/>
  <c r="H97" i="32"/>
  <c r="H95" i="35"/>
  <c r="H104" i="36"/>
  <c r="H98" i="36"/>
  <c r="H92" i="36"/>
  <c r="H104" i="32"/>
  <c r="H98" i="32"/>
  <c r="H92" i="32"/>
  <c r="H102" i="35"/>
  <c r="H93" i="36"/>
  <c r="H99" i="36"/>
  <c r="H94" i="36"/>
  <c r="H99" i="32"/>
  <c r="H100" i="36"/>
  <c r="H100" i="32"/>
  <c r="H94" i="32"/>
  <c r="H96" i="32"/>
  <c r="H93" i="32"/>
  <c r="I82" i="34"/>
  <c r="I76" i="34"/>
  <c r="I83" i="34"/>
  <c r="I77" i="34"/>
  <c r="I85" i="34"/>
  <c r="I79" i="34"/>
  <c r="I86" i="34"/>
  <c r="I78" i="34"/>
  <c r="I82" i="35"/>
  <c r="I76" i="35"/>
  <c r="I82" i="33"/>
  <c r="I76" i="33"/>
  <c r="I80" i="34"/>
  <c r="I83" i="35"/>
  <c r="I77" i="35"/>
  <c r="I83" i="33"/>
  <c r="I77" i="33"/>
  <c r="I75" i="34"/>
  <c r="I84" i="35"/>
  <c r="I78" i="35"/>
  <c r="I84" i="33"/>
  <c r="I78" i="33"/>
  <c r="I87" i="34"/>
  <c r="I84" i="34"/>
  <c r="I85" i="35"/>
  <c r="I79" i="35"/>
  <c r="I85" i="33"/>
  <c r="I79" i="33"/>
  <c r="I80" i="33"/>
  <c r="I87" i="35"/>
  <c r="I75" i="33"/>
  <c r="I81" i="34"/>
  <c r="I80" i="35"/>
  <c r="I86" i="33"/>
  <c r="I81" i="35"/>
  <c r="I87" i="33"/>
  <c r="I75" i="35"/>
  <c r="I86" i="36"/>
  <c r="I80" i="36"/>
  <c r="I86" i="32"/>
  <c r="I80" i="32"/>
  <c r="I86" i="35"/>
  <c r="I87" i="36"/>
  <c r="I81" i="36"/>
  <c r="I75" i="36"/>
  <c r="I82" i="36"/>
  <c r="I76" i="36"/>
  <c r="I82" i="32"/>
  <c r="I76" i="32"/>
  <c r="I83" i="36"/>
  <c r="I77" i="36"/>
  <c r="I83" i="32"/>
  <c r="I77" i="32"/>
  <c r="I84" i="36"/>
  <c r="I79" i="36"/>
  <c r="I85" i="36"/>
  <c r="I81" i="33"/>
  <c r="I78" i="36"/>
  <c r="I79" i="32"/>
  <c r="I81" i="32"/>
  <c r="I78" i="32"/>
  <c r="I87" i="32"/>
  <c r="I75" i="32"/>
  <c r="I85" i="32"/>
  <c r="I84" i="32"/>
  <c r="AA104" i="34"/>
  <c r="AA98" i="34"/>
  <c r="AA92" i="34"/>
  <c r="AA99" i="34"/>
  <c r="AA93" i="34"/>
  <c r="AA100" i="34"/>
  <c r="AA94" i="34"/>
  <c r="AA101" i="34"/>
  <c r="AA95" i="34"/>
  <c r="AA104" i="35"/>
  <c r="AA98" i="35"/>
  <c r="AA92" i="35"/>
  <c r="AA104" i="33"/>
  <c r="AA98" i="33"/>
  <c r="AA92" i="33"/>
  <c r="AA103" i="34"/>
  <c r="AA99" i="35"/>
  <c r="AA93" i="35"/>
  <c r="AA99" i="33"/>
  <c r="AA93" i="33"/>
  <c r="AA96" i="34"/>
  <c r="AA100" i="35"/>
  <c r="AA94" i="35"/>
  <c r="AA100" i="33"/>
  <c r="AA94" i="33"/>
  <c r="AA101" i="35"/>
  <c r="AA95" i="35"/>
  <c r="AA101" i="33"/>
  <c r="AA95" i="33"/>
  <c r="AA96" i="35"/>
  <c r="AA102" i="33"/>
  <c r="AA97" i="33"/>
  <c r="AA102" i="35"/>
  <c r="AA102" i="34"/>
  <c r="AA103" i="35"/>
  <c r="AA97" i="35"/>
  <c r="AA102" i="36"/>
  <c r="AA96" i="36"/>
  <c r="AA102" i="32"/>
  <c r="AA96" i="32"/>
  <c r="AA103" i="36"/>
  <c r="AA97" i="36"/>
  <c r="AA103" i="32"/>
  <c r="AA104" i="36"/>
  <c r="AA98" i="36"/>
  <c r="AA92" i="36"/>
  <c r="AA104" i="32"/>
  <c r="AA98" i="32"/>
  <c r="AA92" i="32"/>
  <c r="AA97" i="34"/>
  <c r="AA96" i="33"/>
  <c r="AA99" i="36"/>
  <c r="AA93" i="36"/>
  <c r="AA99" i="32"/>
  <c r="AA93" i="32"/>
  <c r="AA103" i="33"/>
  <c r="AA101" i="36"/>
  <c r="AA94" i="36"/>
  <c r="AA100" i="36"/>
  <c r="AA100" i="32"/>
  <c r="AA97" i="32"/>
  <c r="AA95" i="36"/>
  <c r="AA95" i="32"/>
  <c r="AA101" i="32"/>
  <c r="AA94" i="32"/>
  <c r="T135" i="34"/>
  <c r="T129" i="34"/>
  <c r="T136" i="34"/>
  <c r="T130" i="34"/>
  <c r="T137" i="34"/>
  <c r="T131" i="34"/>
  <c r="T138" i="34"/>
  <c r="T132" i="34"/>
  <c r="T126" i="34"/>
  <c r="T133" i="34"/>
  <c r="T135" i="35"/>
  <c r="T129" i="35"/>
  <c r="T135" i="33"/>
  <c r="T129" i="33"/>
  <c r="T135" i="36"/>
  <c r="T128" i="34"/>
  <c r="T136" i="35"/>
  <c r="T130" i="35"/>
  <c r="T136" i="33"/>
  <c r="T130" i="33"/>
  <c r="T136" i="36"/>
  <c r="T137" i="35"/>
  <c r="T131" i="35"/>
  <c r="T137" i="33"/>
  <c r="T131" i="33"/>
  <c r="T137" i="36"/>
  <c r="T134" i="34"/>
  <c r="T138" i="35"/>
  <c r="T132" i="35"/>
  <c r="T126" i="35"/>
  <c r="T138" i="33"/>
  <c r="T132" i="33"/>
  <c r="T126" i="33"/>
  <c r="T138" i="36"/>
  <c r="T127" i="33"/>
  <c r="T134" i="35"/>
  <c r="T127" i="35"/>
  <c r="T133" i="33"/>
  <c r="T127" i="34"/>
  <c r="T128" i="35"/>
  <c r="T134" i="33"/>
  <c r="T127" i="36"/>
  <c r="T133" i="32"/>
  <c r="T127" i="32"/>
  <c r="T133" i="35"/>
  <c r="T128" i="36"/>
  <c r="T134" i="32"/>
  <c r="T128" i="32"/>
  <c r="T129" i="36"/>
  <c r="T135" i="32"/>
  <c r="T129" i="32"/>
  <c r="T130" i="36"/>
  <c r="T136" i="32"/>
  <c r="T130" i="32"/>
  <c r="T128" i="33"/>
  <c r="T131" i="36"/>
  <c r="T137" i="32"/>
  <c r="T126" i="36"/>
  <c r="T132" i="32"/>
  <c r="T134" i="36"/>
  <c r="T132" i="36"/>
  <c r="T138" i="32"/>
  <c r="T133" i="36"/>
  <c r="T131" i="32"/>
  <c r="T126" i="32"/>
  <c r="J83" i="34"/>
  <c r="J77" i="34"/>
  <c r="J84" i="34"/>
  <c r="J78" i="34"/>
  <c r="J86" i="34"/>
  <c r="J80" i="34"/>
  <c r="J85" i="34"/>
  <c r="J83" i="35"/>
  <c r="J77" i="35"/>
  <c r="J83" i="33"/>
  <c r="J77" i="33"/>
  <c r="J75" i="34"/>
  <c r="J84" i="35"/>
  <c r="J78" i="35"/>
  <c r="J84" i="33"/>
  <c r="J78" i="33"/>
  <c r="J87" i="34"/>
  <c r="J82" i="34"/>
  <c r="J85" i="35"/>
  <c r="J79" i="35"/>
  <c r="J85" i="33"/>
  <c r="J79" i="33"/>
  <c r="J79" i="34"/>
  <c r="J86" i="35"/>
  <c r="J80" i="35"/>
  <c r="J86" i="33"/>
  <c r="J80" i="33"/>
  <c r="J81" i="34"/>
  <c r="J87" i="35"/>
  <c r="J75" i="33"/>
  <c r="J82" i="35"/>
  <c r="J75" i="35"/>
  <c r="J81" i="33"/>
  <c r="J76" i="35"/>
  <c r="J82" i="33"/>
  <c r="J87" i="36"/>
  <c r="J81" i="36"/>
  <c r="J75" i="36"/>
  <c r="J87" i="32"/>
  <c r="J81" i="32"/>
  <c r="J75" i="32"/>
  <c r="J82" i="36"/>
  <c r="J76" i="36"/>
  <c r="J76" i="33"/>
  <c r="J83" i="36"/>
  <c r="J77" i="36"/>
  <c r="J83" i="32"/>
  <c r="J77" i="32"/>
  <c r="J87" i="33"/>
  <c r="J84" i="36"/>
  <c r="J78" i="36"/>
  <c r="J84" i="32"/>
  <c r="J78" i="32"/>
  <c r="J79" i="36"/>
  <c r="J76" i="34"/>
  <c r="J85" i="36"/>
  <c r="J80" i="36"/>
  <c r="J86" i="36"/>
  <c r="J86" i="32"/>
  <c r="J81" i="35"/>
  <c r="J76" i="32"/>
  <c r="J82" i="32"/>
  <c r="J85" i="32"/>
  <c r="J80" i="32"/>
  <c r="J79" i="32"/>
  <c r="U120" i="34"/>
  <c r="U114" i="34"/>
  <c r="U121" i="34"/>
  <c r="U115" i="34"/>
  <c r="U109" i="34"/>
  <c r="U116" i="34"/>
  <c r="U110" i="34"/>
  <c r="U117" i="34"/>
  <c r="U111" i="34"/>
  <c r="U120" i="35"/>
  <c r="U114" i="35"/>
  <c r="U120" i="33"/>
  <c r="U114" i="33"/>
  <c r="U119" i="34"/>
  <c r="U121" i="35"/>
  <c r="U115" i="35"/>
  <c r="U109" i="35"/>
  <c r="U121" i="33"/>
  <c r="U115" i="33"/>
  <c r="U109" i="33"/>
  <c r="U112" i="34"/>
  <c r="U116" i="35"/>
  <c r="U110" i="35"/>
  <c r="U116" i="33"/>
  <c r="U110" i="33"/>
  <c r="U117" i="35"/>
  <c r="U111" i="35"/>
  <c r="U117" i="33"/>
  <c r="U111" i="33"/>
  <c r="U113" i="34"/>
  <c r="U118" i="34"/>
  <c r="U112" i="35"/>
  <c r="U118" i="33"/>
  <c r="U113" i="33"/>
  <c r="U118" i="35"/>
  <c r="U119" i="35"/>
  <c r="U118" i="36"/>
  <c r="U112" i="36"/>
  <c r="U118" i="32"/>
  <c r="U112" i="32"/>
  <c r="U112" i="33"/>
  <c r="U119" i="36"/>
  <c r="U113" i="36"/>
  <c r="U119" i="32"/>
  <c r="U113" i="32"/>
  <c r="U119" i="33"/>
  <c r="U120" i="36"/>
  <c r="U114" i="36"/>
  <c r="U120" i="32"/>
  <c r="U114" i="32"/>
  <c r="U121" i="36"/>
  <c r="U115" i="36"/>
  <c r="U109" i="36"/>
  <c r="U121" i="32"/>
  <c r="U115" i="32"/>
  <c r="U109" i="32"/>
  <c r="U113" i="35"/>
  <c r="U117" i="36"/>
  <c r="U110" i="36"/>
  <c r="U116" i="32"/>
  <c r="U116" i="36"/>
  <c r="U110" i="32"/>
  <c r="U111" i="36"/>
  <c r="U117" i="32"/>
  <c r="U111" i="32"/>
  <c r="O104" i="34"/>
  <c r="O98" i="34"/>
  <c r="O92" i="34"/>
  <c r="O99" i="34"/>
  <c r="O93" i="34"/>
  <c r="O100" i="34"/>
  <c r="O94" i="34"/>
  <c r="O101" i="34"/>
  <c r="O95" i="34"/>
  <c r="O96" i="34"/>
  <c r="O104" i="35"/>
  <c r="O98" i="35"/>
  <c r="O92" i="35"/>
  <c r="O104" i="33"/>
  <c r="O98" i="33"/>
  <c r="O92" i="33"/>
  <c r="O99" i="35"/>
  <c r="O93" i="35"/>
  <c r="O99" i="33"/>
  <c r="O93" i="33"/>
  <c r="O102" i="34"/>
  <c r="O100" i="35"/>
  <c r="O94" i="35"/>
  <c r="O100" i="33"/>
  <c r="O94" i="33"/>
  <c r="O97" i="34"/>
  <c r="O101" i="35"/>
  <c r="O95" i="35"/>
  <c r="O101" i="33"/>
  <c r="O95" i="33"/>
  <c r="O102" i="35"/>
  <c r="O97" i="35"/>
  <c r="O103" i="33"/>
  <c r="O96" i="33"/>
  <c r="O97" i="33"/>
  <c r="O103" i="35"/>
  <c r="O102" i="36"/>
  <c r="O96" i="36"/>
  <c r="O102" i="32"/>
  <c r="O96" i="32"/>
  <c r="O103" i="34"/>
  <c r="O103" i="36"/>
  <c r="O97" i="36"/>
  <c r="O103" i="32"/>
  <c r="O104" i="36"/>
  <c r="O98" i="36"/>
  <c r="O92" i="36"/>
  <c r="O104" i="32"/>
  <c r="O98" i="32"/>
  <c r="O92" i="32"/>
  <c r="O102" i="33"/>
  <c r="O99" i="36"/>
  <c r="O93" i="36"/>
  <c r="O99" i="32"/>
  <c r="O93" i="32"/>
  <c r="O94" i="36"/>
  <c r="O100" i="36"/>
  <c r="O95" i="36"/>
  <c r="O96" i="35"/>
  <c r="O101" i="36"/>
  <c r="O100" i="32"/>
  <c r="O101" i="32"/>
  <c r="O95" i="32"/>
  <c r="O97" i="32"/>
  <c r="O94" i="32"/>
  <c r="O136" i="34"/>
  <c r="O130" i="34"/>
  <c r="O137" i="34"/>
  <c r="O131" i="34"/>
  <c r="O138" i="34"/>
  <c r="O132" i="34"/>
  <c r="O126" i="34"/>
  <c r="O133" i="34"/>
  <c r="O127" i="34"/>
  <c r="O136" i="35"/>
  <c r="O130" i="35"/>
  <c r="O136" i="33"/>
  <c r="O130" i="33"/>
  <c r="O136" i="36"/>
  <c r="O135" i="34"/>
  <c r="O137" i="35"/>
  <c r="O131" i="35"/>
  <c r="O137" i="33"/>
  <c r="O131" i="33"/>
  <c r="O137" i="36"/>
  <c r="O128" i="34"/>
  <c r="O138" i="35"/>
  <c r="O132" i="35"/>
  <c r="O126" i="35"/>
  <c r="O138" i="33"/>
  <c r="O132" i="33"/>
  <c r="O126" i="33"/>
  <c r="O138" i="36"/>
  <c r="O133" i="35"/>
  <c r="O127" i="35"/>
  <c r="O133" i="33"/>
  <c r="O127" i="33"/>
  <c r="O133" i="36"/>
  <c r="O134" i="34"/>
  <c r="O129" i="34"/>
  <c r="O128" i="35"/>
  <c r="O134" i="33"/>
  <c r="O129" i="33"/>
  <c r="O135" i="36"/>
  <c r="O134" i="35"/>
  <c r="O135" i="35"/>
  <c r="O135" i="33"/>
  <c r="O134" i="36"/>
  <c r="O128" i="36"/>
  <c r="O134" i="32"/>
  <c r="O128" i="32"/>
  <c r="O129" i="36"/>
  <c r="O135" i="32"/>
  <c r="O129" i="32"/>
  <c r="O129" i="35"/>
  <c r="O130" i="36"/>
  <c r="O136" i="32"/>
  <c r="O130" i="32"/>
  <c r="O131" i="36"/>
  <c r="O137" i="32"/>
  <c r="O131" i="32"/>
  <c r="O126" i="32"/>
  <c r="O126" i="36"/>
  <c r="O132" i="32"/>
  <c r="O127" i="32"/>
  <c r="O128" i="33"/>
  <c r="O132" i="36"/>
  <c r="O138" i="32"/>
  <c r="O127" i="36"/>
  <c r="O133" i="32"/>
  <c r="AC154" i="34"/>
  <c r="AC148" i="34"/>
  <c r="AC155" i="34"/>
  <c r="AC149" i="34"/>
  <c r="AC143" i="34"/>
  <c r="AC150" i="34"/>
  <c r="AC144" i="34"/>
  <c r="AC151" i="34"/>
  <c r="AC145" i="34"/>
  <c r="AC146" i="34"/>
  <c r="AC154" i="35"/>
  <c r="AC148" i="35"/>
  <c r="AC154" i="33"/>
  <c r="AC148" i="33"/>
  <c r="AC154" i="36"/>
  <c r="AC148" i="36"/>
  <c r="AC155" i="35"/>
  <c r="AC149" i="35"/>
  <c r="AC143" i="35"/>
  <c r="AC155" i="33"/>
  <c r="AC149" i="33"/>
  <c r="AC143" i="33"/>
  <c r="AC155" i="36"/>
  <c r="AC149" i="36"/>
  <c r="AC143" i="36"/>
  <c r="AC152" i="34"/>
  <c r="AC150" i="35"/>
  <c r="AC144" i="35"/>
  <c r="AC150" i="33"/>
  <c r="AC144" i="33"/>
  <c r="AC150" i="36"/>
  <c r="AC144" i="36"/>
  <c r="AC147" i="34"/>
  <c r="AC151" i="35"/>
  <c r="AC145" i="35"/>
  <c r="AC151" i="33"/>
  <c r="AC145" i="33"/>
  <c r="AC151" i="36"/>
  <c r="AC145" i="36"/>
  <c r="AC153" i="34"/>
  <c r="AC152" i="35"/>
  <c r="AC146" i="36"/>
  <c r="AC147" i="35"/>
  <c r="AC153" i="33"/>
  <c r="AC146" i="33"/>
  <c r="AC152" i="36"/>
  <c r="AC147" i="33"/>
  <c r="AC153" i="36"/>
  <c r="AC152" i="32"/>
  <c r="AC146" i="32"/>
  <c r="AC146" i="35"/>
  <c r="AC153" i="32"/>
  <c r="AC147" i="32"/>
  <c r="AC147" i="36"/>
  <c r="AC154" i="32"/>
  <c r="AC148" i="32"/>
  <c r="AC153" i="35"/>
  <c r="AC155" i="32"/>
  <c r="AC149" i="32"/>
  <c r="AC143" i="32"/>
  <c r="AC150" i="32"/>
  <c r="AC145" i="32"/>
  <c r="AC151" i="32"/>
  <c r="AC144" i="32"/>
  <c r="AC152" i="33"/>
  <c r="I104" i="34"/>
  <c r="I98" i="34"/>
  <c r="I92" i="34"/>
  <c r="I99" i="34"/>
  <c r="I93" i="34"/>
  <c r="I100" i="34"/>
  <c r="I94" i="34"/>
  <c r="I101" i="34"/>
  <c r="I95" i="34"/>
  <c r="I104" i="35"/>
  <c r="I98" i="35"/>
  <c r="I92" i="35"/>
  <c r="I104" i="33"/>
  <c r="I98" i="33"/>
  <c r="I92" i="33"/>
  <c r="I103" i="34"/>
  <c r="I99" i="35"/>
  <c r="I93" i="35"/>
  <c r="I99" i="33"/>
  <c r="I93" i="33"/>
  <c r="I96" i="34"/>
  <c r="I100" i="35"/>
  <c r="I94" i="35"/>
  <c r="I100" i="33"/>
  <c r="I94" i="33"/>
  <c r="I101" i="35"/>
  <c r="I95" i="35"/>
  <c r="I101" i="33"/>
  <c r="I95" i="33"/>
  <c r="I102" i="34"/>
  <c r="I97" i="34"/>
  <c r="I96" i="35"/>
  <c r="I102" i="33"/>
  <c r="I97" i="33"/>
  <c r="I102" i="35"/>
  <c r="I103" i="35"/>
  <c r="I103" i="33"/>
  <c r="I102" i="36"/>
  <c r="I96" i="36"/>
  <c r="I102" i="32"/>
  <c r="I96" i="32"/>
  <c r="I103" i="36"/>
  <c r="I97" i="36"/>
  <c r="I103" i="32"/>
  <c r="I97" i="35"/>
  <c r="I104" i="36"/>
  <c r="I98" i="36"/>
  <c r="I92" i="36"/>
  <c r="I104" i="32"/>
  <c r="I98" i="32"/>
  <c r="I92" i="32"/>
  <c r="I99" i="36"/>
  <c r="I93" i="36"/>
  <c r="I99" i="32"/>
  <c r="I93" i="32"/>
  <c r="I101" i="36"/>
  <c r="I94" i="36"/>
  <c r="I100" i="36"/>
  <c r="I95" i="32"/>
  <c r="I96" i="33"/>
  <c r="I97" i="32"/>
  <c r="I100" i="32"/>
  <c r="I94" i="32"/>
  <c r="I95" i="36"/>
  <c r="I101" i="32"/>
  <c r="I136" i="34"/>
  <c r="I130" i="34"/>
  <c r="I137" i="34"/>
  <c r="I131" i="34"/>
  <c r="I138" i="34"/>
  <c r="I132" i="34"/>
  <c r="I126" i="34"/>
  <c r="I133" i="34"/>
  <c r="I127" i="34"/>
  <c r="I134" i="34"/>
  <c r="I136" i="35"/>
  <c r="I130" i="35"/>
  <c r="I136" i="33"/>
  <c r="I130" i="33"/>
  <c r="I136" i="36"/>
  <c r="I129" i="34"/>
  <c r="I137" i="35"/>
  <c r="I131" i="35"/>
  <c r="I137" i="33"/>
  <c r="I131" i="33"/>
  <c r="I137" i="36"/>
  <c r="I138" i="35"/>
  <c r="I132" i="35"/>
  <c r="I126" i="35"/>
  <c r="I138" i="33"/>
  <c r="I132" i="33"/>
  <c r="I126" i="33"/>
  <c r="I138" i="36"/>
  <c r="I135" i="34"/>
  <c r="I133" i="35"/>
  <c r="I127" i="35"/>
  <c r="I133" i="33"/>
  <c r="I127" i="33"/>
  <c r="I133" i="36"/>
  <c r="I128" i="34"/>
  <c r="I128" i="33"/>
  <c r="I135" i="35"/>
  <c r="I128" i="35"/>
  <c r="I134" i="33"/>
  <c r="I129" i="35"/>
  <c r="I135" i="33"/>
  <c r="I128" i="36"/>
  <c r="I134" i="32"/>
  <c r="I128" i="32"/>
  <c r="I134" i="36"/>
  <c r="I129" i="36"/>
  <c r="I135" i="32"/>
  <c r="I129" i="32"/>
  <c r="I129" i="33"/>
  <c r="I135" i="36"/>
  <c r="I130" i="36"/>
  <c r="I136" i="32"/>
  <c r="I130" i="32"/>
  <c r="I131" i="36"/>
  <c r="I137" i="32"/>
  <c r="I131" i="32"/>
  <c r="I132" i="36"/>
  <c r="I138" i="32"/>
  <c r="I134" i="35"/>
  <c r="I127" i="36"/>
  <c r="I133" i="32"/>
  <c r="I126" i="32"/>
  <c r="I126" i="36"/>
  <c r="I132" i="32"/>
  <c r="I127" i="32"/>
  <c r="W154" i="34"/>
  <c r="W148" i="34"/>
  <c r="W155" i="34"/>
  <c r="W149" i="34"/>
  <c r="W143" i="34"/>
  <c r="W150" i="34"/>
  <c r="W144" i="34"/>
  <c r="W151" i="34"/>
  <c r="W145" i="34"/>
  <c r="W154" i="35"/>
  <c r="W148" i="35"/>
  <c r="W154" i="33"/>
  <c r="W148" i="33"/>
  <c r="W154" i="36"/>
  <c r="W148" i="36"/>
  <c r="W153" i="34"/>
  <c r="W155" i="35"/>
  <c r="W149" i="35"/>
  <c r="W143" i="35"/>
  <c r="W155" i="33"/>
  <c r="W149" i="33"/>
  <c r="W143" i="33"/>
  <c r="W155" i="36"/>
  <c r="W149" i="36"/>
  <c r="W143" i="36"/>
  <c r="W146" i="34"/>
  <c r="W150" i="35"/>
  <c r="W144" i="35"/>
  <c r="W150" i="33"/>
  <c r="W144" i="33"/>
  <c r="W150" i="36"/>
  <c r="W144" i="36"/>
  <c r="W151" i="35"/>
  <c r="W145" i="35"/>
  <c r="W151" i="33"/>
  <c r="W145" i="33"/>
  <c r="W151" i="36"/>
  <c r="W145" i="36"/>
  <c r="W147" i="34"/>
  <c r="W152" i="34"/>
  <c r="W153" i="35"/>
  <c r="W146" i="35"/>
  <c r="W152" i="33"/>
  <c r="W147" i="33"/>
  <c r="W153" i="36"/>
  <c r="W152" i="35"/>
  <c r="W146" i="36"/>
  <c r="W147" i="36"/>
  <c r="W152" i="32"/>
  <c r="W146" i="32"/>
  <c r="W146" i="33"/>
  <c r="W153" i="32"/>
  <c r="W147" i="32"/>
  <c r="W153" i="33"/>
  <c r="W154" i="32"/>
  <c r="W148" i="32"/>
  <c r="W155" i="32"/>
  <c r="W149" i="32"/>
  <c r="W143" i="32"/>
  <c r="W147" i="35"/>
  <c r="W144" i="32"/>
  <c r="W150" i="32"/>
  <c r="W145" i="32"/>
  <c r="W152" i="36"/>
  <c r="W151" i="32"/>
  <c r="AD85" i="34"/>
  <c r="AD79" i="34"/>
  <c r="AD86" i="34"/>
  <c r="AD80" i="34"/>
  <c r="AD87" i="34"/>
  <c r="AD82" i="34"/>
  <c r="AD76" i="34"/>
  <c r="AD81" i="34"/>
  <c r="AD85" i="35"/>
  <c r="AD79" i="35"/>
  <c r="AD85" i="33"/>
  <c r="AD79" i="33"/>
  <c r="AD83" i="34"/>
  <c r="AD86" i="35"/>
  <c r="AD80" i="35"/>
  <c r="AD86" i="33"/>
  <c r="AD80" i="33"/>
  <c r="AD78" i="34"/>
  <c r="AD87" i="35"/>
  <c r="AD81" i="35"/>
  <c r="AD75" i="35"/>
  <c r="AD87" i="33"/>
  <c r="AD81" i="33"/>
  <c r="AD75" i="33"/>
  <c r="AD75" i="34"/>
  <c r="AD82" i="35"/>
  <c r="AD76" i="35"/>
  <c r="AD82" i="33"/>
  <c r="AD76" i="33"/>
  <c r="AD77" i="34"/>
  <c r="AD77" i="35"/>
  <c r="AD83" i="33"/>
  <c r="AD78" i="33"/>
  <c r="AD84" i="34"/>
  <c r="AD83" i="35"/>
  <c r="AD84" i="35"/>
  <c r="AD78" i="35"/>
  <c r="AD83" i="36"/>
  <c r="AD77" i="36"/>
  <c r="AD83" i="32"/>
  <c r="AD77" i="32"/>
  <c r="AD84" i="36"/>
  <c r="AD78" i="36"/>
  <c r="AD85" i="36"/>
  <c r="AD79" i="36"/>
  <c r="AD85" i="32"/>
  <c r="AD79" i="32"/>
  <c r="AD77" i="33"/>
  <c r="AD86" i="36"/>
  <c r="AD80" i="36"/>
  <c r="AD86" i="32"/>
  <c r="AD80" i="32"/>
  <c r="AD84" i="33"/>
  <c r="AD87" i="36"/>
  <c r="AD82" i="36"/>
  <c r="AD75" i="36"/>
  <c r="AD81" i="36"/>
  <c r="AD82" i="32"/>
  <c r="AD84" i="32"/>
  <c r="AD78" i="32"/>
  <c r="AD81" i="32"/>
  <c r="AD76" i="36"/>
  <c r="AD76" i="32"/>
  <c r="AD87" i="32"/>
  <c r="AD75" i="32"/>
  <c r="R117" i="34"/>
  <c r="R111" i="34"/>
  <c r="R118" i="34"/>
  <c r="R112" i="34"/>
  <c r="R119" i="34"/>
  <c r="R113" i="34"/>
  <c r="R120" i="34"/>
  <c r="R114" i="34"/>
  <c r="R121" i="34"/>
  <c r="R117" i="35"/>
  <c r="R111" i="35"/>
  <c r="R117" i="33"/>
  <c r="R111" i="33"/>
  <c r="R116" i="34"/>
  <c r="R118" i="35"/>
  <c r="R112" i="35"/>
  <c r="R118" i="33"/>
  <c r="R112" i="33"/>
  <c r="R109" i="34"/>
  <c r="R119" i="35"/>
  <c r="R113" i="35"/>
  <c r="R119" i="33"/>
  <c r="R113" i="33"/>
  <c r="R120" i="35"/>
  <c r="R114" i="35"/>
  <c r="R120" i="33"/>
  <c r="R114" i="33"/>
  <c r="R115" i="34"/>
  <c r="R110" i="34"/>
  <c r="R109" i="35"/>
  <c r="R115" i="33"/>
  <c r="R110" i="33"/>
  <c r="R115" i="35"/>
  <c r="R121" i="33"/>
  <c r="R116" i="35"/>
  <c r="R116" i="33"/>
  <c r="R121" i="36"/>
  <c r="R115" i="36"/>
  <c r="R109" i="36"/>
  <c r="R121" i="32"/>
  <c r="R115" i="32"/>
  <c r="R109" i="32"/>
  <c r="R116" i="36"/>
  <c r="R110" i="36"/>
  <c r="R116" i="32"/>
  <c r="R110" i="32"/>
  <c r="R110" i="35"/>
  <c r="R117" i="36"/>
  <c r="R111" i="36"/>
  <c r="R117" i="32"/>
  <c r="R111" i="32"/>
  <c r="R121" i="35"/>
  <c r="R118" i="36"/>
  <c r="R112" i="36"/>
  <c r="R118" i="32"/>
  <c r="R112" i="32"/>
  <c r="R109" i="33"/>
  <c r="R119" i="36"/>
  <c r="R114" i="36"/>
  <c r="R120" i="32"/>
  <c r="R120" i="36"/>
  <c r="R113" i="36"/>
  <c r="R119" i="32"/>
  <c r="R114" i="32"/>
  <c r="R113" i="32"/>
  <c r="L155" i="34"/>
  <c r="L149" i="34"/>
  <c r="L143" i="34"/>
  <c r="L150" i="34"/>
  <c r="L144" i="34"/>
  <c r="L151" i="34"/>
  <c r="L145" i="34"/>
  <c r="L152" i="34"/>
  <c r="L146" i="34"/>
  <c r="L155" i="35"/>
  <c r="L149" i="35"/>
  <c r="L143" i="35"/>
  <c r="L155" i="33"/>
  <c r="L149" i="33"/>
  <c r="L143" i="33"/>
  <c r="L155" i="36"/>
  <c r="L149" i="36"/>
  <c r="L143" i="36"/>
  <c r="L154" i="34"/>
  <c r="L150" i="35"/>
  <c r="L144" i="35"/>
  <c r="L150" i="33"/>
  <c r="L144" i="33"/>
  <c r="L150" i="36"/>
  <c r="L144" i="36"/>
  <c r="L147" i="34"/>
  <c r="L151" i="35"/>
  <c r="L145" i="35"/>
  <c r="L151" i="33"/>
  <c r="L145" i="33"/>
  <c r="L151" i="36"/>
  <c r="L145" i="36"/>
  <c r="L152" i="35"/>
  <c r="L146" i="35"/>
  <c r="L152" i="33"/>
  <c r="L146" i="33"/>
  <c r="L152" i="36"/>
  <c r="L146" i="36"/>
  <c r="L153" i="34"/>
  <c r="L148" i="34"/>
  <c r="L147" i="35"/>
  <c r="L153" i="33"/>
  <c r="L154" i="35"/>
  <c r="L148" i="33"/>
  <c r="L154" i="36"/>
  <c r="L153" i="35"/>
  <c r="L147" i="36"/>
  <c r="L148" i="36"/>
  <c r="L154" i="33"/>
  <c r="L153" i="32"/>
  <c r="L147" i="32"/>
  <c r="L154" i="32"/>
  <c r="L148" i="32"/>
  <c r="L148" i="35"/>
  <c r="L155" i="32"/>
  <c r="L149" i="32"/>
  <c r="L143" i="32"/>
  <c r="L153" i="36"/>
  <c r="L150" i="32"/>
  <c r="L144" i="32"/>
  <c r="L145" i="32"/>
  <c r="L147" i="33"/>
  <c r="L151" i="32"/>
  <c r="L146" i="32"/>
  <c r="L152" i="32"/>
  <c r="E100" i="34"/>
  <c r="E94" i="34"/>
  <c r="E101" i="34"/>
  <c r="E95" i="34"/>
  <c r="E102" i="34"/>
  <c r="E96" i="34"/>
  <c r="E103" i="34"/>
  <c r="E97" i="34"/>
  <c r="E92" i="34"/>
  <c r="E100" i="35"/>
  <c r="E94" i="35"/>
  <c r="E100" i="33"/>
  <c r="E94" i="33"/>
  <c r="E101" i="35"/>
  <c r="E95" i="35"/>
  <c r="E101" i="33"/>
  <c r="E95" i="33"/>
  <c r="E98" i="34"/>
  <c r="E102" i="35"/>
  <c r="E96" i="35"/>
  <c r="E102" i="33"/>
  <c r="E96" i="33"/>
  <c r="E93" i="34"/>
  <c r="E103" i="35"/>
  <c r="E97" i="35"/>
  <c r="E103" i="33"/>
  <c r="E97" i="33"/>
  <c r="E104" i="34"/>
  <c r="E99" i="34"/>
  <c r="E98" i="35"/>
  <c r="E104" i="33"/>
  <c r="E93" i="35"/>
  <c r="E99" i="33"/>
  <c r="E104" i="35"/>
  <c r="E92" i="33"/>
  <c r="E93" i="33"/>
  <c r="E104" i="36"/>
  <c r="E98" i="36"/>
  <c r="E92" i="36"/>
  <c r="E104" i="32"/>
  <c r="E98" i="32"/>
  <c r="E92" i="32"/>
  <c r="E92" i="35"/>
  <c r="E99" i="36"/>
  <c r="E93" i="36"/>
  <c r="E99" i="32"/>
  <c r="E99" i="35"/>
  <c r="E100" i="36"/>
  <c r="E94" i="36"/>
  <c r="E100" i="32"/>
  <c r="E94" i="32"/>
  <c r="E101" i="36"/>
  <c r="E95" i="36"/>
  <c r="E101" i="32"/>
  <c r="E95" i="32"/>
  <c r="E103" i="36"/>
  <c r="E96" i="36"/>
  <c r="E98" i="33"/>
  <c r="E102" i="36"/>
  <c r="E97" i="36"/>
  <c r="E93" i="32"/>
  <c r="E102" i="32"/>
  <c r="E97" i="32"/>
  <c r="E103" i="32"/>
  <c r="E96" i="32"/>
  <c r="E138" i="34"/>
  <c r="E132" i="34"/>
  <c r="E126" i="34"/>
  <c r="E133" i="34"/>
  <c r="E127" i="34"/>
  <c r="E134" i="34"/>
  <c r="E128" i="34"/>
  <c r="E135" i="34"/>
  <c r="E129" i="34"/>
  <c r="E136" i="34"/>
  <c r="E138" i="35"/>
  <c r="E132" i="35"/>
  <c r="E126" i="35"/>
  <c r="E138" i="33"/>
  <c r="E132" i="33"/>
  <c r="E126" i="33"/>
  <c r="E138" i="36"/>
  <c r="E131" i="34"/>
  <c r="E133" i="35"/>
  <c r="E127" i="35"/>
  <c r="E133" i="33"/>
  <c r="E127" i="33"/>
  <c r="E134" i="35"/>
  <c r="E128" i="35"/>
  <c r="E134" i="33"/>
  <c r="E128" i="33"/>
  <c r="E134" i="36"/>
  <c r="E137" i="34"/>
  <c r="E135" i="35"/>
  <c r="E129" i="35"/>
  <c r="E135" i="33"/>
  <c r="E129" i="33"/>
  <c r="E135" i="36"/>
  <c r="E130" i="34"/>
  <c r="E130" i="33"/>
  <c r="E137" i="35"/>
  <c r="E133" i="36"/>
  <c r="E130" i="35"/>
  <c r="E136" i="33"/>
  <c r="E131" i="35"/>
  <c r="E137" i="33"/>
  <c r="E137" i="36"/>
  <c r="E130" i="36"/>
  <c r="E136" i="32"/>
  <c r="E130" i="32"/>
  <c r="E131" i="36"/>
  <c r="E137" i="32"/>
  <c r="E131" i="32"/>
  <c r="E131" i="33"/>
  <c r="E132" i="36"/>
  <c r="E126" i="36"/>
  <c r="E138" i="32"/>
  <c r="E132" i="32"/>
  <c r="E126" i="32"/>
  <c r="E127" i="36"/>
  <c r="E133" i="32"/>
  <c r="E127" i="32"/>
  <c r="E136" i="35"/>
  <c r="E136" i="36"/>
  <c r="E129" i="36"/>
  <c r="E135" i="32"/>
  <c r="E128" i="32"/>
  <c r="E128" i="36"/>
  <c r="E134" i="32"/>
  <c r="E129" i="32"/>
  <c r="G134" i="34"/>
  <c r="G128" i="34"/>
  <c r="G135" i="34"/>
  <c r="G129" i="34"/>
  <c r="G136" i="34"/>
  <c r="G130" i="34"/>
  <c r="G137" i="34"/>
  <c r="G131" i="34"/>
  <c r="G126" i="34"/>
  <c r="G134" i="35"/>
  <c r="G128" i="35"/>
  <c r="G134" i="33"/>
  <c r="G128" i="33"/>
  <c r="G134" i="36"/>
  <c r="G135" i="35"/>
  <c r="G129" i="35"/>
  <c r="G135" i="33"/>
  <c r="G129" i="33"/>
  <c r="G135" i="36"/>
  <c r="G132" i="34"/>
  <c r="G136" i="35"/>
  <c r="G130" i="35"/>
  <c r="G136" i="33"/>
  <c r="G130" i="33"/>
  <c r="G136" i="36"/>
  <c r="G127" i="34"/>
  <c r="G137" i="35"/>
  <c r="G131" i="35"/>
  <c r="G137" i="33"/>
  <c r="G131" i="33"/>
  <c r="G137" i="36"/>
  <c r="G138" i="34"/>
  <c r="G133" i="34"/>
  <c r="G132" i="35"/>
  <c r="G138" i="33"/>
  <c r="G127" i="35"/>
  <c r="G133" i="33"/>
  <c r="G138" i="35"/>
  <c r="G126" i="33"/>
  <c r="G127" i="33"/>
  <c r="G133" i="36"/>
  <c r="G132" i="36"/>
  <c r="G126" i="36"/>
  <c r="G138" i="32"/>
  <c r="G132" i="32"/>
  <c r="G126" i="32"/>
  <c r="G126" i="35"/>
  <c r="G127" i="36"/>
  <c r="G133" i="32"/>
  <c r="G127" i="32"/>
  <c r="G133" i="35"/>
  <c r="G128" i="36"/>
  <c r="G134" i="32"/>
  <c r="G128" i="32"/>
  <c r="G138" i="36"/>
  <c r="G129" i="36"/>
  <c r="G135" i="32"/>
  <c r="G129" i="32"/>
  <c r="G130" i="32"/>
  <c r="G132" i="33"/>
  <c r="G130" i="36"/>
  <c r="G136" i="32"/>
  <c r="G131" i="32"/>
  <c r="G131" i="36"/>
  <c r="G137" i="32"/>
  <c r="S86" i="34"/>
  <c r="S80" i="34"/>
  <c r="S87" i="34"/>
  <c r="S81" i="34"/>
  <c r="S75" i="34"/>
  <c r="S83" i="34"/>
  <c r="S77" i="34"/>
  <c r="S76" i="34"/>
  <c r="S86" i="35"/>
  <c r="S80" i="35"/>
  <c r="S86" i="33"/>
  <c r="S80" i="33"/>
  <c r="S78" i="34"/>
  <c r="S87" i="35"/>
  <c r="S81" i="35"/>
  <c r="S75" i="35"/>
  <c r="S87" i="33"/>
  <c r="S81" i="33"/>
  <c r="S75" i="33"/>
  <c r="S85" i="34"/>
  <c r="S82" i="35"/>
  <c r="S76" i="35"/>
  <c r="S82" i="33"/>
  <c r="S76" i="33"/>
  <c r="S82" i="34"/>
  <c r="S83" i="35"/>
  <c r="S77" i="35"/>
  <c r="S83" i="33"/>
  <c r="S77" i="33"/>
  <c r="S79" i="34"/>
  <c r="S78" i="35"/>
  <c r="S84" i="33"/>
  <c r="S79" i="33"/>
  <c r="S84" i="35"/>
  <c r="S85" i="35"/>
  <c r="S84" i="34"/>
  <c r="S84" i="36"/>
  <c r="S78" i="36"/>
  <c r="S84" i="32"/>
  <c r="S78" i="32"/>
  <c r="S78" i="33"/>
  <c r="S85" i="36"/>
  <c r="S79" i="36"/>
  <c r="S85" i="33"/>
  <c r="S86" i="36"/>
  <c r="S80" i="36"/>
  <c r="S86" i="32"/>
  <c r="S80" i="32"/>
  <c r="S87" i="36"/>
  <c r="S81" i="36"/>
  <c r="S75" i="36"/>
  <c r="S87" i="32"/>
  <c r="S81" i="32"/>
  <c r="S75" i="32"/>
  <c r="S79" i="35"/>
  <c r="S83" i="36"/>
  <c r="S76" i="36"/>
  <c r="S82" i="36"/>
  <c r="S77" i="32"/>
  <c r="S79" i="32"/>
  <c r="S77" i="36"/>
  <c r="S76" i="32"/>
  <c r="S83" i="32"/>
  <c r="S85" i="32"/>
  <c r="S82" i="32"/>
  <c r="F85" i="34"/>
  <c r="F79" i="34"/>
  <c r="F86" i="34"/>
  <c r="F80" i="34"/>
  <c r="F87" i="34"/>
  <c r="F82" i="34"/>
  <c r="F76" i="34"/>
  <c r="F81" i="34"/>
  <c r="F85" i="35"/>
  <c r="F79" i="35"/>
  <c r="F85" i="33"/>
  <c r="F79" i="33"/>
  <c r="F83" i="34"/>
  <c r="F86" i="35"/>
  <c r="F80" i="35"/>
  <c r="F86" i="33"/>
  <c r="F80" i="33"/>
  <c r="F78" i="34"/>
  <c r="F87" i="35"/>
  <c r="F81" i="35"/>
  <c r="F75" i="35"/>
  <c r="F87" i="33"/>
  <c r="F81" i="33"/>
  <c r="F75" i="33"/>
  <c r="F75" i="34"/>
  <c r="F82" i="35"/>
  <c r="F76" i="35"/>
  <c r="F82" i="33"/>
  <c r="F76" i="33"/>
  <c r="F84" i="34"/>
  <c r="F77" i="33"/>
  <c r="F84" i="35"/>
  <c r="F77" i="35"/>
  <c r="F83" i="33"/>
  <c r="F78" i="35"/>
  <c r="F84" i="33"/>
  <c r="F83" i="36"/>
  <c r="F77" i="36"/>
  <c r="F83" i="32"/>
  <c r="F77" i="32"/>
  <c r="F84" i="36"/>
  <c r="F78" i="36"/>
  <c r="F78" i="33"/>
  <c r="F85" i="36"/>
  <c r="F79" i="36"/>
  <c r="F85" i="32"/>
  <c r="F79" i="32"/>
  <c r="F86" i="36"/>
  <c r="F80" i="36"/>
  <c r="F86" i="32"/>
  <c r="F80" i="32"/>
  <c r="F77" i="34"/>
  <c r="F81" i="36"/>
  <c r="F76" i="36"/>
  <c r="F87" i="36"/>
  <c r="F82" i="36"/>
  <c r="F83" i="35"/>
  <c r="F75" i="36"/>
  <c r="F82" i="32"/>
  <c r="F75" i="32"/>
  <c r="F84" i="32"/>
  <c r="F81" i="32"/>
  <c r="F76" i="32"/>
  <c r="F78" i="32"/>
  <c r="F87" i="32"/>
  <c r="AD155" i="34"/>
  <c r="AD149" i="34"/>
  <c r="AD143" i="34"/>
  <c r="AD150" i="34"/>
  <c r="AD144" i="34"/>
  <c r="AD151" i="34"/>
  <c r="AD145" i="34"/>
  <c r="AD152" i="34"/>
  <c r="AD146" i="34"/>
  <c r="AD155" i="35"/>
  <c r="AD149" i="35"/>
  <c r="AD143" i="35"/>
  <c r="AD155" i="33"/>
  <c r="AD149" i="33"/>
  <c r="AD143" i="33"/>
  <c r="AD155" i="36"/>
  <c r="AD149" i="36"/>
  <c r="AD143" i="36"/>
  <c r="AD154" i="34"/>
  <c r="AD150" i="35"/>
  <c r="AD144" i="35"/>
  <c r="AD150" i="33"/>
  <c r="AD144" i="33"/>
  <c r="AD150" i="36"/>
  <c r="AD144" i="36"/>
  <c r="AD147" i="34"/>
  <c r="AD151" i="35"/>
  <c r="AD145" i="35"/>
  <c r="AD151" i="33"/>
  <c r="AD145" i="33"/>
  <c r="AD151" i="36"/>
  <c r="AD145" i="36"/>
  <c r="AD152" i="35"/>
  <c r="AD146" i="35"/>
  <c r="AD152" i="33"/>
  <c r="AD146" i="33"/>
  <c r="AD152" i="36"/>
  <c r="AD146" i="36"/>
  <c r="AD147" i="35"/>
  <c r="AD153" i="33"/>
  <c r="AD148" i="33"/>
  <c r="AD154" i="36"/>
  <c r="AD154" i="35"/>
  <c r="AD147" i="36"/>
  <c r="AD153" i="34"/>
  <c r="AD148" i="36"/>
  <c r="AD148" i="35"/>
  <c r="AD153" i="32"/>
  <c r="AD147" i="32"/>
  <c r="AD148" i="34"/>
  <c r="AD153" i="36"/>
  <c r="AD154" i="32"/>
  <c r="AD148" i="32"/>
  <c r="AD153" i="35"/>
  <c r="AD155" i="32"/>
  <c r="AD149" i="32"/>
  <c r="AD143" i="32"/>
  <c r="AD147" i="33"/>
  <c r="AD150" i="32"/>
  <c r="AD144" i="32"/>
  <c r="AD154" i="33"/>
  <c r="AD145" i="32"/>
  <c r="AD151" i="32"/>
  <c r="AD146" i="32"/>
  <c r="AD152" i="32"/>
  <c r="J99" i="34"/>
  <c r="J93" i="34"/>
  <c r="J100" i="34"/>
  <c r="J94" i="34"/>
  <c r="J101" i="34"/>
  <c r="J95" i="34"/>
  <c r="J102" i="34"/>
  <c r="J96" i="34"/>
  <c r="J103" i="34"/>
  <c r="J99" i="35"/>
  <c r="J93" i="35"/>
  <c r="J99" i="33"/>
  <c r="J93" i="33"/>
  <c r="J98" i="34"/>
  <c r="J100" i="35"/>
  <c r="J94" i="35"/>
  <c r="J100" i="33"/>
  <c r="J94" i="33"/>
  <c r="J101" i="35"/>
  <c r="J95" i="35"/>
  <c r="J101" i="33"/>
  <c r="J95" i="33"/>
  <c r="J104" i="34"/>
  <c r="J102" i="35"/>
  <c r="J96" i="35"/>
  <c r="J102" i="33"/>
  <c r="J96" i="33"/>
  <c r="J97" i="33"/>
  <c r="J104" i="35"/>
  <c r="J92" i="33"/>
  <c r="J97" i="35"/>
  <c r="J103" i="33"/>
  <c r="J97" i="34"/>
  <c r="J98" i="35"/>
  <c r="J104" i="33"/>
  <c r="J92" i="35"/>
  <c r="J103" i="36"/>
  <c r="J97" i="36"/>
  <c r="J103" i="32"/>
  <c r="J97" i="32"/>
  <c r="J103" i="35"/>
  <c r="J104" i="36"/>
  <c r="J98" i="36"/>
  <c r="J92" i="36"/>
  <c r="J104" i="32"/>
  <c r="J99" i="36"/>
  <c r="J93" i="36"/>
  <c r="J99" i="32"/>
  <c r="J93" i="32"/>
  <c r="J100" i="36"/>
  <c r="J94" i="36"/>
  <c r="J100" i="32"/>
  <c r="J94" i="32"/>
  <c r="J98" i="33"/>
  <c r="J92" i="34"/>
  <c r="J101" i="36"/>
  <c r="J96" i="36"/>
  <c r="J102" i="36"/>
  <c r="J95" i="36"/>
  <c r="J102" i="32"/>
  <c r="J92" i="32"/>
  <c r="J98" i="32"/>
  <c r="J101" i="32"/>
  <c r="J96" i="32"/>
  <c r="J95" i="32"/>
  <c r="X117" i="34"/>
  <c r="X111" i="34"/>
  <c r="X118" i="34"/>
  <c r="X112" i="34"/>
  <c r="X119" i="34"/>
  <c r="X113" i="34"/>
  <c r="X120" i="34"/>
  <c r="X114" i="34"/>
  <c r="X109" i="34"/>
  <c r="X117" i="35"/>
  <c r="X111" i="35"/>
  <c r="X117" i="33"/>
  <c r="X111" i="33"/>
  <c r="X118" i="35"/>
  <c r="X112" i="35"/>
  <c r="X118" i="33"/>
  <c r="X112" i="33"/>
  <c r="X115" i="34"/>
  <c r="X119" i="35"/>
  <c r="X113" i="35"/>
  <c r="X119" i="33"/>
  <c r="X113" i="33"/>
  <c r="X110" i="34"/>
  <c r="X120" i="35"/>
  <c r="X114" i="35"/>
  <c r="X120" i="33"/>
  <c r="X114" i="33"/>
  <c r="X116" i="34"/>
  <c r="X115" i="35"/>
  <c r="X121" i="33"/>
  <c r="X121" i="34"/>
  <c r="X110" i="35"/>
  <c r="X116" i="33"/>
  <c r="X121" i="35"/>
  <c r="X109" i="33"/>
  <c r="X110" i="33"/>
  <c r="X116" i="35"/>
  <c r="X121" i="36"/>
  <c r="X115" i="36"/>
  <c r="X109" i="36"/>
  <c r="X121" i="32"/>
  <c r="X115" i="32"/>
  <c r="X109" i="32"/>
  <c r="X116" i="36"/>
  <c r="X110" i="36"/>
  <c r="X116" i="32"/>
  <c r="X110" i="32"/>
  <c r="X117" i="36"/>
  <c r="X111" i="36"/>
  <c r="X117" i="32"/>
  <c r="X111" i="32"/>
  <c r="X115" i="33"/>
  <c r="X118" i="36"/>
  <c r="X112" i="36"/>
  <c r="X118" i="32"/>
  <c r="X112" i="32"/>
  <c r="X109" i="35"/>
  <c r="X120" i="36"/>
  <c r="X113" i="36"/>
  <c r="X119" i="32"/>
  <c r="X119" i="36"/>
  <c r="X114" i="32"/>
  <c r="X113" i="32"/>
  <c r="X114" i="36"/>
  <c r="X120" i="32"/>
  <c r="R155" i="34"/>
  <c r="R149" i="34"/>
  <c r="R143" i="34"/>
  <c r="R150" i="34"/>
  <c r="R144" i="34"/>
  <c r="R151" i="34"/>
  <c r="R145" i="34"/>
  <c r="R152" i="34"/>
  <c r="R146" i="34"/>
  <c r="R147" i="34"/>
  <c r="R155" i="35"/>
  <c r="R149" i="35"/>
  <c r="R143" i="35"/>
  <c r="R155" i="33"/>
  <c r="R149" i="33"/>
  <c r="R143" i="33"/>
  <c r="R155" i="36"/>
  <c r="R149" i="36"/>
  <c r="R143" i="36"/>
  <c r="R150" i="35"/>
  <c r="R144" i="35"/>
  <c r="R150" i="33"/>
  <c r="R144" i="33"/>
  <c r="R150" i="36"/>
  <c r="R144" i="36"/>
  <c r="R153" i="34"/>
  <c r="R151" i="35"/>
  <c r="R145" i="35"/>
  <c r="R151" i="33"/>
  <c r="R145" i="33"/>
  <c r="R151" i="36"/>
  <c r="R145" i="36"/>
  <c r="R148" i="34"/>
  <c r="R152" i="35"/>
  <c r="R146" i="35"/>
  <c r="R152" i="33"/>
  <c r="R146" i="33"/>
  <c r="R152" i="36"/>
  <c r="R146" i="36"/>
  <c r="R147" i="36"/>
  <c r="R153" i="35"/>
  <c r="R148" i="35"/>
  <c r="R154" i="33"/>
  <c r="R147" i="33"/>
  <c r="R153" i="36"/>
  <c r="R154" i="35"/>
  <c r="R148" i="33"/>
  <c r="R154" i="36"/>
  <c r="R148" i="36"/>
  <c r="R153" i="32"/>
  <c r="R147" i="32"/>
  <c r="R154" i="32"/>
  <c r="R148" i="32"/>
  <c r="R155" i="32"/>
  <c r="R149" i="32"/>
  <c r="R143" i="32"/>
  <c r="R153" i="33"/>
  <c r="R150" i="32"/>
  <c r="R144" i="32"/>
  <c r="R151" i="32"/>
  <c r="R146" i="32"/>
  <c r="R147" i="35"/>
  <c r="R154" i="34"/>
  <c r="R152" i="32"/>
  <c r="R145" i="32"/>
  <c r="N103" i="34"/>
  <c r="N97" i="34"/>
  <c r="N104" i="34"/>
  <c r="N98" i="34"/>
  <c r="N92" i="34"/>
  <c r="N99" i="34"/>
  <c r="N93" i="34"/>
  <c r="N100" i="34"/>
  <c r="N94" i="34"/>
  <c r="N101" i="34"/>
  <c r="N103" i="35"/>
  <c r="N97" i="35"/>
  <c r="N103" i="33"/>
  <c r="N97" i="33"/>
  <c r="N96" i="34"/>
  <c r="N104" i="35"/>
  <c r="N98" i="35"/>
  <c r="N92" i="35"/>
  <c r="N104" i="33"/>
  <c r="N98" i="33"/>
  <c r="N92" i="33"/>
  <c r="N99" i="35"/>
  <c r="N93" i="35"/>
  <c r="N99" i="33"/>
  <c r="N93" i="33"/>
  <c r="N102" i="34"/>
  <c r="N100" i="35"/>
  <c r="N94" i="35"/>
  <c r="N100" i="33"/>
  <c r="N94" i="33"/>
  <c r="N95" i="33"/>
  <c r="N95" i="34"/>
  <c r="N102" i="35"/>
  <c r="N95" i="35"/>
  <c r="N101" i="33"/>
  <c r="N96" i="35"/>
  <c r="N102" i="33"/>
  <c r="N101" i="36"/>
  <c r="N95" i="36"/>
  <c r="N101" i="32"/>
  <c r="N95" i="32"/>
  <c r="N101" i="35"/>
  <c r="N102" i="36"/>
  <c r="N96" i="36"/>
  <c r="N102" i="32"/>
  <c r="N103" i="36"/>
  <c r="N97" i="36"/>
  <c r="N103" i="32"/>
  <c r="N97" i="32"/>
  <c r="N104" i="36"/>
  <c r="N98" i="36"/>
  <c r="N92" i="36"/>
  <c r="N104" i="32"/>
  <c r="N98" i="32"/>
  <c r="N92" i="32"/>
  <c r="N96" i="33"/>
  <c r="N99" i="36"/>
  <c r="N94" i="36"/>
  <c r="N100" i="36"/>
  <c r="N93" i="36"/>
  <c r="N94" i="32"/>
  <c r="N100" i="32"/>
  <c r="N96" i="32"/>
  <c r="N93" i="32"/>
  <c r="N99" i="32"/>
  <c r="K100" i="34"/>
  <c r="K94" i="34"/>
  <c r="K101" i="34"/>
  <c r="K95" i="34"/>
  <c r="K102" i="34"/>
  <c r="K96" i="34"/>
  <c r="K103" i="34"/>
  <c r="K97" i="34"/>
  <c r="K98" i="34"/>
  <c r="K100" i="35"/>
  <c r="K94" i="35"/>
  <c r="K100" i="33"/>
  <c r="K94" i="33"/>
  <c r="K93" i="34"/>
  <c r="K101" i="35"/>
  <c r="K95" i="35"/>
  <c r="K101" i="33"/>
  <c r="K95" i="33"/>
  <c r="K104" i="34"/>
  <c r="K102" i="35"/>
  <c r="K96" i="35"/>
  <c r="K102" i="33"/>
  <c r="K96" i="33"/>
  <c r="K99" i="34"/>
  <c r="K103" i="35"/>
  <c r="K97" i="35"/>
  <c r="K103" i="33"/>
  <c r="K97" i="33"/>
  <c r="K92" i="34"/>
  <c r="K104" i="35"/>
  <c r="K92" i="33"/>
  <c r="K99" i="35"/>
  <c r="K92" i="35"/>
  <c r="K98" i="33"/>
  <c r="K93" i="35"/>
  <c r="K99" i="33"/>
  <c r="K104" i="36"/>
  <c r="K98" i="36"/>
  <c r="K92" i="36"/>
  <c r="K104" i="32"/>
  <c r="K98" i="32"/>
  <c r="K92" i="32"/>
  <c r="K99" i="36"/>
  <c r="K93" i="36"/>
  <c r="K99" i="32"/>
  <c r="K93" i="33"/>
  <c r="K100" i="36"/>
  <c r="K94" i="36"/>
  <c r="K100" i="32"/>
  <c r="K94" i="32"/>
  <c r="K104" i="33"/>
  <c r="K101" i="36"/>
  <c r="K95" i="36"/>
  <c r="K101" i="32"/>
  <c r="K95" i="32"/>
  <c r="K96" i="36"/>
  <c r="K102" i="36"/>
  <c r="K97" i="36"/>
  <c r="K98" i="35"/>
  <c r="K102" i="32"/>
  <c r="K97" i="32"/>
  <c r="K93" i="32"/>
  <c r="K96" i="32"/>
  <c r="K103" i="36"/>
  <c r="K103" i="32"/>
  <c r="M150" i="34"/>
  <c r="M144" i="34"/>
  <c r="M151" i="34"/>
  <c r="M145" i="34"/>
  <c r="M152" i="34"/>
  <c r="M146" i="34"/>
  <c r="M153" i="34"/>
  <c r="M147" i="34"/>
  <c r="M154" i="34"/>
  <c r="M150" i="35"/>
  <c r="M144" i="35"/>
  <c r="M150" i="33"/>
  <c r="M144" i="33"/>
  <c r="M150" i="36"/>
  <c r="M144" i="36"/>
  <c r="M149" i="34"/>
  <c r="M151" i="35"/>
  <c r="M145" i="35"/>
  <c r="M151" i="33"/>
  <c r="M145" i="33"/>
  <c r="M151" i="36"/>
  <c r="M145" i="36"/>
  <c r="M152" i="35"/>
  <c r="M146" i="35"/>
  <c r="M152" i="33"/>
  <c r="M146" i="33"/>
  <c r="M152" i="36"/>
  <c r="M146" i="36"/>
  <c r="M155" i="34"/>
  <c r="M153" i="35"/>
  <c r="M147" i="35"/>
  <c r="M153" i="33"/>
  <c r="M147" i="33"/>
  <c r="M153" i="36"/>
  <c r="M147" i="36"/>
  <c r="M155" i="35"/>
  <c r="M154" i="35"/>
  <c r="M148" i="33"/>
  <c r="M154" i="36"/>
  <c r="M143" i="33"/>
  <c r="M149" i="36"/>
  <c r="M148" i="35"/>
  <c r="M154" i="33"/>
  <c r="M148" i="34"/>
  <c r="M149" i="35"/>
  <c r="M155" i="33"/>
  <c r="M143" i="36"/>
  <c r="M143" i="35"/>
  <c r="M154" i="32"/>
  <c r="M148" i="32"/>
  <c r="M148" i="36"/>
  <c r="M155" i="32"/>
  <c r="M149" i="32"/>
  <c r="M143" i="32"/>
  <c r="M155" i="36"/>
  <c r="M150" i="32"/>
  <c r="M144" i="32"/>
  <c r="M143" i="34"/>
  <c r="M151" i="32"/>
  <c r="M145" i="32"/>
  <c r="M149" i="33"/>
  <c r="M153" i="32"/>
  <c r="M146" i="32"/>
  <c r="M152" i="32"/>
  <c r="M147" i="32"/>
  <c r="U136" i="34"/>
  <c r="U130" i="34"/>
  <c r="U137" i="34"/>
  <c r="U131" i="34"/>
  <c r="U138" i="34"/>
  <c r="U132" i="34"/>
  <c r="U126" i="34"/>
  <c r="U133" i="34"/>
  <c r="U127" i="34"/>
  <c r="U128" i="34"/>
  <c r="U136" i="35"/>
  <c r="U130" i="35"/>
  <c r="U136" i="33"/>
  <c r="U130" i="33"/>
  <c r="U136" i="36"/>
  <c r="U137" i="35"/>
  <c r="U131" i="35"/>
  <c r="U137" i="33"/>
  <c r="U131" i="33"/>
  <c r="U137" i="36"/>
  <c r="U134" i="34"/>
  <c r="U138" i="35"/>
  <c r="U132" i="35"/>
  <c r="U126" i="35"/>
  <c r="U138" i="33"/>
  <c r="U132" i="33"/>
  <c r="U126" i="33"/>
  <c r="U138" i="36"/>
  <c r="U129" i="34"/>
  <c r="U133" i="35"/>
  <c r="U127" i="35"/>
  <c r="U133" i="33"/>
  <c r="U127" i="33"/>
  <c r="U133" i="36"/>
  <c r="U134" i="35"/>
  <c r="U129" i="35"/>
  <c r="U135" i="33"/>
  <c r="U135" i="34"/>
  <c r="U128" i="33"/>
  <c r="U134" i="36"/>
  <c r="U129" i="33"/>
  <c r="U135" i="36"/>
  <c r="U135" i="35"/>
  <c r="U128" i="36"/>
  <c r="U134" i="32"/>
  <c r="U128" i="32"/>
  <c r="U129" i="36"/>
  <c r="U135" i="32"/>
  <c r="U129" i="32"/>
  <c r="U130" i="36"/>
  <c r="U136" i="32"/>
  <c r="U130" i="32"/>
  <c r="U134" i="33"/>
  <c r="U131" i="36"/>
  <c r="U137" i="32"/>
  <c r="U131" i="32"/>
  <c r="U126" i="36"/>
  <c r="U132" i="32"/>
  <c r="U127" i="32"/>
  <c r="U132" i="36"/>
  <c r="U138" i="32"/>
  <c r="U127" i="36"/>
  <c r="U133" i="32"/>
  <c r="U128" i="35"/>
  <c r="U126" i="32"/>
  <c r="D121" i="34"/>
  <c r="D115" i="34"/>
  <c r="D109" i="34"/>
  <c r="D116" i="34"/>
  <c r="D110" i="34"/>
  <c r="D117" i="34"/>
  <c r="D111" i="34"/>
  <c r="D118" i="34"/>
  <c r="D112" i="34"/>
  <c r="D119" i="34"/>
  <c r="D121" i="35"/>
  <c r="D115" i="35"/>
  <c r="D109" i="35"/>
  <c r="D121" i="33"/>
  <c r="D115" i="33"/>
  <c r="D109" i="33"/>
  <c r="D114" i="34"/>
  <c r="D116" i="35"/>
  <c r="D110" i="35"/>
  <c r="D116" i="33"/>
  <c r="D110" i="33"/>
  <c r="D117" i="35"/>
  <c r="D111" i="35"/>
  <c r="D117" i="33"/>
  <c r="D111" i="33"/>
  <c r="D120" i="34"/>
  <c r="D118" i="35"/>
  <c r="D112" i="35"/>
  <c r="D118" i="33"/>
  <c r="D112" i="33"/>
  <c r="D113" i="34"/>
  <c r="D113" i="33"/>
  <c r="D120" i="35"/>
  <c r="D113" i="35"/>
  <c r="D119" i="33"/>
  <c r="D114" i="35"/>
  <c r="D120" i="33"/>
  <c r="D119" i="36"/>
  <c r="D113" i="36"/>
  <c r="D119" i="32"/>
  <c r="D113" i="32"/>
  <c r="D120" i="36"/>
  <c r="D114" i="36"/>
  <c r="D120" i="32"/>
  <c r="D114" i="32"/>
  <c r="D114" i="33"/>
  <c r="D121" i="36"/>
  <c r="D115" i="36"/>
  <c r="D109" i="36"/>
  <c r="D121" i="32"/>
  <c r="D115" i="32"/>
  <c r="D109" i="32"/>
  <c r="D116" i="36"/>
  <c r="D110" i="36"/>
  <c r="D116" i="32"/>
  <c r="D110" i="32"/>
  <c r="D117" i="36"/>
  <c r="D119" i="35"/>
  <c r="D112" i="36"/>
  <c r="D118" i="32"/>
  <c r="D118" i="36"/>
  <c r="D111" i="36"/>
  <c r="D117" i="32"/>
  <c r="D111" i="32"/>
  <c r="D112" i="32"/>
  <c r="Z87" i="34"/>
  <c r="Z81" i="34"/>
  <c r="Z75" i="34"/>
  <c r="Z82" i="34"/>
  <c r="Z76" i="34"/>
  <c r="Z84" i="34"/>
  <c r="Z78" i="34"/>
  <c r="Z77" i="34"/>
  <c r="Z87" i="35"/>
  <c r="Z81" i="35"/>
  <c r="Z75" i="35"/>
  <c r="Z87" i="33"/>
  <c r="Z81" i="33"/>
  <c r="Z75" i="33"/>
  <c r="Z86" i="34"/>
  <c r="Z79" i="34"/>
  <c r="Z82" i="35"/>
  <c r="Z76" i="35"/>
  <c r="Z82" i="33"/>
  <c r="Z76" i="33"/>
  <c r="Z83" i="35"/>
  <c r="Z77" i="35"/>
  <c r="Z83" i="33"/>
  <c r="Z77" i="33"/>
  <c r="Z83" i="34"/>
  <c r="Z84" i="35"/>
  <c r="Z78" i="35"/>
  <c r="Z84" i="33"/>
  <c r="Z78" i="33"/>
  <c r="Z80" i="34"/>
  <c r="Z79" i="35"/>
  <c r="Z85" i="33"/>
  <c r="Z85" i="34"/>
  <c r="Z80" i="33"/>
  <c r="Z85" i="35"/>
  <c r="Z86" i="35"/>
  <c r="Z80" i="35"/>
  <c r="Z85" i="36"/>
  <c r="Z79" i="36"/>
  <c r="Z85" i="32"/>
  <c r="Z79" i="32"/>
  <c r="Z86" i="36"/>
  <c r="Z80" i="36"/>
  <c r="Z87" i="36"/>
  <c r="Z81" i="36"/>
  <c r="Z75" i="36"/>
  <c r="Z87" i="32"/>
  <c r="Z81" i="32"/>
  <c r="Z75" i="32"/>
  <c r="Z79" i="33"/>
  <c r="Z82" i="36"/>
  <c r="Z76" i="36"/>
  <c r="Z82" i="32"/>
  <c r="Z76" i="32"/>
  <c r="Z84" i="36"/>
  <c r="Z77" i="36"/>
  <c r="Z86" i="33"/>
  <c r="Z83" i="36"/>
  <c r="Z78" i="36"/>
  <c r="Z78" i="32"/>
  <c r="Z86" i="32"/>
  <c r="Z80" i="32"/>
  <c r="Z77" i="32"/>
  <c r="Z84" i="32"/>
  <c r="Z83" i="32"/>
  <c r="N119" i="34"/>
  <c r="N113" i="34"/>
  <c r="N120" i="34"/>
  <c r="N114" i="34"/>
  <c r="N121" i="34"/>
  <c r="N115" i="34"/>
  <c r="N109" i="34"/>
  <c r="N116" i="34"/>
  <c r="N110" i="34"/>
  <c r="N119" i="35"/>
  <c r="N113" i="35"/>
  <c r="N119" i="33"/>
  <c r="N113" i="33"/>
  <c r="N118" i="34"/>
  <c r="N120" i="35"/>
  <c r="N114" i="35"/>
  <c r="N120" i="33"/>
  <c r="N114" i="33"/>
  <c r="N111" i="34"/>
  <c r="N121" i="35"/>
  <c r="N115" i="35"/>
  <c r="N109" i="35"/>
  <c r="N121" i="33"/>
  <c r="N115" i="33"/>
  <c r="N109" i="33"/>
  <c r="N116" i="35"/>
  <c r="N110" i="35"/>
  <c r="N116" i="33"/>
  <c r="N110" i="33"/>
  <c r="N117" i="34"/>
  <c r="N112" i="34"/>
  <c r="N111" i="35"/>
  <c r="N117" i="33"/>
  <c r="N112" i="33"/>
  <c r="N117" i="35"/>
  <c r="N118" i="35"/>
  <c r="N118" i="33"/>
  <c r="N117" i="36"/>
  <c r="N111" i="36"/>
  <c r="N117" i="32"/>
  <c r="N111" i="32"/>
  <c r="N118" i="36"/>
  <c r="N112" i="36"/>
  <c r="N118" i="32"/>
  <c r="N112" i="32"/>
  <c r="N112" i="35"/>
  <c r="N119" i="36"/>
  <c r="N113" i="36"/>
  <c r="N119" i="32"/>
  <c r="N113" i="32"/>
  <c r="N120" i="36"/>
  <c r="N114" i="36"/>
  <c r="N120" i="32"/>
  <c r="N114" i="32"/>
  <c r="N121" i="36"/>
  <c r="N116" i="36"/>
  <c r="N109" i="36"/>
  <c r="N115" i="32"/>
  <c r="N115" i="36"/>
  <c r="N121" i="32"/>
  <c r="N111" i="33"/>
  <c r="N116" i="32"/>
  <c r="N109" i="32"/>
  <c r="N110" i="36"/>
  <c r="N110" i="32"/>
  <c r="E154" i="34"/>
  <c r="E148" i="34"/>
  <c r="E155" i="34"/>
  <c r="E149" i="34"/>
  <c r="E143" i="34"/>
  <c r="E150" i="34"/>
  <c r="E144" i="34"/>
  <c r="E151" i="34"/>
  <c r="E145" i="34"/>
  <c r="E154" i="35"/>
  <c r="E148" i="35"/>
  <c r="E154" i="33"/>
  <c r="E148" i="33"/>
  <c r="E154" i="36"/>
  <c r="E148" i="36"/>
  <c r="E153" i="34"/>
  <c r="E155" i="35"/>
  <c r="E149" i="35"/>
  <c r="E143" i="35"/>
  <c r="E155" i="33"/>
  <c r="E149" i="33"/>
  <c r="E143" i="33"/>
  <c r="E155" i="36"/>
  <c r="E149" i="36"/>
  <c r="E143" i="36"/>
  <c r="E146" i="34"/>
  <c r="E150" i="35"/>
  <c r="E144" i="35"/>
  <c r="E150" i="33"/>
  <c r="E144" i="33"/>
  <c r="E150" i="36"/>
  <c r="E144" i="36"/>
  <c r="E151" i="35"/>
  <c r="E145" i="35"/>
  <c r="E151" i="33"/>
  <c r="E145" i="33"/>
  <c r="E151" i="36"/>
  <c r="E145" i="36"/>
  <c r="E147" i="34"/>
  <c r="E146" i="35"/>
  <c r="E152" i="33"/>
  <c r="E152" i="34"/>
  <c r="E147" i="33"/>
  <c r="E153" i="36"/>
  <c r="E152" i="35"/>
  <c r="E146" i="36"/>
  <c r="E153" i="35"/>
  <c r="E147" i="36"/>
  <c r="E147" i="35"/>
  <c r="E152" i="32"/>
  <c r="E146" i="32"/>
  <c r="E152" i="36"/>
  <c r="E153" i="32"/>
  <c r="E147" i="32"/>
  <c r="E154" i="32"/>
  <c r="E148" i="32"/>
  <c r="E146" i="33"/>
  <c r="E155" i="32"/>
  <c r="E149" i="32"/>
  <c r="E143" i="32"/>
  <c r="E153" i="33"/>
  <c r="E144" i="32"/>
  <c r="E150" i="32"/>
  <c r="E145" i="32"/>
  <c r="E151" i="32"/>
  <c r="G102" i="34"/>
  <c r="G96" i="34"/>
  <c r="G103" i="34"/>
  <c r="G97" i="34"/>
  <c r="G104" i="34"/>
  <c r="G98" i="34"/>
  <c r="G92" i="34"/>
  <c r="G99" i="34"/>
  <c r="G93" i="34"/>
  <c r="G100" i="34"/>
  <c r="G102" i="35"/>
  <c r="G96" i="35"/>
  <c r="G102" i="33"/>
  <c r="G96" i="33"/>
  <c r="G95" i="34"/>
  <c r="G103" i="35"/>
  <c r="G97" i="35"/>
  <c r="G103" i="33"/>
  <c r="G97" i="33"/>
  <c r="G104" i="35"/>
  <c r="G98" i="35"/>
  <c r="G92" i="35"/>
  <c r="G104" i="33"/>
  <c r="G98" i="33"/>
  <c r="G92" i="33"/>
  <c r="G101" i="34"/>
  <c r="G99" i="35"/>
  <c r="G93" i="35"/>
  <c r="G99" i="33"/>
  <c r="G93" i="33"/>
  <c r="G94" i="34"/>
  <c r="G94" i="33"/>
  <c r="G101" i="35"/>
  <c r="G94" i="35"/>
  <c r="G100" i="33"/>
  <c r="G95" i="35"/>
  <c r="G101" i="33"/>
  <c r="G100" i="36"/>
  <c r="G94" i="36"/>
  <c r="G100" i="32"/>
  <c r="G94" i="32"/>
  <c r="G101" i="36"/>
  <c r="G95" i="36"/>
  <c r="G101" i="32"/>
  <c r="G95" i="33"/>
  <c r="G102" i="36"/>
  <c r="G96" i="36"/>
  <c r="G102" i="32"/>
  <c r="G96" i="32"/>
  <c r="G103" i="36"/>
  <c r="G97" i="36"/>
  <c r="G103" i="32"/>
  <c r="G97" i="32"/>
  <c r="G98" i="36"/>
  <c r="G93" i="36"/>
  <c r="G104" i="36"/>
  <c r="G100" i="35"/>
  <c r="G99" i="36"/>
  <c r="G92" i="36"/>
  <c r="G104" i="32"/>
  <c r="G93" i="32"/>
  <c r="G99" i="32"/>
  <c r="G95" i="32"/>
  <c r="G92" i="32"/>
  <c r="G98" i="32"/>
  <c r="K84" i="34"/>
  <c r="K78" i="34"/>
  <c r="K85" i="34"/>
  <c r="K79" i="34"/>
  <c r="K86" i="34"/>
  <c r="K87" i="34"/>
  <c r="K81" i="34"/>
  <c r="K75" i="34"/>
  <c r="K80" i="34"/>
  <c r="K84" i="35"/>
  <c r="K78" i="35"/>
  <c r="K84" i="33"/>
  <c r="K78" i="33"/>
  <c r="K82" i="34"/>
  <c r="K85" i="35"/>
  <c r="K79" i="35"/>
  <c r="K85" i="33"/>
  <c r="K79" i="33"/>
  <c r="K77" i="34"/>
  <c r="K86" i="35"/>
  <c r="K80" i="35"/>
  <c r="K86" i="33"/>
  <c r="K80" i="33"/>
  <c r="K87" i="35"/>
  <c r="K81" i="35"/>
  <c r="K75" i="35"/>
  <c r="K87" i="33"/>
  <c r="K81" i="33"/>
  <c r="K75" i="33"/>
  <c r="K76" i="34"/>
  <c r="K83" i="34"/>
  <c r="K82" i="35"/>
  <c r="K77" i="35"/>
  <c r="K83" i="33"/>
  <c r="K76" i="33"/>
  <c r="K77" i="33"/>
  <c r="K82" i="36"/>
  <c r="K76" i="36"/>
  <c r="K82" i="32"/>
  <c r="K76" i="32"/>
  <c r="K82" i="33"/>
  <c r="K83" i="36"/>
  <c r="K77" i="36"/>
  <c r="K84" i="36"/>
  <c r="K78" i="36"/>
  <c r="K84" i="32"/>
  <c r="K78" i="32"/>
  <c r="K76" i="35"/>
  <c r="K85" i="36"/>
  <c r="K79" i="36"/>
  <c r="K85" i="32"/>
  <c r="K79" i="32"/>
  <c r="K83" i="35"/>
  <c r="K87" i="36"/>
  <c r="K80" i="36"/>
  <c r="K75" i="36"/>
  <c r="K86" i="36"/>
  <c r="K81" i="32"/>
  <c r="K83" i="32"/>
  <c r="K81" i="36"/>
  <c r="K80" i="32"/>
  <c r="K77" i="32"/>
  <c r="K87" i="32"/>
  <c r="K75" i="32"/>
  <c r="K86" i="32"/>
  <c r="J121" i="34"/>
  <c r="J115" i="34"/>
  <c r="J109" i="34"/>
  <c r="J116" i="34"/>
  <c r="J110" i="34"/>
  <c r="J117" i="34"/>
  <c r="J111" i="34"/>
  <c r="J118" i="34"/>
  <c r="J112" i="34"/>
  <c r="J121" i="35"/>
  <c r="J115" i="35"/>
  <c r="J109" i="35"/>
  <c r="J121" i="33"/>
  <c r="J115" i="33"/>
  <c r="J109" i="33"/>
  <c r="J120" i="34"/>
  <c r="J116" i="35"/>
  <c r="J110" i="35"/>
  <c r="J116" i="33"/>
  <c r="J110" i="33"/>
  <c r="J113" i="34"/>
  <c r="J117" i="35"/>
  <c r="J111" i="35"/>
  <c r="J117" i="33"/>
  <c r="J111" i="33"/>
  <c r="J118" i="35"/>
  <c r="J112" i="35"/>
  <c r="J118" i="33"/>
  <c r="J112" i="33"/>
  <c r="J119" i="34"/>
  <c r="J114" i="34"/>
  <c r="J113" i="35"/>
  <c r="J119" i="33"/>
  <c r="J114" i="33"/>
  <c r="J119" i="35"/>
  <c r="J120" i="35"/>
  <c r="J120" i="33"/>
  <c r="J119" i="36"/>
  <c r="J113" i="36"/>
  <c r="J119" i="32"/>
  <c r="J113" i="32"/>
  <c r="J120" i="36"/>
  <c r="J114" i="36"/>
  <c r="J120" i="32"/>
  <c r="J114" i="32"/>
  <c r="J114" i="35"/>
  <c r="J121" i="36"/>
  <c r="J115" i="36"/>
  <c r="J109" i="36"/>
  <c r="J121" i="32"/>
  <c r="J115" i="32"/>
  <c r="J109" i="32"/>
  <c r="J116" i="36"/>
  <c r="J110" i="36"/>
  <c r="J116" i="32"/>
  <c r="J110" i="32"/>
  <c r="J118" i="36"/>
  <c r="J111" i="36"/>
  <c r="J117" i="32"/>
  <c r="J113" i="33"/>
  <c r="J117" i="36"/>
  <c r="J111" i="32"/>
  <c r="J112" i="36"/>
  <c r="J118" i="32"/>
  <c r="J112" i="32"/>
  <c r="AC138" i="34"/>
  <c r="AC132" i="34"/>
  <c r="AC126" i="34"/>
  <c r="AC133" i="34"/>
  <c r="AC127" i="34"/>
  <c r="AC134" i="34"/>
  <c r="AC128" i="34"/>
  <c r="AC135" i="34"/>
  <c r="AC129" i="34"/>
  <c r="AC138" i="35"/>
  <c r="AC132" i="35"/>
  <c r="AC126" i="35"/>
  <c r="AC138" i="33"/>
  <c r="AC132" i="33"/>
  <c r="AC126" i="33"/>
  <c r="AC138" i="36"/>
  <c r="AC137" i="34"/>
  <c r="AC133" i="35"/>
  <c r="AC127" i="35"/>
  <c r="AC133" i="33"/>
  <c r="AC127" i="33"/>
  <c r="AC133" i="36"/>
  <c r="AC130" i="34"/>
  <c r="AC134" i="35"/>
  <c r="AC128" i="35"/>
  <c r="AC134" i="33"/>
  <c r="AC128" i="33"/>
  <c r="AC134" i="36"/>
  <c r="AC135" i="35"/>
  <c r="AC129" i="35"/>
  <c r="AC135" i="33"/>
  <c r="AC129" i="33"/>
  <c r="AC135" i="36"/>
  <c r="AC131" i="34"/>
  <c r="AC130" i="35"/>
  <c r="AC136" i="33"/>
  <c r="AC136" i="34"/>
  <c r="AC131" i="33"/>
  <c r="AC137" i="36"/>
  <c r="AC136" i="35"/>
  <c r="AC137" i="35"/>
  <c r="AC131" i="35"/>
  <c r="AC130" i="36"/>
  <c r="AC136" i="32"/>
  <c r="AC130" i="32"/>
  <c r="AC136" i="36"/>
  <c r="AC131" i="36"/>
  <c r="AC137" i="32"/>
  <c r="AC131" i="32"/>
  <c r="AC126" i="36"/>
  <c r="AC138" i="32"/>
  <c r="AC132" i="32"/>
  <c r="AC126" i="32"/>
  <c r="AC130" i="33"/>
  <c r="AC127" i="36"/>
  <c r="AC133" i="32"/>
  <c r="AC127" i="32"/>
  <c r="AC137" i="33"/>
  <c r="AC132" i="36"/>
  <c r="AC128" i="32"/>
  <c r="AC128" i="36"/>
  <c r="AC134" i="32"/>
  <c r="AC129" i="32"/>
  <c r="AC129" i="36"/>
  <c r="AC135" i="32"/>
  <c r="M86" i="34"/>
  <c r="M80" i="34"/>
  <c r="M87" i="34"/>
  <c r="M81" i="34"/>
  <c r="M75" i="34"/>
  <c r="M83" i="34"/>
  <c r="M77" i="34"/>
  <c r="M82" i="34"/>
  <c r="M86" i="35"/>
  <c r="M80" i="35"/>
  <c r="M86" i="33"/>
  <c r="M80" i="33"/>
  <c r="M84" i="34"/>
  <c r="M87" i="35"/>
  <c r="M81" i="35"/>
  <c r="M75" i="35"/>
  <c r="M87" i="33"/>
  <c r="M81" i="33"/>
  <c r="M75" i="33"/>
  <c r="M79" i="34"/>
  <c r="M82" i="35"/>
  <c r="M76" i="35"/>
  <c r="M82" i="33"/>
  <c r="M76" i="33"/>
  <c r="M76" i="34"/>
  <c r="M83" i="35"/>
  <c r="M77" i="35"/>
  <c r="M83" i="33"/>
  <c r="M77" i="33"/>
  <c r="M85" i="34"/>
  <c r="M78" i="33"/>
  <c r="M78" i="34"/>
  <c r="M85" i="35"/>
  <c r="M78" i="35"/>
  <c r="M84" i="33"/>
  <c r="M79" i="35"/>
  <c r="M85" i="33"/>
  <c r="M84" i="36"/>
  <c r="M78" i="36"/>
  <c r="M84" i="32"/>
  <c r="M78" i="32"/>
  <c r="M84" i="35"/>
  <c r="M85" i="36"/>
  <c r="M79" i="36"/>
  <c r="M86" i="36"/>
  <c r="M80" i="36"/>
  <c r="M86" i="32"/>
  <c r="M80" i="32"/>
  <c r="M87" i="36"/>
  <c r="M81" i="36"/>
  <c r="M75" i="36"/>
  <c r="M87" i="32"/>
  <c r="M81" i="32"/>
  <c r="M75" i="32"/>
  <c r="M79" i="33"/>
  <c r="M82" i="36"/>
  <c r="M77" i="36"/>
  <c r="M83" i="36"/>
  <c r="M76" i="36"/>
  <c r="M83" i="32"/>
  <c r="M85" i="32"/>
  <c r="M82" i="32"/>
  <c r="M79" i="32"/>
  <c r="M77" i="32"/>
  <c r="M76" i="32"/>
  <c r="AD101" i="34"/>
  <c r="AD95" i="34"/>
  <c r="AD102" i="34"/>
  <c r="AD96" i="34"/>
  <c r="AD103" i="34"/>
  <c r="AD97" i="34"/>
  <c r="AD104" i="34"/>
  <c r="AD98" i="34"/>
  <c r="AD92" i="34"/>
  <c r="AD93" i="34"/>
  <c r="AD101" i="35"/>
  <c r="AD95" i="35"/>
  <c r="AD101" i="33"/>
  <c r="AD95" i="33"/>
  <c r="AD102" i="35"/>
  <c r="AD96" i="35"/>
  <c r="AD102" i="33"/>
  <c r="AD96" i="33"/>
  <c r="AD99" i="34"/>
  <c r="AD103" i="35"/>
  <c r="AD97" i="35"/>
  <c r="AD103" i="33"/>
  <c r="AD97" i="33"/>
  <c r="AD94" i="34"/>
  <c r="AD104" i="35"/>
  <c r="AD98" i="35"/>
  <c r="AD92" i="35"/>
  <c r="AD104" i="33"/>
  <c r="AD98" i="33"/>
  <c r="AD92" i="33"/>
  <c r="AD100" i="34"/>
  <c r="AD99" i="35"/>
  <c r="AD94" i="35"/>
  <c r="AD100" i="33"/>
  <c r="AD93" i="33"/>
  <c r="AD94" i="33"/>
  <c r="AD99" i="36"/>
  <c r="AD93" i="36"/>
  <c r="AD99" i="32"/>
  <c r="AD93" i="32"/>
  <c r="AD93" i="35"/>
  <c r="AD100" i="36"/>
  <c r="AD94" i="36"/>
  <c r="AD100" i="32"/>
  <c r="AD100" i="35"/>
  <c r="AD101" i="36"/>
  <c r="AD95" i="36"/>
  <c r="AD101" i="32"/>
  <c r="AD95" i="32"/>
  <c r="AD102" i="36"/>
  <c r="AD96" i="36"/>
  <c r="AD102" i="32"/>
  <c r="AD96" i="32"/>
  <c r="AD104" i="36"/>
  <c r="AD97" i="36"/>
  <c r="AD99" i="33"/>
  <c r="AD92" i="36"/>
  <c r="AD103" i="36"/>
  <c r="AD103" i="32"/>
  <c r="AD97" i="32"/>
  <c r="AD98" i="36"/>
  <c r="AD98" i="32"/>
  <c r="AD92" i="32"/>
  <c r="AD94" i="32"/>
  <c r="AD104" i="32"/>
  <c r="W138" i="34"/>
  <c r="W132" i="34"/>
  <c r="W126" i="34"/>
  <c r="W133" i="34"/>
  <c r="W127" i="34"/>
  <c r="W134" i="34"/>
  <c r="W128" i="34"/>
  <c r="W135" i="34"/>
  <c r="W129" i="34"/>
  <c r="W136" i="34"/>
  <c r="W138" i="35"/>
  <c r="W132" i="35"/>
  <c r="W126" i="35"/>
  <c r="W138" i="33"/>
  <c r="W132" i="33"/>
  <c r="W126" i="33"/>
  <c r="W138" i="36"/>
  <c r="W131" i="34"/>
  <c r="W133" i="35"/>
  <c r="W127" i="35"/>
  <c r="W133" i="33"/>
  <c r="W127" i="33"/>
  <c r="W133" i="36"/>
  <c r="W134" i="35"/>
  <c r="W128" i="35"/>
  <c r="W134" i="33"/>
  <c r="W128" i="33"/>
  <c r="W134" i="36"/>
  <c r="W137" i="34"/>
  <c r="W135" i="35"/>
  <c r="W129" i="35"/>
  <c r="W135" i="33"/>
  <c r="W129" i="33"/>
  <c r="W135" i="36"/>
  <c r="W130" i="34"/>
  <c r="W130" i="33"/>
  <c r="W136" i="36"/>
  <c r="W137" i="35"/>
  <c r="W130" i="35"/>
  <c r="W136" i="33"/>
  <c r="W131" i="35"/>
  <c r="W137" i="33"/>
  <c r="W131" i="33"/>
  <c r="W130" i="36"/>
  <c r="W136" i="32"/>
  <c r="W130" i="32"/>
  <c r="W131" i="36"/>
  <c r="W137" i="32"/>
  <c r="W131" i="32"/>
  <c r="W132" i="36"/>
  <c r="W126" i="36"/>
  <c r="W138" i="32"/>
  <c r="W132" i="32"/>
  <c r="W126" i="32"/>
  <c r="W136" i="35"/>
  <c r="W127" i="36"/>
  <c r="W133" i="32"/>
  <c r="W127" i="32"/>
  <c r="W129" i="36"/>
  <c r="W135" i="32"/>
  <c r="W128" i="32"/>
  <c r="W137" i="36"/>
  <c r="W128" i="36"/>
  <c r="W134" i="32"/>
  <c r="W129" i="32"/>
  <c r="O82" i="34"/>
  <c r="O76" i="34"/>
  <c r="O83" i="34"/>
  <c r="O77" i="34"/>
  <c r="O85" i="34"/>
  <c r="O79" i="34"/>
  <c r="O84" i="34"/>
  <c r="O82" i="35"/>
  <c r="O76" i="35"/>
  <c r="O82" i="33"/>
  <c r="O76" i="33"/>
  <c r="O87" i="34"/>
  <c r="O83" i="35"/>
  <c r="O77" i="35"/>
  <c r="O83" i="33"/>
  <c r="O77" i="33"/>
  <c r="O81" i="34"/>
  <c r="O84" i="35"/>
  <c r="O78" i="35"/>
  <c r="O84" i="33"/>
  <c r="O78" i="33"/>
  <c r="O78" i="34"/>
  <c r="O85" i="35"/>
  <c r="O79" i="35"/>
  <c r="O85" i="33"/>
  <c r="O79" i="33"/>
  <c r="O80" i="34"/>
  <c r="O75" i="34"/>
  <c r="O86" i="34"/>
  <c r="O80" i="35"/>
  <c r="O86" i="33"/>
  <c r="O75" i="35"/>
  <c r="O81" i="33"/>
  <c r="O86" i="35"/>
  <c r="O87" i="35"/>
  <c r="O75" i="33"/>
  <c r="O86" i="36"/>
  <c r="O80" i="36"/>
  <c r="O86" i="32"/>
  <c r="O80" i="32"/>
  <c r="O80" i="33"/>
  <c r="O87" i="36"/>
  <c r="O81" i="36"/>
  <c r="O75" i="36"/>
  <c r="O87" i="33"/>
  <c r="O82" i="36"/>
  <c r="O76" i="36"/>
  <c r="O82" i="32"/>
  <c r="O76" i="32"/>
  <c r="O83" i="36"/>
  <c r="O77" i="36"/>
  <c r="O83" i="32"/>
  <c r="O77" i="32"/>
  <c r="O81" i="35"/>
  <c r="O85" i="36"/>
  <c r="O78" i="36"/>
  <c r="O84" i="36"/>
  <c r="O85" i="32"/>
  <c r="O87" i="32"/>
  <c r="O75" i="32"/>
  <c r="O84" i="32"/>
  <c r="O81" i="32"/>
  <c r="O79" i="32"/>
  <c r="O79" i="36"/>
  <c r="O78" i="32"/>
  <c r="Q100" i="34"/>
  <c r="Q94" i="34"/>
  <c r="Q101" i="34"/>
  <c r="Q95" i="34"/>
  <c r="Q102" i="34"/>
  <c r="Q96" i="34"/>
  <c r="Q103" i="34"/>
  <c r="Q97" i="34"/>
  <c r="Q104" i="34"/>
  <c r="Q100" i="35"/>
  <c r="Q94" i="35"/>
  <c r="Q100" i="33"/>
  <c r="Q94" i="33"/>
  <c r="Q99" i="34"/>
  <c r="Q101" i="35"/>
  <c r="Q95" i="35"/>
  <c r="Q101" i="33"/>
  <c r="Q95" i="33"/>
  <c r="Q92" i="34"/>
  <c r="Q102" i="35"/>
  <c r="Q96" i="35"/>
  <c r="Q102" i="33"/>
  <c r="Q96" i="33"/>
  <c r="Q103" i="35"/>
  <c r="Q97" i="35"/>
  <c r="Q103" i="33"/>
  <c r="Q97" i="33"/>
  <c r="Q98" i="34"/>
  <c r="Q93" i="34"/>
  <c r="Q92" i="35"/>
  <c r="Q98" i="33"/>
  <c r="Q93" i="33"/>
  <c r="Q98" i="35"/>
  <c r="Q104" i="33"/>
  <c r="Q99" i="35"/>
  <c r="Q99" i="33"/>
  <c r="Q104" i="36"/>
  <c r="Q98" i="36"/>
  <c r="Q92" i="36"/>
  <c r="Q104" i="32"/>
  <c r="Q98" i="32"/>
  <c r="Q92" i="32"/>
  <c r="Q99" i="36"/>
  <c r="Q93" i="36"/>
  <c r="Q99" i="32"/>
  <c r="Q93" i="35"/>
  <c r="Q100" i="36"/>
  <c r="Q94" i="36"/>
  <c r="Q100" i="32"/>
  <c r="Q94" i="32"/>
  <c r="Q104" i="35"/>
  <c r="Q101" i="36"/>
  <c r="Q95" i="36"/>
  <c r="Q101" i="32"/>
  <c r="Q95" i="32"/>
  <c r="Q102" i="36"/>
  <c r="Q97" i="36"/>
  <c r="Q92" i="33"/>
  <c r="Q103" i="36"/>
  <c r="Q96" i="36"/>
  <c r="Q103" i="32"/>
  <c r="Q93" i="32"/>
  <c r="Q102" i="32"/>
  <c r="Q97" i="32"/>
  <c r="Q96" i="32"/>
  <c r="D137" i="34"/>
  <c r="D131" i="34"/>
  <c r="D138" i="34"/>
  <c r="D132" i="34"/>
  <c r="D126" i="34"/>
  <c r="D133" i="34"/>
  <c r="D127" i="34"/>
  <c r="D134" i="34"/>
  <c r="D128" i="34"/>
  <c r="D137" i="35"/>
  <c r="D131" i="35"/>
  <c r="D137" i="33"/>
  <c r="D131" i="33"/>
  <c r="D137" i="36"/>
  <c r="D136" i="34"/>
  <c r="D138" i="35"/>
  <c r="D132" i="35"/>
  <c r="D126" i="35"/>
  <c r="D138" i="33"/>
  <c r="D132" i="33"/>
  <c r="D126" i="33"/>
  <c r="D138" i="36"/>
  <c r="D129" i="34"/>
  <c r="D133" i="35"/>
  <c r="D127" i="35"/>
  <c r="D133" i="33"/>
  <c r="D127" i="33"/>
  <c r="D134" i="35"/>
  <c r="D128" i="35"/>
  <c r="D134" i="33"/>
  <c r="D128" i="33"/>
  <c r="D134" i="36"/>
  <c r="D129" i="35"/>
  <c r="D135" i="33"/>
  <c r="D130" i="33"/>
  <c r="D136" i="36"/>
  <c r="D130" i="34"/>
  <c r="D135" i="35"/>
  <c r="D133" i="36"/>
  <c r="D136" i="35"/>
  <c r="D130" i="35"/>
  <c r="D129" i="36"/>
  <c r="D135" i="32"/>
  <c r="D129" i="32"/>
  <c r="D130" i="36"/>
  <c r="D136" i="32"/>
  <c r="D130" i="32"/>
  <c r="D131" i="36"/>
  <c r="D137" i="32"/>
  <c r="D131" i="32"/>
  <c r="D129" i="33"/>
  <c r="D135" i="36"/>
  <c r="D132" i="36"/>
  <c r="D126" i="36"/>
  <c r="D138" i="32"/>
  <c r="D132" i="32"/>
  <c r="D126" i="32"/>
  <c r="D135" i="34"/>
  <c r="D136" i="33"/>
  <c r="D127" i="32"/>
  <c r="D127" i="36"/>
  <c r="D133" i="32"/>
  <c r="D128" i="32"/>
  <c r="D128" i="36"/>
  <c r="D134" i="32"/>
  <c r="AE150" i="34"/>
  <c r="AE144" i="34"/>
  <c r="AE151" i="34"/>
  <c r="AE145" i="34"/>
  <c r="AE152" i="34"/>
  <c r="AE146" i="34"/>
  <c r="AE153" i="34"/>
  <c r="AE147" i="34"/>
  <c r="AE154" i="34"/>
  <c r="AE150" i="35"/>
  <c r="AE144" i="35"/>
  <c r="AE150" i="33"/>
  <c r="AE144" i="33"/>
  <c r="AE150" i="36"/>
  <c r="AE144" i="36"/>
  <c r="AE149" i="34"/>
  <c r="AE151" i="35"/>
  <c r="AE145" i="35"/>
  <c r="AE151" i="33"/>
  <c r="AE145" i="33"/>
  <c r="AE151" i="36"/>
  <c r="AE145" i="36"/>
  <c r="AE152" i="35"/>
  <c r="AE146" i="35"/>
  <c r="AE152" i="33"/>
  <c r="AE146" i="33"/>
  <c r="AE152" i="36"/>
  <c r="AE146" i="36"/>
  <c r="AE155" i="34"/>
  <c r="AE153" i="35"/>
  <c r="AE147" i="35"/>
  <c r="AE153" i="33"/>
  <c r="AE147" i="33"/>
  <c r="AE153" i="36"/>
  <c r="AE147" i="36"/>
  <c r="AE143" i="34"/>
  <c r="AE155" i="35"/>
  <c r="AE148" i="34"/>
  <c r="AE148" i="33"/>
  <c r="AE154" i="36"/>
  <c r="AE154" i="35"/>
  <c r="AE143" i="33"/>
  <c r="AE149" i="36"/>
  <c r="AE148" i="35"/>
  <c r="AE154" i="33"/>
  <c r="AE149" i="35"/>
  <c r="AE155" i="33"/>
  <c r="AE143" i="36"/>
  <c r="AE155" i="36"/>
  <c r="AE154" i="32"/>
  <c r="AE148" i="32"/>
  <c r="AE155" i="32"/>
  <c r="AE149" i="32"/>
  <c r="AE143" i="32"/>
  <c r="AE149" i="33"/>
  <c r="AE150" i="32"/>
  <c r="AE144" i="32"/>
  <c r="AE151" i="32"/>
  <c r="AE145" i="32"/>
  <c r="AE143" i="35"/>
  <c r="AE153" i="32"/>
  <c r="AE146" i="32"/>
  <c r="AE148" i="36"/>
  <c r="AE152" i="32"/>
  <c r="AE147" i="32"/>
  <c r="V99" i="34"/>
  <c r="V93" i="34"/>
  <c r="V100" i="34"/>
  <c r="V94" i="34"/>
  <c r="V101" i="34"/>
  <c r="V95" i="34"/>
  <c r="V102" i="34"/>
  <c r="V96" i="34"/>
  <c r="V97" i="34"/>
  <c r="V99" i="35"/>
  <c r="V93" i="35"/>
  <c r="V99" i="33"/>
  <c r="V93" i="33"/>
  <c r="V92" i="34"/>
  <c r="V100" i="35"/>
  <c r="V94" i="35"/>
  <c r="V100" i="33"/>
  <c r="V94" i="33"/>
  <c r="V103" i="34"/>
  <c r="V101" i="35"/>
  <c r="V95" i="35"/>
  <c r="V101" i="33"/>
  <c r="V95" i="33"/>
  <c r="V98" i="34"/>
  <c r="V102" i="35"/>
  <c r="V96" i="35"/>
  <c r="V102" i="33"/>
  <c r="V96" i="33"/>
  <c r="V104" i="34"/>
  <c r="V103" i="35"/>
  <c r="V98" i="35"/>
  <c r="V104" i="33"/>
  <c r="V97" i="33"/>
  <c r="V92" i="35"/>
  <c r="V98" i="33"/>
  <c r="V103" i="36"/>
  <c r="V97" i="36"/>
  <c r="V103" i="32"/>
  <c r="V97" i="32"/>
  <c r="V97" i="35"/>
  <c r="V104" i="36"/>
  <c r="V98" i="36"/>
  <c r="V92" i="36"/>
  <c r="V104" i="32"/>
  <c r="V98" i="32"/>
  <c r="V104" i="35"/>
  <c r="V99" i="36"/>
  <c r="V93" i="36"/>
  <c r="V99" i="32"/>
  <c r="V93" i="32"/>
  <c r="V100" i="36"/>
  <c r="V94" i="36"/>
  <c r="V100" i="32"/>
  <c r="V94" i="32"/>
  <c r="V95" i="36"/>
  <c r="V103" i="33"/>
  <c r="V92" i="33"/>
  <c r="V101" i="36"/>
  <c r="V96" i="36"/>
  <c r="V101" i="32"/>
  <c r="V92" i="32"/>
  <c r="V102" i="32"/>
  <c r="V96" i="32"/>
  <c r="V102" i="36"/>
  <c r="V95" i="32"/>
  <c r="S102" i="34"/>
  <c r="S96" i="34"/>
  <c r="S103" i="34"/>
  <c r="S97" i="34"/>
  <c r="S104" i="34"/>
  <c r="S98" i="34"/>
  <c r="S92" i="34"/>
  <c r="S99" i="34"/>
  <c r="S93" i="34"/>
  <c r="S94" i="34"/>
  <c r="S102" i="35"/>
  <c r="S96" i="35"/>
  <c r="S102" i="33"/>
  <c r="S96" i="33"/>
  <c r="S103" i="35"/>
  <c r="S97" i="35"/>
  <c r="S103" i="33"/>
  <c r="S97" i="33"/>
  <c r="S100" i="34"/>
  <c r="S104" i="35"/>
  <c r="S98" i="35"/>
  <c r="S92" i="35"/>
  <c r="S104" i="33"/>
  <c r="S98" i="33"/>
  <c r="S92" i="33"/>
  <c r="S95" i="34"/>
  <c r="S99" i="35"/>
  <c r="S93" i="35"/>
  <c r="S99" i="33"/>
  <c r="S93" i="33"/>
  <c r="S101" i="34"/>
  <c r="S100" i="35"/>
  <c r="S95" i="35"/>
  <c r="S101" i="33"/>
  <c r="S94" i="33"/>
  <c r="S95" i="33"/>
  <c r="S101" i="35"/>
  <c r="S100" i="36"/>
  <c r="S94" i="36"/>
  <c r="S100" i="32"/>
  <c r="S94" i="32"/>
  <c r="S101" i="36"/>
  <c r="S95" i="36"/>
  <c r="S101" i="32"/>
  <c r="S102" i="36"/>
  <c r="S96" i="36"/>
  <c r="S102" i="32"/>
  <c r="S96" i="32"/>
  <c r="S100" i="33"/>
  <c r="S103" i="36"/>
  <c r="S97" i="36"/>
  <c r="S103" i="32"/>
  <c r="S97" i="32"/>
  <c r="S94" i="35"/>
  <c r="S92" i="36"/>
  <c r="S98" i="36"/>
  <c r="S93" i="36"/>
  <c r="S104" i="36"/>
  <c r="S98" i="32"/>
  <c r="S93" i="32"/>
  <c r="S95" i="32"/>
  <c r="S104" i="32"/>
  <c r="S92" i="32"/>
  <c r="S99" i="36"/>
  <c r="S99" i="32"/>
  <c r="S150" i="34"/>
  <c r="S144" i="34"/>
  <c r="S151" i="34"/>
  <c r="S145" i="34"/>
  <c r="S152" i="34"/>
  <c r="S146" i="34"/>
  <c r="S153" i="34"/>
  <c r="S147" i="34"/>
  <c r="S150" i="35"/>
  <c r="S144" i="35"/>
  <c r="S150" i="33"/>
  <c r="S144" i="33"/>
  <c r="S150" i="36"/>
  <c r="S144" i="36"/>
  <c r="S155" i="34"/>
  <c r="S151" i="35"/>
  <c r="S145" i="35"/>
  <c r="S151" i="33"/>
  <c r="S145" i="33"/>
  <c r="S151" i="36"/>
  <c r="S145" i="36"/>
  <c r="S148" i="34"/>
  <c r="S152" i="35"/>
  <c r="S146" i="35"/>
  <c r="S152" i="33"/>
  <c r="S146" i="33"/>
  <c r="S152" i="36"/>
  <c r="S146" i="36"/>
  <c r="S143" i="34"/>
  <c r="S153" i="35"/>
  <c r="S147" i="35"/>
  <c r="S153" i="33"/>
  <c r="S147" i="33"/>
  <c r="S153" i="36"/>
  <c r="S147" i="36"/>
  <c r="S149" i="34"/>
  <c r="S154" i="34"/>
  <c r="S148" i="35"/>
  <c r="S154" i="33"/>
  <c r="S143" i="35"/>
  <c r="S149" i="33"/>
  <c r="S155" i="36"/>
  <c r="S148" i="36"/>
  <c r="S143" i="33"/>
  <c r="S149" i="36"/>
  <c r="S154" i="32"/>
  <c r="S148" i="32"/>
  <c r="S154" i="35"/>
  <c r="S148" i="33"/>
  <c r="S155" i="32"/>
  <c r="S149" i="32"/>
  <c r="S143" i="32"/>
  <c r="S155" i="33"/>
  <c r="S150" i="32"/>
  <c r="S144" i="32"/>
  <c r="S151" i="32"/>
  <c r="S145" i="32"/>
  <c r="S155" i="35"/>
  <c r="S149" i="35"/>
  <c r="S146" i="32"/>
  <c r="S143" i="36"/>
  <c r="S152" i="32"/>
  <c r="S154" i="36"/>
  <c r="S147" i="32"/>
  <c r="S153" i="32"/>
  <c r="O152" i="34"/>
  <c r="O146" i="34"/>
  <c r="O153" i="34"/>
  <c r="O147" i="34"/>
  <c r="O154" i="34"/>
  <c r="O148" i="34"/>
  <c r="O155" i="34"/>
  <c r="O149" i="34"/>
  <c r="O143" i="34"/>
  <c r="O144" i="34"/>
  <c r="O152" i="35"/>
  <c r="O146" i="35"/>
  <c r="O152" i="33"/>
  <c r="O146" i="33"/>
  <c r="O152" i="36"/>
  <c r="O146" i="36"/>
  <c r="O153" i="35"/>
  <c r="O147" i="35"/>
  <c r="O153" i="33"/>
  <c r="O147" i="33"/>
  <c r="O153" i="36"/>
  <c r="O147" i="36"/>
  <c r="O150" i="34"/>
  <c r="O154" i="35"/>
  <c r="O148" i="35"/>
  <c r="O154" i="33"/>
  <c r="O148" i="33"/>
  <c r="O154" i="36"/>
  <c r="O148" i="36"/>
  <c r="O145" i="34"/>
  <c r="O155" i="35"/>
  <c r="O149" i="35"/>
  <c r="O143" i="35"/>
  <c r="O155" i="33"/>
  <c r="O149" i="33"/>
  <c r="O143" i="33"/>
  <c r="O155" i="36"/>
  <c r="O149" i="36"/>
  <c r="O143" i="36"/>
  <c r="O151" i="34"/>
  <c r="O150" i="35"/>
  <c r="O144" i="36"/>
  <c r="O145" i="35"/>
  <c r="O151" i="33"/>
  <c r="O144" i="33"/>
  <c r="O150" i="36"/>
  <c r="O145" i="33"/>
  <c r="O151" i="36"/>
  <c r="O150" i="32"/>
  <c r="O144" i="32"/>
  <c r="O150" i="33"/>
  <c r="O151" i="32"/>
  <c r="O145" i="32"/>
  <c r="O152" i="32"/>
  <c r="O146" i="32"/>
  <c r="O144" i="35"/>
  <c r="O153" i="32"/>
  <c r="O147" i="32"/>
  <c r="O151" i="35"/>
  <c r="O145" i="36"/>
  <c r="O148" i="32"/>
  <c r="O143" i="32"/>
  <c r="O154" i="32"/>
  <c r="O149" i="32"/>
  <c r="O155" i="32"/>
  <c r="Y134" i="34"/>
  <c r="Y128" i="34"/>
  <c r="Y135" i="34"/>
  <c r="Y129" i="34"/>
  <c r="Y136" i="34"/>
  <c r="Y130" i="34"/>
  <c r="Y137" i="34"/>
  <c r="Y131" i="34"/>
  <c r="Y126" i="34"/>
  <c r="Y134" i="35"/>
  <c r="Y128" i="35"/>
  <c r="Y134" i="33"/>
  <c r="Y128" i="33"/>
  <c r="Y134" i="36"/>
  <c r="Y135" i="35"/>
  <c r="Y129" i="35"/>
  <c r="Y135" i="33"/>
  <c r="Y129" i="33"/>
  <c r="Y135" i="36"/>
  <c r="Y132" i="34"/>
  <c r="Y136" i="35"/>
  <c r="Y130" i="35"/>
  <c r="Y136" i="33"/>
  <c r="Y130" i="33"/>
  <c r="Y136" i="36"/>
  <c r="Y127" i="34"/>
  <c r="Y137" i="35"/>
  <c r="Y131" i="35"/>
  <c r="Y137" i="33"/>
  <c r="Y131" i="33"/>
  <c r="Y137" i="36"/>
  <c r="Y132" i="35"/>
  <c r="Y138" i="33"/>
  <c r="Y127" i="35"/>
  <c r="Y133" i="33"/>
  <c r="Y138" i="35"/>
  <c r="Y126" i="33"/>
  <c r="Y138" i="34"/>
  <c r="Y127" i="33"/>
  <c r="Y133" i="36"/>
  <c r="Y133" i="35"/>
  <c r="Y132" i="36"/>
  <c r="Y126" i="36"/>
  <c r="Y138" i="32"/>
  <c r="Y132" i="32"/>
  <c r="Y126" i="32"/>
  <c r="Y138" i="36"/>
  <c r="Y127" i="36"/>
  <c r="Y133" i="32"/>
  <c r="Y127" i="32"/>
  <c r="Y128" i="36"/>
  <c r="Y134" i="32"/>
  <c r="Y128" i="32"/>
  <c r="Y132" i="33"/>
  <c r="Y129" i="36"/>
  <c r="Y135" i="32"/>
  <c r="Y129" i="32"/>
  <c r="Y130" i="32"/>
  <c r="Y130" i="36"/>
  <c r="Y136" i="32"/>
  <c r="Y131" i="32"/>
  <c r="Y133" i="34"/>
  <c r="Y131" i="36"/>
  <c r="Y137" i="32"/>
  <c r="Y126" i="35"/>
  <c r="W100" i="34"/>
  <c r="W94" i="34"/>
  <c r="W101" i="34"/>
  <c r="W95" i="34"/>
  <c r="W102" i="34"/>
  <c r="W96" i="34"/>
  <c r="W103" i="34"/>
  <c r="W97" i="34"/>
  <c r="W92" i="34"/>
  <c r="W100" i="35"/>
  <c r="W94" i="35"/>
  <c r="W100" i="33"/>
  <c r="W94" i="33"/>
  <c r="W101" i="35"/>
  <c r="W95" i="35"/>
  <c r="W101" i="33"/>
  <c r="W95" i="33"/>
  <c r="W98" i="34"/>
  <c r="W102" i="35"/>
  <c r="W96" i="35"/>
  <c r="W102" i="33"/>
  <c r="W96" i="33"/>
  <c r="W93" i="34"/>
  <c r="W103" i="35"/>
  <c r="W97" i="35"/>
  <c r="W103" i="33"/>
  <c r="W97" i="33"/>
  <c r="W98" i="35"/>
  <c r="W104" i="33"/>
  <c r="W93" i="35"/>
  <c r="W99" i="33"/>
  <c r="W99" i="34"/>
  <c r="W104" i="35"/>
  <c r="W92" i="33"/>
  <c r="W93" i="33"/>
  <c r="W104" i="34"/>
  <c r="W99" i="35"/>
  <c r="W104" i="36"/>
  <c r="W98" i="36"/>
  <c r="W92" i="36"/>
  <c r="W104" i="32"/>
  <c r="W98" i="32"/>
  <c r="W92" i="32"/>
  <c r="W99" i="36"/>
  <c r="W93" i="36"/>
  <c r="W99" i="32"/>
  <c r="W100" i="36"/>
  <c r="W94" i="36"/>
  <c r="W100" i="32"/>
  <c r="W94" i="32"/>
  <c r="W98" i="33"/>
  <c r="W101" i="36"/>
  <c r="W95" i="36"/>
  <c r="W101" i="32"/>
  <c r="W95" i="32"/>
  <c r="W92" i="35"/>
  <c r="W103" i="36"/>
  <c r="W96" i="36"/>
  <c r="W102" i="36"/>
  <c r="W97" i="36"/>
  <c r="W97" i="32"/>
  <c r="W102" i="32"/>
  <c r="W96" i="32"/>
  <c r="W93" i="32"/>
  <c r="W103" i="32"/>
  <c r="F101" i="34"/>
  <c r="F95" i="34"/>
  <c r="F102" i="34"/>
  <c r="F96" i="34"/>
  <c r="F103" i="34"/>
  <c r="F97" i="34"/>
  <c r="F104" i="34"/>
  <c r="F98" i="34"/>
  <c r="F92" i="34"/>
  <c r="F101" i="35"/>
  <c r="F95" i="35"/>
  <c r="F101" i="33"/>
  <c r="F95" i="33"/>
  <c r="F100" i="34"/>
  <c r="F102" i="35"/>
  <c r="F96" i="35"/>
  <c r="F102" i="33"/>
  <c r="F96" i="33"/>
  <c r="F93" i="34"/>
  <c r="F103" i="35"/>
  <c r="F97" i="35"/>
  <c r="F103" i="33"/>
  <c r="F97" i="33"/>
  <c r="F104" i="35"/>
  <c r="F98" i="35"/>
  <c r="F92" i="35"/>
  <c r="F104" i="33"/>
  <c r="F98" i="33"/>
  <c r="F92" i="33"/>
  <c r="F93" i="35"/>
  <c r="F99" i="33"/>
  <c r="F94" i="33"/>
  <c r="F94" i="34"/>
  <c r="F99" i="35"/>
  <c r="F100" i="35"/>
  <c r="F94" i="35"/>
  <c r="F99" i="36"/>
  <c r="F93" i="36"/>
  <c r="F99" i="32"/>
  <c r="F93" i="32"/>
  <c r="F100" i="36"/>
  <c r="F94" i="36"/>
  <c r="F100" i="32"/>
  <c r="F99" i="34"/>
  <c r="F101" i="36"/>
  <c r="F95" i="36"/>
  <c r="F101" i="32"/>
  <c r="F95" i="32"/>
  <c r="F93" i="33"/>
  <c r="F102" i="36"/>
  <c r="F96" i="36"/>
  <c r="F102" i="32"/>
  <c r="F96" i="32"/>
  <c r="F100" i="33"/>
  <c r="F103" i="36"/>
  <c r="F98" i="36"/>
  <c r="F104" i="36"/>
  <c r="F97" i="36"/>
  <c r="F98" i="32"/>
  <c r="F104" i="32"/>
  <c r="F97" i="32"/>
  <c r="F92" i="36"/>
  <c r="F92" i="32"/>
  <c r="F103" i="32"/>
  <c r="F94" i="32"/>
  <c r="V83" i="34"/>
  <c r="V77" i="34"/>
  <c r="V84" i="34"/>
  <c r="V78" i="34"/>
  <c r="V86" i="34"/>
  <c r="V80" i="34"/>
  <c r="V85" i="34"/>
  <c r="V83" i="35"/>
  <c r="V77" i="35"/>
  <c r="V83" i="33"/>
  <c r="V77" i="33"/>
  <c r="V75" i="34"/>
  <c r="V84" i="35"/>
  <c r="V78" i="35"/>
  <c r="V84" i="33"/>
  <c r="V78" i="33"/>
  <c r="V82" i="34"/>
  <c r="V85" i="35"/>
  <c r="V79" i="35"/>
  <c r="V85" i="33"/>
  <c r="V79" i="33"/>
  <c r="V79" i="34"/>
  <c r="V86" i="35"/>
  <c r="V80" i="35"/>
  <c r="V86" i="33"/>
  <c r="V80" i="33"/>
  <c r="V81" i="34"/>
  <c r="V76" i="34"/>
  <c r="V81" i="35"/>
  <c r="V87" i="33"/>
  <c r="V76" i="35"/>
  <c r="V82" i="33"/>
  <c r="V87" i="35"/>
  <c r="V75" i="33"/>
  <c r="V87" i="34"/>
  <c r="V76" i="33"/>
  <c r="V82" i="35"/>
  <c r="V87" i="36"/>
  <c r="V81" i="36"/>
  <c r="V75" i="36"/>
  <c r="V87" i="32"/>
  <c r="V81" i="32"/>
  <c r="V75" i="32"/>
  <c r="V82" i="36"/>
  <c r="V76" i="36"/>
  <c r="V83" i="36"/>
  <c r="V77" i="36"/>
  <c r="V83" i="32"/>
  <c r="V77" i="32"/>
  <c r="V81" i="33"/>
  <c r="V84" i="36"/>
  <c r="V78" i="36"/>
  <c r="V84" i="32"/>
  <c r="V78" i="32"/>
  <c r="V86" i="36"/>
  <c r="V75" i="35"/>
  <c r="V79" i="36"/>
  <c r="V85" i="36"/>
  <c r="V86" i="32"/>
  <c r="V76" i="32"/>
  <c r="V85" i="32"/>
  <c r="V82" i="32"/>
  <c r="V80" i="36"/>
  <c r="V80" i="32"/>
  <c r="V79" i="32"/>
  <c r="K116" i="34"/>
  <c r="K110" i="34"/>
  <c r="K117" i="34"/>
  <c r="K111" i="34"/>
  <c r="K118" i="34"/>
  <c r="K112" i="34"/>
  <c r="K119" i="34"/>
  <c r="K113" i="34"/>
  <c r="K120" i="34"/>
  <c r="K116" i="35"/>
  <c r="K110" i="35"/>
  <c r="K116" i="33"/>
  <c r="K110" i="33"/>
  <c r="K115" i="34"/>
  <c r="K117" i="35"/>
  <c r="K111" i="35"/>
  <c r="K117" i="33"/>
  <c r="K111" i="33"/>
  <c r="K118" i="35"/>
  <c r="K112" i="35"/>
  <c r="K118" i="33"/>
  <c r="K112" i="33"/>
  <c r="K121" i="34"/>
  <c r="K119" i="35"/>
  <c r="K113" i="35"/>
  <c r="K119" i="33"/>
  <c r="K113" i="33"/>
  <c r="K114" i="33"/>
  <c r="K121" i="35"/>
  <c r="K109" i="33"/>
  <c r="K109" i="34"/>
  <c r="K114" i="35"/>
  <c r="K120" i="33"/>
  <c r="K115" i="35"/>
  <c r="K121" i="33"/>
  <c r="K109" i="35"/>
  <c r="K120" i="36"/>
  <c r="K114" i="36"/>
  <c r="K120" i="32"/>
  <c r="K114" i="32"/>
  <c r="K120" i="35"/>
  <c r="K121" i="36"/>
  <c r="K115" i="36"/>
  <c r="K109" i="36"/>
  <c r="K121" i="32"/>
  <c r="K115" i="32"/>
  <c r="K109" i="32"/>
  <c r="K116" i="36"/>
  <c r="K110" i="36"/>
  <c r="K116" i="32"/>
  <c r="K110" i="32"/>
  <c r="K117" i="36"/>
  <c r="K111" i="36"/>
  <c r="K117" i="32"/>
  <c r="K111" i="32"/>
  <c r="K114" i="34"/>
  <c r="K115" i="33"/>
  <c r="K118" i="36"/>
  <c r="K113" i="36"/>
  <c r="K119" i="32"/>
  <c r="K119" i="36"/>
  <c r="K112" i="36"/>
  <c r="K118" i="32"/>
  <c r="K113" i="32"/>
  <c r="K112" i="32"/>
  <c r="J137" i="34"/>
  <c r="J131" i="34"/>
  <c r="J138" i="34"/>
  <c r="J132" i="34"/>
  <c r="J126" i="34"/>
  <c r="J133" i="34"/>
  <c r="J127" i="34"/>
  <c r="J134" i="34"/>
  <c r="J128" i="34"/>
  <c r="J129" i="34"/>
  <c r="J137" i="35"/>
  <c r="J131" i="35"/>
  <c r="J137" i="33"/>
  <c r="J131" i="33"/>
  <c r="J137" i="36"/>
  <c r="J138" i="35"/>
  <c r="J132" i="35"/>
  <c r="J126" i="35"/>
  <c r="J138" i="33"/>
  <c r="J132" i="33"/>
  <c r="J126" i="33"/>
  <c r="J138" i="36"/>
  <c r="J135" i="34"/>
  <c r="J133" i="35"/>
  <c r="J127" i="35"/>
  <c r="J133" i="33"/>
  <c r="J127" i="33"/>
  <c r="J133" i="36"/>
  <c r="J130" i="34"/>
  <c r="J134" i="35"/>
  <c r="J128" i="35"/>
  <c r="J134" i="33"/>
  <c r="J128" i="33"/>
  <c r="J134" i="36"/>
  <c r="J136" i="34"/>
  <c r="J135" i="35"/>
  <c r="J130" i="35"/>
  <c r="J136" i="33"/>
  <c r="J129" i="33"/>
  <c r="J135" i="36"/>
  <c r="J130" i="33"/>
  <c r="J136" i="36"/>
  <c r="J129" i="36"/>
  <c r="J135" i="32"/>
  <c r="J129" i="32"/>
  <c r="J135" i="33"/>
  <c r="J130" i="36"/>
  <c r="J136" i="32"/>
  <c r="J130" i="32"/>
  <c r="J131" i="36"/>
  <c r="J137" i="32"/>
  <c r="J131" i="32"/>
  <c r="J129" i="35"/>
  <c r="J132" i="36"/>
  <c r="J126" i="36"/>
  <c r="J138" i="32"/>
  <c r="J132" i="32"/>
  <c r="J126" i="32"/>
  <c r="J136" i="35"/>
  <c r="J127" i="36"/>
  <c r="J133" i="32"/>
  <c r="J128" i="32"/>
  <c r="J128" i="36"/>
  <c r="J134" i="32"/>
  <c r="J127" i="32"/>
  <c r="U152" i="34"/>
  <c r="U146" i="34"/>
  <c r="U153" i="34"/>
  <c r="U147" i="34"/>
  <c r="U154" i="34"/>
  <c r="U148" i="34"/>
  <c r="U155" i="34"/>
  <c r="U149" i="34"/>
  <c r="U143" i="34"/>
  <c r="U150" i="34"/>
  <c r="U152" i="35"/>
  <c r="U146" i="35"/>
  <c r="U152" i="33"/>
  <c r="U146" i="33"/>
  <c r="U152" i="36"/>
  <c r="U146" i="36"/>
  <c r="U145" i="34"/>
  <c r="U153" i="35"/>
  <c r="U147" i="35"/>
  <c r="U153" i="33"/>
  <c r="U147" i="33"/>
  <c r="U153" i="36"/>
  <c r="U147" i="36"/>
  <c r="U154" i="35"/>
  <c r="U148" i="35"/>
  <c r="U154" i="33"/>
  <c r="U148" i="33"/>
  <c r="U154" i="36"/>
  <c r="U148" i="36"/>
  <c r="U151" i="34"/>
  <c r="U155" i="35"/>
  <c r="U149" i="35"/>
  <c r="U143" i="35"/>
  <c r="U155" i="33"/>
  <c r="U149" i="33"/>
  <c r="U143" i="33"/>
  <c r="U155" i="36"/>
  <c r="U149" i="36"/>
  <c r="U143" i="36"/>
  <c r="U144" i="33"/>
  <c r="U150" i="36"/>
  <c r="U151" i="35"/>
  <c r="U145" i="36"/>
  <c r="U144" i="35"/>
  <c r="U150" i="33"/>
  <c r="U145" i="35"/>
  <c r="U151" i="33"/>
  <c r="U150" i="32"/>
  <c r="U144" i="32"/>
  <c r="U150" i="35"/>
  <c r="U144" i="36"/>
  <c r="U151" i="32"/>
  <c r="U145" i="32"/>
  <c r="U144" i="34"/>
  <c r="U151" i="36"/>
  <c r="U152" i="32"/>
  <c r="U146" i="32"/>
  <c r="U153" i="32"/>
  <c r="U147" i="32"/>
  <c r="U145" i="33"/>
  <c r="U154" i="32"/>
  <c r="U149" i="32"/>
  <c r="U155" i="32"/>
  <c r="U148" i="32"/>
  <c r="U143" i="32"/>
  <c r="K138" i="34"/>
  <c r="K132" i="34"/>
  <c r="K126" i="34"/>
  <c r="K133" i="34"/>
  <c r="K127" i="34"/>
  <c r="K134" i="34"/>
  <c r="K128" i="34"/>
  <c r="K135" i="34"/>
  <c r="K129" i="34"/>
  <c r="K138" i="35"/>
  <c r="K132" i="35"/>
  <c r="K126" i="35"/>
  <c r="K138" i="33"/>
  <c r="K132" i="33"/>
  <c r="K126" i="33"/>
  <c r="K138" i="36"/>
  <c r="K137" i="34"/>
  <c r="K133" i="35"/>
  <c r="K127" i="35"/>
  <c r="K133" i="33"/>
  <c r="K127" i="33"/>
  <c r="K133" i="36"/>
  <c r="K130" i="34"/>
  <c r="K134" i="35"/>
  <c r="K128" i="35"/>
  <c r="K134" i="33"/>
  <c r="K128" i="33"/>
  <c r="K134" i="36"/>
  <c r="K135" i="35"/>
  <c r="K129" i="35"/>
  <c r="K135" i="33"/>
  <c r="K129" i="33"/>
  <c r="K135" i="36"/>
  <c r="K136" i="34"/>
  <c r="K131" i="34"/>
  <c r="K130" i="35"/>
  <c r="K136" i="33"/>
  <c r="K131" i="33"/>
  <c r="K137" i="36"/>
  <c r="K136" i="35"/>
  <c r="K137" i="35"/>
  <c r="K137" i="33"/>
  <c r="K130" i="36"/>
  <c r="K136" i="32"/>
  <c r="K130" i="32"/>
  <c r="K131" i="36"/>
  <c r="K137" i="32"/>
  <c r="K131" i="32"/>
  <c r="K131" i="35"/>
  <c r="K132" i="36"/>
  <c r="K126" i="36"/>
  <c r="K138" i="32"/>
  <c r="K132" i="32"/>
  <c r="K126" i="32"/>
  <c r="K136" i="36"/>
  <c r="K127" i="36"/>
  <c r="K133" i="32"/>
  <c r="K127" i="32"/>
  <c r="K128" i="32"/>
  <c r="K128" i="36"/>
  <c r="K134" i="32"/>
  <c r="K130" i="33"/>
  <c r="K129" i="32"/>
  <c r="K135" i="32"/>
  <c r="K129" i="36"/>
  <c r="Z135" i="34"/>
  <c r="Z129" i="34"/>
  <c r="Z136" i="34"/>
  <c r="Z130" i="34"/>
  <c r="Z137" i="34"/>
  <c r="Z131" i="34"/>
  <c r="Z138" i="34"/>
  <c r="Z132" i="34"/>
  <c r="Z126" i="34"/>
  <c r="Z135" i="35"/>
  <c r="Z129" i="35"/>
  <c r="Z135" i="33"/>
  <c r="Z129" i="33"/>
  <c r="Z135" i="36"/>
  <c r="Z134" i="34"/>
  <c r="Z136" i="35"/>
  <c r="Z130" i="35"/>
  <c r="Z136" i="33"/>
  <c r="Z130" i="33"/>
  <c r="Z136" i="36"/>
  <c r="Z127" i="34"/>
  <c r="Z137" i="35"/>
  <c r="Z131" i="35"/>
  <c r="Z137" i="33"/>
  <c r="Z131" i="33"/>
  <c r="Z137" i="36"/>
  <c r="Z138" i="35"/>
  <c r="Z132" i="35"/>
  <c r="Z126" i="35"/>
  <c r="Z138" i="33"/>
  <c r="Z132" i="33"/>
  <c r="Z126" i="33"/>
  <c r="Z138" i="36"/>
  <c r="Z128" i="34"/>
  <c r="Z133" i="34"/>
  <c r="Z127" i="35"/>
  <c r="Z133" i="33"/>
  <c r="Z128" i="33"/>
  <c r="Z134" i="36"/>
  <c r="Z133" i="35"/>
  <c r="Z134" i="35"/>
  <c r="Z127" i="36"/>
  <c r="Z133" i="32"/>
  <c r="Z127" i="32"/>
  <c r="Z127" i="33"/>
  <c r="Z128" i="36"/>
  <c r="Z134" i="32"/>
  <c r="Z128" i="32"/>
  <c r="Z134" i="33"/>
  <c r="Z129" i="36"/>
  <c r="Z135" i="32"/>
  <c r="Z129" i="32"/>
  <c r="Z133" i="36"/>
  <c r="Z130" i="36"/>
  <c r="Z136" i="32"/>
  <c r="Z130" i="32"/>
  <c r="Z128" i="35"/>
  <c r="Z132" i="36"/>
  <c r="Z138" i="32"/>
  <c r="Z131" i="32"/>
  <c r="Z126" i="32"/>
  <c r="Z131" i="36"/>
  <c r="Z137" i="32"/>
  <c r="Z126" i="36"/>
  <c r="Z132" i="32"/>
  <c r="P99" i="34"/>
  <c r="P93" i="34"/>
  <c r="P100" i="34"/>
  <c r="P94" i="34"/>
  <c r="P101" i="34"/>
  <c r="P95" i="34"/>
  <c r="P102" i="34"/>
  <c r="P96" i="34"/>
  <c r="P99" i="35"/>
  <c r="P93" i="35"/>
  <c r="P99" i="33"/>
  <c r="P93" i="33"/>
  <c r="P104" i="34"/>
  <c r="P100" i="35"/>
  <c r="P94" i="35"/>
  <c r="P100" i="33"/>
  <c r="P94" i="33"/>
  <c r="P97" i="34"/>
  <c r="P101" i="35"/>
  <c r="P95" i="35"/>
  <c r="P101" i="33"/>
  <c r="P95" i="33"/>
  <c r="P92" i="34"/>
  <c r="P102" i="35"/>
  <c r="P96" i="35"/>
  <c r="P102" i="33"/>
  <c r="P96" i="33"/>
  <c r="P98" i="34"/>
  <c r="P103" i="34"/>
  <c r="P97" i="35"/>
  <c r="P103" i="33"/>
  <c r="P92" i="35"/>
  <c r="P98" i="33"/>
  <c r="P103" i="35"/>
  <c r="P104" i="35"/>
  <c r="P92" i="33"/>
  <c r="P103" i="36"/>
  <c r="P97" i="36"/>
  <c r="P103" i="32"/>
  <c r="P97" i="32"/>
  <c r="P97" i="33"/>
  <c r="P104" i="36"/>
  <c r="P98" i="36"/>
  <c r="P92" i="36"/>
  <c r="P104" i="32"/>
  <c r="P98" i="32"/>
  <c r="P104" i="33"/>
  <c r="P99" i="36"/>
  <c r="P93" i="36"/>
  <c r="P99" i="32"/>
  <c r="P93" i="32"/>
  <c r="P100" i="36"/>
  <c r="P94" i="36"/>
  <c r="P100" i="32"/>
  <c r="P94" i="32"/>
  <c r="P98" i="35"/>
  <c r="P102" i="36"/>
  <c r="P95" i="36"/>
  <c r="P101" i="36"/>
  <c r="P96" i="32"/>
  <c r="P96" i="36"/>
  <c r="P101" i="32"/>
  <c r="P95" i="32"/>
  <c r="P92" i="32"/>
  <c r="P102" i="32"/>
  <c r="T119" i="34"/>
  <c r="T113" i="34"/>
  <c r="T120" i="34"/>
  <c r="T114" i="34"/>
  <c r="T121" i="34"/>
  <c r="T115" i="34"/>
  <c r="T109" i="34"/>
  <c r="T116" i="34"/>
  <c r="T110" i="34"/>
  <c r="T111" i="34"/>
  <c r="T119" i="35"/>
  <c r="T113" i="35"/>
  <c r="T119" i="33"/>
  <c r="T113" i="33"/>
  <c r="T120" i="35"/>
  <c r="T114" i="35"/>
  <c r="T120" i="33"/>
  <c r="T114" i="33"/>
  <c r="T117" i="34"/>
  <c r="T121" i="35"/>
  <c r="T115" i="35"/>
  <c r="T109" i="35"/>
  <c r="T121" i="33"/>
  <c r="T115" i="33"/>
  <c r="T109" i="33"/>
  <c r="T112" i="34"/>
  <c r="T116" i="35"/>
  <c r="T110" i="35"/>
  <c r="T116" i="33"/>
  <c r="T110" i="33"/>
  <c r="T117" i="35"/>
  <c r="T112" i="35"/>
  <c r="T118" i="33"/>
  <c r="T111" i="33"/>
  <c r="T112" i="33"/>
  <c r="T118" i="35"/>
  <c r="T117" i="36"/>
  <c r="T111" i="36"/>
  <c r="T117" i="32"/>
  <c r="T111" i="32"/>
  <c r="T118" i="36"/>
  <c r="T112" i="36"/>
  <c r="T118" i="32"/>
  <c r="T112" i="32"/>
  <c r="T119" i="36"/>
  <c r="T113" i="36"/>
  <c r="T119" i="32"/>
  <c r="T113" i="32"/>
  <c r="T118" i="34"/>
  <c r="T117" i="33"/>
  <c r="T120" i="36"/>
  <c r="T114" i="36"/>
  <c r="T120" i="32"/>
  <c r="T114" i="32"/>
  <c r="T109" i="36"/>
  <c r="T115" i="32"/>
  <c r="T115" i="36"/>
  <c r="T121" i="32"/>
  <c r="T110" i="36"/>
  <c r="T116" i="32"/>
  <c r="T121" i="36"/>
  <c r="T116" i="36"/>
  <c r="T110" i="32"/>
  <c r="T109" i="32"/>
  <c r="T111" i="35"/>
  <c r="P121" i="34"/>
  <c r="P115" i="34"/>
  <c r="P109" i="34"/>
  <c r="P116" i="34"/>
  <c r="P110" i="34"/>
  <c r="P117" i="34"/>
  <c r="P111" i="34"/>
  <c r="P118" i="34"/>
  <c r="P112" i="34"/>
  <c r="P113" i="34"/>
  <c r="P121" i="35"/>
  <c r="P115" i="35"/>
  <c r="P109" i="35"/>
  <c r="P121" i="33"/>
  <c r="P115" i="33"/>
  <c r="P109" i="33"/>
  <c r="P116" i="35"/>
  <c r="P110" i="35"/>
  <c r="P116" i="33"/>
  <c r="P110" i="33"/>
  <c r="P119" i="34"/>
  <c r="P117" i="35"/>
  <c r="P111" i="35"/>
  <c r="P117" i="33"/>
  <c r="P111" i="33"/>
  <c r="P114" i="34"/>
  <c r="P118" i="35"/>
  <c r="P112" i="35"/>
  <c r="P118" i="33"/>
  <c r="P112" i="33"/>
  <c r="P119" i="35"/>
  <c r="P114" i="35"/>
  <c r="P120" i="33"/>
  <c r="P120" i="34"/>
  <c r="P113" i="33"/>
  <c r="P114" i="33"/>
  <c r="P120" i="35"/>
  <c r="P119" i="36"/>
  <c r="P113" i="36"/>
  <c r="P119" i="32"/>
  <c r="P113" i="32"/>
  <c r="P120" i="36"/>
  <c r="P114" i="36"/>
  <c r="P120" i="32"/>
  <c r="P114" i="32"/>
  <c r="P121" i="36"/>
  <c r="P115" i="36"/>
  <c r="P109" i="36"/>
  <c r="P121" i="32"/>
  <c r="P115" i="32"/>
  <c r="P109" i="32"/>
  <c r="P119" i="33"/>
  <c r="P116" i="36"/>
  <c r="P110" i="36"/>
  <c r="P116" i="32"/>
  <c r="P110" i="32"/>
  <c r="P111" i="36"/>
  <c r="P117" i="32"/>
  <c r="P117" i="36"/>
  <c r="P112" i="36"/>
  <c r="P118" i="32"/>
  <c r="P113" i="35"/>
  <c r="P112" i="32"/>
  <c r="P111" i="32"/>
  <c r="P118" i="36"/>
  <c r="AD133" i="34"/>
  <c r="AD127" i="34"/>
  <c r="AD134" i="34"/>
  <c r="AD128" i="34"/>
  <c r="AD135" i="34"/>
  <c r="AD129" i="34"/>
  <c r="AD136" i="34"/>
  <c r="AD130" i="34"/>
  <c r="AD137" i="34"/>
  <c r="AD133" i="35"/>
  <c r="AD127" i="35"/>
  <c r="AD133" i="33"/>
  <c r="AD127" i="33"/>
  <c r="AD133" i="36"/>
  <c r="AD132" i="34"/>
  <c r="AD134" i="35"/>
  <c r="AD128" i="35"/>
  <c r="AD134" i="33"/>
  <c r="AD128" i="33"/>
  <c r="AD134" i="36"/>
  <c r="AD135" i="35"/>
  <c r="AD129" i="35"/>
  <c r="AD135" i="33"/>
  <c r="AD129" i="33"/>
  <c r="AD135" i="36"/>
  <c r="AD138" i="34"/>
  <c r="AD136" i="35"/>
  <c r="AD130" i="35"/>
  <c r="AD136" i="33"/>
  <c r="AD130" i="33"/>
  <c r="AD136" i="36"/>
  <c r="AD126" i="34"/>
  <c r="AD131" i="34"/>
  <c r="AD131" i="33"/>
  <c r="AD137" i="36"/>
  <c r="AD138" i="35"/>
  <c r="AD126" i="33"/>
  <c r="AD131" i="35"/>
  <c r="AD137" i="33"/>
  <c r="AD132" i="35"/>
  <c r="AD138" i="33"/>
  <c r="AD132" i="36"/>
  <c r="AD138" i="36"/>
  <c r="AD131" i="36"/>
  <c r="AD137" i="32"/>
  <c r="AD131" i="32"/>
  <c r="AD126" i="36"/>
  <c r="AD138" i="32"/>
  <c r="AD132" i="32"/>
  <c r="AD126" i="32"/>
  <c r="AD132" i="33"/>
  <c r="AD127" i="36"/>
  <c r="AD133" i="32"/>
  <c r="AD127" i="32"/>
  <c r="AD128" i="36"/>
  <c r="AD134" i="32"/>
  <c r="AD128" i="32"/>
  <c r="AD126" i="35"/>
  <c r="AD130" i="36"/>
  <c r="AD136" i="32"/>
  <c r="AD129" i="32"/>
  <c r="AD129" i="36"/>
  <c r="AD135" i="32"/>
  <c r="AD130" i="32"/>
  <c r="AD137" i="35"/>
  <c r="H87" i="34"/>
  <c r="H81" i="34"/>
  <c r="H75" i="34"/>
  <c r="H82" i="34"/>
  <c r="H76" i="34"/>
  <c r="H84" i="34"/>
  <c r="H78" i="34"/>
  <c r="H83" i="34"/>
  <c r="H87" i="35"/>
  <c r="H81" i="35"/>
  <c r="H75" i="35"/>
  <c r="H87" i="33"/>
  <c r="H81" i="33"/>
  <c r="H75" i="33"/>
  <c r="H86" i="34"/>
  <c r="H85" i="34"/>
  <c r="H82" i="35"/>
  <c r="H76" i="35"/>
  <c r="H82" i="33"/>
  <c r="H76" i="33"/>
  <c r="H80" i="34"/>
  <c r="H83" i="35"/>
  <c r="H77" i="35"/>
  <c r="H83" i="33"/>
  <c r="H77" i="33"/>
  <c r="H77" i="34"/>
  <c r="H84" i="35"/>
  <c r="H78" i="35"/>
  <c r="H84" i="33"/>
  <c r="H78" i="33"/>
  <c r="H79" i="34"/>
  <c r="H79" i="35"/>
  <c r="H85" i="33"/>
  <c r="H80" i="33"/>
  <c r="H85" i="35"/>
  <c r="H86" i="35"/>
  <c r="H86" i="33"/>
  <c r="H85" i="36"/>
  <c r="H79" i="36"/>
  <c r="H85" i="32"/>
  <c r="H79" i="32"/>
  <c r="H86" i="36"/>
  <c r="H80" i="36"/>
  <c r="H80" i="35"/>
  <c r="H87" i="36"/>
  <c r="H81" i="36"/>
  <c r="H75" i="36"/>
  <c r="H87" i="32"/>
  <c r="H81" i="32"/>
  <c r="H82" i="36"/>
  <c r="H76" i="36"/>
  <c r="H82" i="32"/>
  <c r="H76" i="32"/>
  <c r="H79" i="33"/>
  <c r="H84" i="36"/>
  <c r="H77" i="36"/>
  <c r="H83" i="36"/>
  <c r="H84" i="32"/>
  <c r="H78" i="36"/>
  <c r="H86" i="32"/>
  <c r="H80" i="32"/>
  <c r="H83" i="32"/>
  <c r="H78" i="32"/>
  <c r="H77" i="32"/>
  <c r="H75" i="32"/>
  <c r="D83" i="34"/>
  <c r="D77" i="34"/>
  <c r="D84" i="34"/>
  <c r="D78" i="34"/>
  <c r="D86" i="34"/>
  <c r="D80" i="34"/>
  <c r="D79" i="34"/>
  <c r="D83" i="35"/>
  <c r="D77" i="35"/>
  <c r="D83" i="33"/>
  <c r="D77" i="33"/>
  <c r="D81" i="34"/>
  <c r="D84" i="35"/>
  <c r="D78" i="35"/>
  <c r="D84" i="33"/>
  <c r="D78" i="33"/>
  <c r="D76" i="34"/>
  <c r="D85" i="35"/>
  <c r="D79" i="35"/>
  <c r="D85" i="33"/>
  <c r="D79" i="33"/>
  <c r="D85" i="34"/>
  <c r="D86" i="35"/>
  <c r="D80" i="35"/>
  <c r="D86" i="33"/>
  <c r="D80" i="33"/>
  <c r="D87" i="34"/>
  <c r="D75" i="34"/>
  <c r="D82" i="34"/>
  <c r="D81" i="35"/>
  <c r="D87" i="33"/>
  <c r="D76" i="35"/>
  <c r="D82" i="33"/>
  <c r="D87" i="35"/>
  <c r="D75" i="33"/>
  <c r="D76" i="33"/>
  <c r="D87" i="36"/>
  <c r="D81" i="36"/>
  <c r="D75" i="36"/>
  <c r="D87" i="32"/>
  <c r="D81" i="32"/>
  <c r="D75" i="32"/>
  <c r="D75" i="35"/>
  <c r="D82" i="36"/>
  <c r="D76" i="36"/>
  <c r="D82" i="35"/>
  <c r="D83" i="36"/>
  <c r="D77" i="36"/>
  <c r="D83" i="32"/>
  <c r="D77" i="32"/>
  <c r="D84" i="36"/>
  <c r="D78" i="36"/>
  <c r="D84" i="32"/>
  <c r="D78" i="32"/>
  <c r="D86" i="36"/>
  <c r="D79" i="36"/>
  <c r="D85" i="36"/>
  <c r="D80" i="32"/>
  <c r="D76" i="32"/>
  <c r="D82" i="32"/>
  <c r="D79" i="32"/>
  <c r="D81" i="33"/>
  <c r="D86" i="32"/>
  <c r="D80" i="36"/>
  <c r="D85" i="32"/>
  <c r="M102" i="34"/>
  <c r="M96" i="34"/>
  <c r="M103" i="34"/>
  <c r="M97" i="34"/>
  <c r="M104" i="34"/>
  <c r="M98" i="34"/>
  <c r="M92" i="34"/>
  <c r="M99" i="34"/>
  <c r="M93" i="34"/>
  <c r="M102" i="35"/>
  <c r="M96" i="35"/>
  <c r="M102" i="33"/>
  <c r="M96" i="33"/>
  <c r="M101" i="34"/>
  <c r="M103" i="35"/>
  <c r="M97" i="35"/>
  <c r="M103" i="33"/>
  <c r="M97" i="33"/>
  <c r="M94" i="34"/>
  <c r="M104" i="35"/>
  <c r="M98" i="35"/>
  <c r="M92" i="35"/>
  <c r="M104" i="33"/>
  <c r="M98" i="33"/>
  <c r="M92" i="33"/>
  <c r="M99" i="35"/>
  <c r="M93" i="35"/>
  <c r="M99" i="33"/>
  <c r="M93" i="33"/>
  <c r="M100" i="34"/>
  <c r="M95" i="34"/>
  <c r="M94" i="35"/>
  <c r="M100" i="33"/>
  <c r="M95" i="33"/>
  <c r="M100" i="35"/>
  <c r="M101" i="35"/>
  <c r="M101" i="33"/>
  <c r="M100" i="36"/>
  <c r="M94" i="36"/>
  <c r="M100" i="32"/>
  <c r="M94" i="32"/>
  <c r="M101" i="36"/>
  <c r="M95" i="36"/>
  <c r="M101" i="32"/>
  <c r="M95" i="35"/>
  <c r="M102" i="36"/>
  <c r="M96" i="36"/>
  <c r="M102" i="32"/>
  <c r="M96" i="32"/>
  <c r="M103" i="36"/>
  <c r="M97" i="36"/>
  <c r="M103" i="32"/>
  <c r="M97" i="32"/>
  <c r="M104" i="36"/>
  <c r="M94" i="33"/>
  <c r="M99" i="36"/>
  <c r="M92" i="36"/>
  <c r="M98" i="36"/>
  <c r="M93" i="36"/>
  <c r="M98" i="32"/>
  <c r="M104" i="32"/>
  <c r="M95" i="32"/>
  <c r="M93" i="32"/>
  <c r="M99" i="32"/>
  <c r="M92" i="32"/>
  <c r="F133" i="34"/>
  <c r="F127" i="34"/>
  <c r="F134" i="34"/>
  <c r="F128" i="34"/>
  <c r="F135" i="34"/>
  <c r="F129" i="34"/>
  <c r="F136" i="34"/>
  <c r="F130" i="34"/>
  <c r="F131" i="34"/>
  <c r="F133" i="35"/>
  <c r="F127" i="35"/>
  <c r="F133" i="33"/>
  <c r="F127" i="33"/>
  <c r="F126" i="34"/>
  <c r="F134" i="35"/>
  <c r="F128" i="35"/>
  <c r="F134" i="33"/>
  <c r="F128" i="33"/>
  <c r="F134" i="36"/>
  <c r="F137" i="34"/>
  <c r="F135" i="35"/>
  <c r="F129" i="35"/>
  <c r="F135" i="33"/>
  <c r="F129" i="33"/>
  <c r="F135" i="36"/>
  <c r="F132" i="34"/>
  <c r="F136" i="35"/>
  <c r="F130" i="35"/>
  <c r="F136" i="33"/>
  <c r="F130" i="33"/>
  <c r="F136" i="36"/>
  <c r="F138" i="34"/>
  <c r="F137" i="35"/>
  <c r="F132" i="35"/>
  <c r="F138" i="33"/>
  <c r="F131" i="33"/>
  <c r="F137" i="36"/>
  <c r="F126" i="35"/>
  <c r="F132" i="33"/>
  <c r="F138" i="36"/>
  <c r="F126" i="33"/>
  <c r="F131" i="36"/>
  <c r="F137" i="32"/>
  <c r="F131" i="32"/>
  <c r="F137" i="33"/>
  <c r="F133" i="36"/>
  <c r="F132" i="36"/>
  <c r="F126" i="36"/>
  <c r="F138" i="32"/>
  <c r="F132" i="32"/>
  <c r="F126" i="32"/>
  <c r="F127" i="36"/>
  <c r="F133" i="32"/>
  <c r="F127" i="32"/>
  <c r="F131" i="35"/>
  <c r="F128" i="36"/>
  <c r="F134" i="32"/>
  <c r="F128" i="32"/>
  <c r="F138" i="35"/>
  <c r="F129" i="36"/>
  <c r="F135" i="32"/>
  <c r="F130" i="32"/>
  <c r="F130" i="36"/>
  <c r="F136" i="32"/>
  <c r="F129" i="32"/>
  <c r="T151" i="34"/>
  <c r="T145" i="34"/>
  <c r="T152" i="34"/>
  <c r="T146" i="34"/>
  <c r="T153" i="34"/>
  <c r="T147" i="34"/>
  <c r="T154" i="34"/>
  <c r="T148" i="34"/>
  <c r="T155" i="34"/>
  <c r="T151" i="35"/>
  <c r="T145" i="35"/>
  <c r="T151" i="33"/>
  <c r="T145" i="33"/>
  <c r="T151" i="36"/>
  <c r="T145" i="36"/>
  <c r="T150" i="34"/>
  <c r="T152" i="35"/>
  <c r="T146" i="35"/>
  <c r="T152" i="33"/>
  <c r="T146" i="33"/>
  <c r="T152" i="36"/>
  <c r="T146" i="36"/>
  <c r="T143" i="34"/>
  <c r="T153" i="35"/>
  <c r="T147" i="35"/>
  <c r="T153" i="33"/>
  <c r="T147" i="33"/>
  <c r="T153" i="36"/>
  <c r="T147" i="36"/>
  <c r="T154" i="35"/>
  <c r="T148" i="35"/>
  <c r="T154" i="33"/>
  <c r="T148" i="33"/>
  <c r="T154" i="36"/>
  <c r="T148" i="36"/>
  <c r="T149" i="34"/>
  <c r="T144" i="34"/>
  <c r="T143" i="35"/>
  <c r="T149" i="33"/>
  <c r="T155" i="36"/>
  <c r="T144" i="33"/>
  <c r="T150" i="36"/>
  <c r="T155" i="35"/>
  <c r="T149" i="35"/>
  <c r="T155" i="33"/>
  <c r="T143" i="36"/>
  <c r="T150" i="35"/>
  <c r="T144" i="36"/>
  <c r="T150" i="33"/>
  <c r="T155" i="32"/>
  <c r="T149" i="32"/>
  <c r="T143" i="32"/>
  <c r="T150" i="32"/>
  <c r="T144" i="32"/>
  <c r="T144" i="35"/>
  <c r="T151" i="32"/>
  <c r="T145" i="32"/>
  <c r="T149" i="36"/>
  <c r="T152" i="32"/>
  <c r="T146" i="32"/>
  <c r="T154" i="32"/>
  <c r="T147" i="32"/>
  <c r="T143" i="33"/>
  <c r="T153" i="32"/>
  <c r="T148" i="32"/>
  <c r="I120" i="34"/>
  <c r="I114" i="34"/>
  <c r="I121" i="34"/>
  <c r="I115" i="34"/>
  <c r="I109" i="34"/>
  <c r="I116" i="34"/>
  <c r="I110" i="34"/>
  <c r="I117" i="34"/>
  <c r="I111" i="34"/>
  <c r="I112" i="34"/>
  <c r="I120" i="35"/>
  <c r="I114" i="35"/>
  <c r="I120" i="33"/>
  <c r="I114" i="33"/>
  <c r="I121" i="35"/>
  <c r="I115" i="35"/>
  <c r="I109" i="35"/>
  <c r="I121" i="33"/>
  <c r="I115" i="33"/>
  <c r="I109" i="33"/>
  <c r="I118" i="34"/>
  <c r="I116" i="35"/>
  <c r="I110" i="35"/>
  <c r="I116" i="33"/>
  <c r="I110" i="33"/>
  <c r="I113" i="34"/>
  <c r="I117" i="35"/>
  <c r="I111" i="35"/>
  <c r="I117" i="33"/>
  <c r="I111" i="33"/>
  <c r="I119" i="34"/>
  <c r="I118" i="35"/>
  <c r="I113" i="35"/>
  <c r="I119" i="33"/>
  <c r="I112" i="33"/>
  <c r="I113" i="33"/>
  <c r="I118" i="36"/>
  <c r="I112" i="36"/>
  <c r="I118" i="32"/>
  <c r="I112" i="32"/>
  <c r="I118" i="33"/>
  <c r="I119" i="36"/>
  <c r="I113" i="36"/>
  <c r="I119" i="32"/>
  <c r="I113" i="32"/>
  <c r="I120" i="36"/>
  <c r="I114" i="36"/>
  <c r="I120" i="32"/>
  <c r="I114" i="32"/>
  <c r="I112" i="35"/>
  <c r="I121" i="36"/>
  <c r="I115" i="36"/>
  <c r="I109" i="36"/>
  <c r="I121" i="32"/>
  <c r="I115" i="32"/>
  <c r="I109" i="32"/>
  <c r="I119" i="35"/>
  <c r="I110" i="36"/>
  <c r="I116" i="32"/>
  <c r="I116" i="36"/>
  <c r="I111" i="36"/>
  <c r="I117" i="32"/>
  <c r="I111" i="32"/>
  <c r="I110" i="32"/>
  <c r="I117" i="36"/>
  <c r="AB83" i="34"/>
  <c r="AB77" i="34"/>
  <c r="AB84" i="34"/>
  <c r="AB78" i="34"/>
  <c r="AB85" i="34"/>
  <c r="AB86" i="34"/>
  <c r="AB80" i="34"/>
  <c r="AB79" i="34"/>
  <c r="AB83" i="35"/>
  <c r="AB77" i="35"/>
  <c r="AB83" i="33"/>
  <c r="AB77" i="33"/>
  <c r="AB81" i="34"/>
  <c r="AB84" i="35"/>
  <c r="AB78" i="35"/>
  <c r="AB84" i="33"/>
  <c r="AB78" i="33"/>
  <c r="AB87" i="34"/>
  <c r="AB76" i="34"/>
  <c r="AB85" i="35"/>
  <c r="AB79" i="35"/>
  <c r="AB85" i="33"/>
  <c r="AB79" i="33"/>
  <c r="AB86" i="35"/>
  <c r="AB80" i="35"/>
  <c r="AB86" i="33"/>
  <c r="AB80" i="33"/>
  <c r="AB82" i="34"/>
  <c r="AB87" i="35"/>
  <c r="AB75" i="33"/>
  <c r="AB82" i="35"/>
  <c r="AB75" i="35"/>
  <c r="AB81" i="33"/>
  <c r="AB75" i="34"/>
  <c r="AB76" i="35"/>
  <c r="AB82" i="33"/>
  <c r="AB76" i="33"/>
  <c r="AB87" i="36"/>
  <c r="AB81" i="36"/>
  <c r="AB75" i="36"/>
  <c r="AB87" i="32"/>
  <c r="AB81" i="32"/>
  <c r="AB75" i="32"/>
  <c r="AB87" i="33"/>
  <c r="AB82" i="36"/>
  <c r="AB76" i="36"/>
  <c r="AB83" i="36"/>
  <c r="AB77" i="36"/>
  <c r="AB83" i="32"/>
  <c r="AB77" i="32"/>
  <c r="AB81" i="35"/>
  <c r="AB84" i="36"/>
  <c r="AB78" i="36"/>
  <c r="AB84" i="32"/>
  <c r="AB78" i="32"/>
  <c r="AB79" i="36"/>
  <c r="AB85" i="36"/>
  <c r="AB80" i="36"/>
  <c r="AB80" i="32"/>
  <c r="AB82" i="32"/>
  <c r="AB76" i="32"/>
  <c r="AB79" i="32"/>
  <c r="AB86" i="32"/>
  <c r="AB86" i="36"/>
  <c r="AB85" i="32"/>
  <c r="AC116" i="34"/>
  <c r="AC110" i="34"/>
  <c r="AC117" i="34"/>
  <c r="AC111" i="34"/>
  <c r="AC118" i="34"/>
  <c r="AC112" i="34"/>
  <c r="AC119" i="34"/>
  <c r="AC113" i="34"/>
  <c r="AC120" i="34"/>
  <c r="AC116" i="35"/>
  <c r="AC110" i="35"/>
  <c r="AC116" i="33"/>
  <c r="AC110" i="33"/>
  <c r="AC115" i="34"/>
  <c r="AC117" i="35"/>
  <c r="AC111" i="35"/>
  <c r="AC117" i="33"/>
  <c r="AC111" i="33"/>
  <c r="AC118" i="35"/>
  <c r="AC112" i="35"/>
  <c r="AC118" i="33"/>
  <c r="AC112" i="33"/>
  <c r="AC121" i="34"/>
  <c r="AC119" i="35"/>
  <c r="AC113" i="35"/>
  <c r="AC119" i="33"/>
  <c r="AC113" i="33"/>
  <c r="AC109" i="34"/>
  <c r="AC114" i="34"/>
  <c r="AC114" i="33"/>
  <c r="AC121" i="35"/>
  <c r="AC109" i="33"/>
  <c r="AC114" i="35"/>
  <c r="AC120" i="33"/>
  <c r="AC115" i="35"/>
  <c r="AC121" i="33"/>
  <c r="AC120" i="36"/>
  <c r="AC114" i="36"/>
  <c r="AC120" i="32"/>
  <c r="AC114" i="32"/>
  <c r="AC121" i="36"/>
  <c r="AC115" i="36"/>
  <c r="AC109" i="36"/>
  <c r="AC121" i="32"/>
  <c r="AC115" i="32"/>
  <c r="AC109" i="32"/>
  <c r="AC115" i="33"/>
  <c r="AC116" i="36"/>
  <c r="AC110" i="36"/>
  <c r="AC116" i="32"/>
  <c r="AC110" i="32"/>
  <c r="AC117" i="36"/>
  <c r="AC111" i="36"/>
  <c r="AC117" i="32"/>
  <c r="AC111" i="32"/>
  <c r="AC109" i="35"/>
  <c r="AC120" i="35"/>
  <c r="AC118" i="36"/>
  <c r="AC113" i="36"/>
  <c r="AC119" i="32"/>
  <c r="AC119" i="36"/>
  <c r="AC112" i="36"/>
  <c r="AC118" i="32"/>
  <c r="AC113" i="32"/>
  <c r="AC112" i="32"/>
  <c r="P153" i="34"/>
  <c r="P147" i="34"/>
  <c r="P154" i="34"/>
  <c r="P148" i="34"/>
  <c r="P155" i="34"/>
  <c r="P149" i="34"/>
  <c r="P143" i="34"/>
  <c r="P150" i="34"/>
  <c r="P144" i="34"/>
  <c r="P153" i="35"/>
  <c r="P147" i="35"/>
  <c r="P153" i="33"/>
  <c r="P147" i="33"/>
  <c r="P153" i="36"/>
  <c r="P147" i="36"/>
  <c r="P152" i="34"/>
  <c r="P154" i="35"/>
  <c r="P148" i="35"/>
  <c r="P154" i="33"/>
  <c r="P148" i="33"/>
  <c r="P154" i="36"/>
  <c r="P148" i="36"/>
  <c r="P145" i="34"/>
  <c r="P155" i="35"/>
  <c r="P149" i="35"/>
  <c r="P143" i="35"/>
  <c r="P155" i="33"/>
  <c r="P149" i="33"/>
  <c r="P143" i="33"/>
  <c r="P155" i="36"/>
  <c r="P149" i="36"/>
  <c r="P143" i="36"/>
  <c r="P150" i="35"/>
  <c r="P144" i="35"/>
  <c r="P150" i="33"/>
  <c r="P144" i="33"/>
  <c r="P150" i="36"/>
  <c r="P144" i="36"/>
  <c r="P151" i="34"/>
  <c r="P146" i="34"/>
  <c r="P145" i="35"/>
  <c r="P151" i="33"/>
  <c r="P146" i="33"/>
  <c r="P152" i="36"/>
  <c r="P151" i="35"/>
  <c r="P145" i="36"/>
  <c r="P152" i="35"/>
  <c r="P146" i="36"/>
  <c r="P152" i="33"/>
  <c r="P151" i="32"/>
  <c r="P145" i="32"/>
  <c r="P152" i="32"/>
  <c r="P146" i="32"/>
  <c r="P146" i="35"/>
  <c r="P153" i="32"/>
  <c r="P147" i="32"/>
  <c r="P151" i="36"/>
  <c r="P154" i="32"/>
  <c r="P148" i="32"/>
  <c r="P143" i="32"/>
  <c r="P149" i="32"/>
  <c r="P145" i="33"/>
  <c r="P144" i="32"/>
  <c r="P155" i="32"/>
  <c r="P150" i="32"/>
  <c r="AC84" i="34"/>
  <c r="AC78" i="34"/>
  <c r="AC85" i="34"/>
  <c r="AC79" i="34"/>
  <c r="AC86" i="34"/>
  <c r="AC87" i="34"/>
  <c r="AC81" i="34"/>
  <c r="AC75" i="34"/>
  <c r="AC84" i="35"/>
  <c r="AC78" i="35"/>
  <c r="AC84" i="33"/>
  <c r="AC78" i="33"/>
  <c r="AC76" i="34"/>
  <c r="AC85" i="35"/>
  <c r="AC79" i="35"/>
  <c r="AC85" i="33"/>
  <c r="AC79" i="33"/>
  <c r="AC83" i="34"/>
  <c r="AC86" i="35"/>
  <c r="AC80" i="35"/>
  <c r="AC86" i="33"/>
  <c r="AC80" i="33"/>
  <c r="AC80" i="34"/>
  <c r="AC87" i="35"/>
  <c r="AC81" i="35"/>
  <c r="AC75" i="35"/>
  <c r="AC87" i="33"/>
  <c r="AC81" i="33"/>
  <c r="AC75" i="33"/>
  <c r="AC82" i="34"/>
  <c r="AC77" i="34"/>
  <c r="AC82" i="35"/>
  <c r="AC77" i="35"/>
  <c r="AC83" i="33"/>
  <c r="AC76" i="33"/>
  <c r="AC77" i="33"/>
  <c r="AC82" i="36"/>
  <c r="AC76" i="36"/>
  <c r="AC82" i="32"/>
  <c r="AC76" i="32"/>
  <c r="AC76" i="35"/>
  <c r="AC83" i="36"/>
  <c r="AC77" i="36"/>
  <c r="AC83" i="35"/>
  <c r="AC84" i="36"/>
  <c r="AC78" i="36"/>
  <c r="AC84" i="32"/>
  <c r="AC78" i="32"/>
  <c r="AC85" i="36"/>
  <c r="AC79" i="36"/>
  <c r="AC85" i="32"/>
  <c r="AC79" i="32"/>
  <c r="AC87" i="36"/>
  <c r="AC80" i="36"/>
  <c r="AC82" i="33"/>
  <c r="AC75" i="36"/>
  <c r="AC86" i="36"/>
  <c r="AC87" i="32"/>
  <c r="AC75" i="32"/>
  <c r="AC81" i="36"/>
  <c r="AC77" i="32"/>
  <c r="AC86" i="32"/>
  <c r="AC83" i="32"/>
  <c r="AC81" i="32"/>
  <c r="AC80" i="32"/>
  <c r="Q116" i="34"/>
  <c r="Q110" i="34"/>
  <c r="Q117" i="34"/>
  <c r="Q111" i="34"/>
  <c r="Q118" i="34"/>
  <c r="Q112" i="34"/>
  <c r="Q119" i="34"/>
  <c r="Q113" i="34"/>
  <c r="Q116" i="35"/>
  <c r="Q110" i="35"/>
  <c r="Q116" i="33"/>
  <c r="Q110" i="33"/>
  <c r="Q121" i="34"/>
  <c r="Q117" i="35"/>
  <c r="Q111" i="35"/>
  <c r="Q117" i="33"/>
  <c r="Q111" i="33"/>
  <c r="Q114" i="34"/>
  <c r="Q118" i="35"/>
  <c r="Q112" i="35"/>
  <c r="Q118" i="33"/>
  <c r="Q112" i="33"/>
  <c r="Q109" i="34"/>
  <c r="Q119" i="35"/>
  <c r="Q113" i="35"/>
  <c r="Q119" i="33"/>
  <c r="Q113" i="33"/>
  <c r="Q115" i="34"/>
  <c r="Q120" i="34"/>
  <c r="Q114" i="35"/>
  <c r="Q120" i="33"/>
  <c r="Q109" i="35"/>
  <c r="Q115" i="33"/>
  <c r="Q120" i="35"/>
  <c r="Q121" i="35"/>
  <c r="Q109" i="33"/>
  <c r="Q120" i="36"/>
  <c r="Q114" i="36"/>
  <c r="Q120" i="32"/>
  <c r="Q114" i="32"/>
  <c r="Q114" i="33"/>
  <c r="Q121" i="36"/>
  <c r="Q115" i="36"/>
  <c r="Q109" i="36"/>
  <c r="Q121" i="32"/>
  <c r="Q115" i="32"/>
  <c r="Q109" i="32"/>
  <c r="Q121" i="33"/>
  <c r="Q116" i="36"/>
  <c r="Q110" i="36"/>
  <c r="Q116" i="32"/>
  <c r="Q110" i="32"/>
  <c r="Q117" i="36"/>
  <c r="Q111" i="36"/>
  <c r="Q117" i="32"/>
  <c r="Q111" i="32"/>
  <c r="Q115" i="35"/>
  <c r="Q119" i="36"/>
  <c r="Q112" i="36"/>
  <c r="Q118" i="32"/>
  <c r="Q118" i="36"/>
  <c r="Q112" i="32"/>
  <c r="Q119" i="32"/>
  <c r="Q113" i="32"/>
  <c r="Q113" i="36"/>
  <c r="K154" i="34"/>
  <c r="K148" i="34"/>
  <c r="K155" i="34"/>
  <c r="K149" i="34"/>
  <c r="K143" i="34"/>
  <c r="K150" i="34"/>
  <c r="K144" i="34"/>
  <c r="K151" i="34"/>
  <c r="K145" i="34"/>
  <c r="K146" i="34"/>
  <c r="K154" i="35"/>
  <c r="K148" i="35"/>
  <c r="K154" i="33"/>
  <c r="K148" i="33"/>
  <c r="K154" i="36"/>
  <c r="K148" i="36"/>
  <c r="K155" i="35"/>
  <c r="K149" i="35"/>
  <c r="K143" i="35"/>
  <c r="K155" i="33"/>
  <c r="K149" i="33"/>
  <c r="K143" i="33"/>
  <c r="K155" i="36"/>
  <c r="K149" i="36"/>
  <c r="K143" i="36"/>
  <c r="K152" i="34"/>
  <c r="K150" i="35"/>
  <c r="K144" i="35"/>
  <c r="K150" i="33"/>
  <c r="K144" i="33"/>
  <c r="K150" i="36"/>
  <c r="K144" i="36"/>
  <c r="K147" i="34"/>
  <c r="K151" i="35"/>
  <c r="K145" i="35"/>
  <c r="K151" i="33"/>
  <c r="K145" i="33"/>
  <c r="K151" i="36"/>
  <c r="K145" i="36"/>
  <c r="K153" i="34"/>
  <c r="K152" i="35"/>
  <c r="K146" i="36"/>
  <c r="K147" i="35"/>
  <c r="K153" i="33"/>
  <c r="K146" i="33"/>
  <c r="K152" i="36"/>
  <c r="K147" i="33"/>
  <c r="K153" i="36"/>
  <c r="K152" i="32"/>
  <c r="K146" i="32"/>
  <c r="K152" i="33"/>
  <c r="K153" i="32"/>
  <c r="K147" i="32"/>
  <c r="K154" i="32"/>
  <c r="K148" i="32"/>
  <c r="K146" i="35"/>
  <c r="K155" i="32"/>
  <c r="K149" i="32"/>
  <c r="K143" i="32"/>
  <c r="K153" i="35"/>
  <c r="K150" i="32"/>
  <c r="K145" i="32"/>
  <c r="K151" i="32"/>
  <c r="K147" i="36"/>
  <c r="K144" i="32"/>
  <c r="N87" i="34"/>
  <c r="N81" i="34"/>
  <c r="N75" i="34"/>
  <c r="N82" i="34"/>
  <c r="N76" i="34"/>
  <c r="N84" i="34"/>
  <c r="N78" i="34"/>
  <c r="N77" i="34"/>
  <c r="N87" i="35"/>
  <c r="N81" i="35"/>
  <c r="N75" i="35"/>
  <c r="N87" i="33"/>
  <c r="N81" i="33"/>
  <c r="N75" i="33"/>
  <c r="N79" i="34"/>
  <c r="N82" i="35"/>
  <c r="N76" i="35"/>
  <c r="N82" i="33"/>
  <c r="N76" i="33"/>
  <c r="N83" i="35"/>
  <c r="N77" i="35"/>
  <c r="N83" i="33"/>
  <c r="N77" i="33"/>
  <c r="N83" i="34"/>
  <c r="N84" i="35"/>
  <c r="N78" i="35"/>
  <c r="N84" i="33"/>
  <c r="N78" i="33"/>
  <c r="N85" i="34"/>
  <c r="N80" i="34"/>
  <c r="N86" i="34"/>
  <c r="N85" i="35"/>
  <c r="N80" i="35"/>
  <c r="N86" i="33"/>
  <c r="N79" i="33"/>
  <c r="N80" i="33"/>
  <c r="N86" i="35"/>
  <c r="N85" i="36"/>
  <c r="N79" i="36"/>
  <c r="N85" i="32"/>
  <c r="N79" i="32"/>
  <c r="N86" i="36"/>
  <c r="N80" i="36"/>
  <c r="N87" i="36"/>
  <c r="N81" i="36"/>
  <c r="N75" i="36"/>
  <c r="N87" i="32"/>
  <c r="N81" i="32"/>
  <c r="N75" i="32"/>
  <c r="N85" i="33"/>
  <c r="N82" i="36"/>
  <c r="N76" i="36"/>
  <c r="N82" i="32"/>
  <c r="N76" i="32"/>
  <c r="N79" i="35"/>
  <c r="N77" i="36"/>
  <c r="N83" i="36"/>
  <c r="N78" i="36"/>
  <c r="N78" i="32"/>
  <c r="N80" i="32"/>
  <c r="N86" i="32"/>
  <c r="N77" i="32"/>
  <c r="N84" i="36"/>
  <c r="N84" i="32"/>
  <c r="N83" i="32"/>
  <c r="AE102" i="34"/>
  <c r="AE96" i="34"/>
  <c r="AE103" i="34"/>
  <c r="AE97" i="34"/>
  <c r="AE104" i="34"/>
  <c r="AE98" i="34"/>
  <c r="AE92" i="34"/>
  <c r="AE99" i="34"/>
  <c r="AE93" i="34"/>
  <c r="AE102" i="35"/>
  <c r="AE96" i="35"/>
  <c r="AE102" i="33"/>
  <c r="AE96" i="33"/>
  <c r="AE101" i="34"/>
  <c r="AE103" i="35"/>
  <c r="AE97" i="35"/>
  <c r="AE103" i="33"/>
  <c r="AE97" i="33"/>
  <c r="AE94" i="34"/>
  <c r="AE104" i="35"/>
  <c r="AE98" i="35"/>
  <c r="AE92" i="35"/>
  <c r="AE104" i="33"/>
  <c r="AE98" i="33"/>
  <c r="AE92" i="33"/>
  <c r="AE99" i="35"/>
  <c r="AE93" i="35"/>
  <c r="AE99" i="33"/>
  <c r="AE93" i="33"/>
  <c r="AE95" i="34"/>
  <c r="AE94" i="35"/>
  <c r="AE100" i="33"/>
  <c r="AE100" i="34"/>
  <c r="AE95" i="33"/>
  <c r="AE100" i="35"/>
  <c r="AE101" i="35"/>
  <c r="AE95" i="35"/>
  <c r="AE100" i="36"/>
  <c r="AE94" i="36"/>
  <c r="AE100" i="32"/>
  <c r="AE94" i="32"/>
  <c r="AE101" i="36"/>
  <c r="AE95" i="36"/>
  <c r="AE101" i="32"/>
  <c r="AE102" i="36"/>
  <c r="AE96" i="36"/>
  <c r="AE102" i="32"/>
  <c r="AE96" i="32"/>
  <c r="AE94" i="33"/>
  <c r="AE103" i="36"/>
  <c r="AE97" i="36"/>
  <c r="AE103" i="32"/>
  <c r="AE97" i="32"/>
  <c r="AE101" i="33"/>
  <c r="AE104" i="36"/>
  <c r="AE99" i="36"/>
  <c r="AE92" i="36"/>
  <c r="AE98" i="36"/>
  <c r="AE93" i="36"/>
  <c r="AE93" i="32"/>
  <c r="AE95" i="32"/>
  <c r="AE98" i="32"/>
  <c r="AE92" i="32"/>
  <c r="AE104" i="32"/>
  <c r="AE99" i="32"/>
  <c r="Q138" i="34"/>
  <c r="Q132" i="34"/>
  <c r="Q126" i="34"/>
  <c r="Q133" i="34"/>
  <c r="Q127" i="34"/>
  <c r="Q134" i="34"/>
  <c r="Q128" i="34"/>
  <c r="Q135" i="34"/>
  <c r="Q129" i="34"/>
  <c r="Q130" i="34"/>
  <c r="Q138" i="35"/>
  <c r="Q132" i="35"/>
  <c r="Q126" i="35"/>
  <c r="Q138" i="33"/>
  <c r="Q132" i="33"/>
  <c r="Q126" i="33"/>
  <c r="Q138" i="36"/>
  <c r="Q133" i="35"/>
  <c r="Q127" i="35"/>
  <c r="Q133" i="33"/>
  <c r="Q127" i="33"/>
  <c r="Q133" i="36"/>
  <c r="Q136" i="34"/>
  <c r="Q134" i="35"/>
  <c r="Q128" i="35"/>
  <c r="Q134" i="33"/>
  <c r="Q128" i="33"/>
  <c r="Q134" i="36"/>
  <c r="Q131" i="34"/>
  <c r="Q135" i="35"/>
  <c r="Q129" i="35"/>
  <c r="Q135" i="33"/>
  <c r="Q129" i="33"/>
  <c r="Q135" i="36"/>
  <c r="Q137" i="34"/>
  <c r="Q136" i="35"/>
  <c r="Q131" i="35"/>
  <c r="Q137" i="33"/>
  <c r="Q130" i="33"/>
  <c r="Q136" i="36"/>
  <c r="Q131" i="33"/>
  <c r="Q137" i="36"/>
  <c r="Q137" i="35"/>
  <c r="Q130" i="36"/>
  <c r="Q136" i="32"/>
  <c r="Q130" i="32"/>
  <c r="Q131" i="36"/>
  <c r="Q137" i="32"/>
  <c r="Q131" i="32"/>
  <c r="Q132" i="36"/>
  <c r="Q126" i="36"/>
  <c r="Q138" i="32"/>
  <c r="Q132" i="32"/>
  <c r="Q126" i="32"/>
  <c r="Q136" i="33"/>
  <c r="Q127" i="36"/>
  <c r="Q133" i="32"/>
  <c r="Q127" i="32"/>
  <c r="Q128" i="36"/>
  <c r="Q134" i="32"/>
  <c r="Q129" i="32"/>
  <c r="Q130" i="35"/>
  <c r="Q129" i="36"/>
  <c r="Q135" i="32"/>
  <c r="Q128" i="32"/>
  <c r="R133" i="34"/>
  <c r="R127" i="34"/>
  <c r="R134" i="34"/>
  <c r="R128" i="34"/>
  <c r="R135" i="34"/>
  <c r="R129" i="34"/>
  <c r="R136" i="34"/>
  <c r="R130" i="34"/>
  <c r="R133" i="35"/>
  <c r="R127" i="35"/>
  <c r="R133" i="33"/>
  <c r="R127" i="33"/>
  <c r="R133" i="36"/>
  <c r="R138" i="34"/>
  <c r="R134" i="35"/>
  <c r="R128" i="35"/>
  <c r="R134" i="33"/>
  <c r="R128" i="33"/>
  <c r="R134" i="36"/>
  <c r="R131" i="34"/>
  <c r="R135" i="35"/>
  <c r="R129" i="35"/>
  <c r="R135" i="33"/>
  <c r="R129" i="33"/>
  <c r="R135" i="36"/>
  <c r="R126" i="34"/>
  <c r="R136" i="35"/>
  <c r="R130" i="35"/>
  <c r="R136" i="33"/>
  <c r="R130" i="33"/>
  <c r="R136" i="36"/>
  <c r="R132" i="34"/>
  <c r="R137" i="34"/>
  <c r="R131" i="35"/>
  <c r="R137" i="33"/>
  <c r="R126" i="35"/>
  <c r="R132" i="33"/>
  <c r="R138" i="36"/>
  <c r="R137" i="35"/>
  <c r="R138" i="35"/>
  <c r="R126" i="33"/>
  <c r="R131" i="36"/>
  <c r="R137" i="32"/>
  <c r="R131" i="32"/>
  <c r="R131" i="33"/>
  <c r="R132" i="36"/>
  <c r="R126" i="36"/>
  <c r="R138" i="32"/>
  <c r="R132" i="32"/>
  <c r="R126" i="32"/>
  <c r="R138" i="33"/>
  <c r="R127" i="36"/>
  <c r="R133" i="32"/>
  <c r="R127" i="32"/>
  <c r="R128" i="36"/>
  <c r="R134" i="32"/>
  <c r="R128" i="32"/>
  <c r="R132" i="35"/>
  <c r="R129" i="32"/>
  <c r="R129" i="36"/>
  <c r="R135" i="32"/>
  <c r="R130" i="32"/>
  <c r="R136" i="32"/>
  <c r="R130" i="36"/>
  <c r="R137" i="36"/>
  <c r="Y86" i="34"/>
  <c r="Y80" i="34"/>
  <c r="Y87" i="34"/>
  <c r="Y81" i="34"/>
  <c r="Y75" i="34"/>
  <c r="Y83" i="34"/>
  <c r="Y77" i="34"/>
  <c r="Y82" i="34"/>
  <c r="Y86" i="35"/>
  <c r="Y80" i="35"/>
  <c r="Y86" i="33"/>
  <c r="Y80" i="33"/>
  <c r="Y84" i="34"/>
  <c r="Y87" i="35"/>
  <c r="Y81" i="35"/>
  <c r="Y75" i="35"/>
  <c r="Y87" i="33"/>
  <c r="Y81" i="33"/>
  <c r="Y75" i="33"/>
  <c r="Y79" i="34"/>
  <c r="Y82" i="35"/>
  <c r="Y76" i="35"/>
  <c r="Y82" i="33"/>
  <c r="Y76" i="33"/>
  <c r="Y76" i="34"/>
  <c r="Y83" i="35"/>
  <c r="Y77" i="35"/>
  <c r="Y83" i="33"/>
  <c r="Y77" i="33"/>
  <c r="Y78" i="34"/>
  <c r="Y85" i="34"/>
  <c r="Y84" i="35"/>
  <c r="Y79" i="35"/>
  <c r="Y85" i="33"/>
  <c r="Y78" i="33"/>
  <c r="Y79" i="33"/>
  <c r="Y84" i="36"/>
  <c r="Y78" i="36"/>
  <c r="Y84" i="32"/>
  <c r="Y78" i="32"/>
  <c r="Y78" i="35"/>
  <c r="Y85" i="36"/>
  <c r="Y79" i="36"/>
  <c r="Y85" i="35"/>
  <c r="Y86" i="36"/>
  <c r="Y80" i="36"/>
  <c r="Y86" i="32"/>
  <c r="Y80" i="32"/>
  <c r="Y87" i="36"/>
  <c r="Y81" i="36"/>
  <c r="Y75" i="36"/>
  <c r="Y87" i="32"/>
  <c r="Y81" i="32"/>
  <c r="Y75" i="32"/>
  <c r="Y76" i="36"/>
  <c r="Y84" i="33"/>
  <c r="Y82" i="36"/>
  <c r="Y77" i="36"/>
  <c r="Y83" i="32"/>
  <c r="Y85" i="32"/>
  <c r="Y82" i="32"/>
  <c r="Y83" i="36"/>
  <c r="Y77" i="32"/>
  <c r="Y79" i="32"/>
  <c r="Y76" i="32"/>
  <c r="M118" i="34"/>
  <c r="M112" i="34"/>
  <c r="M119" i="34"/>
  <c r="M113" i="34"/>
  <c r="M120" i="34"/>
  <c r="M114" i="34"/>
  <c r="M121" i="34"/>
  <c r="M115" i="34"/>
  <c r="M109" i="34"/>
  <c r="M110" i="34"/>
  <c r="M118" i="35"/>
  <c r="M112" i="35"/>
  <c r="M118" i="33"/>
  <c r="M112" i="33"/>
  <c r="M119" i="35"/>
  <c r="M113" i="35"/>
  <c r="M119" i="33"/>
  <c r="M113" i="33"/>
  <c r="M116" i="34"/>
  <c r="M120" i="35"/>
  <c r="M114" i="35"/>
  <c r="M120" i="33"/>
  <c r="M114" i="33"/>
  <c r="M111" i="34"/>
  <c r="M121" i="35"/>
  <c r="M115" i="35"/>
  <c r="M109" i="35"/>
  <c r="M121" i="33"/>
  <c r="M115" i="33"/>
  <c r="M109" i="33"/>
  <c r="M117" i="34"/>
  <c r="M116" i="35"/>
  <c r="M111" i="35"/>
  <c r="M117" i="33"/>
  <c r="M110" i="33"/>
  <c r="M111" i="33"/>
  <c r="M116" i="36"/>
  <c r="M110" i="36"/>
  <c r="M116" i="32"/>
  <c r="M110" i="32"/>
  <c r="M116" i="33"/>
  <c r="M117" i="36"/>
  <c r="M111" i="36"/>
  <c r="M117" i="32"/>
  <c r="M111" i="32"/>
  <c r="M118" i="36"/>
  <c r="M112" i="36"/>
  <c r="M118" i="32"/>
  <c r="M112" i="32"/>
  <c r="M110" i="35"/>
  <c r="M119" i="36"/>
  <c r="M113" i="36"/>
  <c r="M119" i="32"/>
  <c r="M113" i="32"/>
  <c r="M117" i="35"/>
  <c r="M121" i="36"/>
  <c r="M114" i="36"/>
  <c r="M120" i="32"/>
  <c r="M109" i="36"/>
  <c r="M115" i="32"/>
  <c r="M120" i="36"/>
  <c r="M109" i="32"/>
  <c r="M121" i="32"/>
  <c r="M115" i="36"/>
  <c r="M114" i="32"/>
  <c r="AA82" i="34"/>
  <c r="AA76" i="34"/>
  <c r="AA83" i="34"/>
  <c r="AA77" i="34"/>
  <c r="AA85" i="34"/>
  <c r="AA79" i="34"/>
  <c r="AA86" i="34"/>
  <c r="AA84" i="34"/>
  <c r="AA82" i="35"/>
  <c r="AA76" i="35"/>
  <c r="AA82" i="33"/>
  <c r="AA76" i="33"/>
  <c r="AA83" i="35"/>
  <c r="AA77" i="35"/>
  <c r="AA83" i="33"/>
  <c r="AA77" i="33"/>
  <c r="AA81" i="34"/>
  <c r="AA84" i="35"/>
  <c r="AA78" i="35"/>
  <c r="AA84" i="33"/>
  <c r="AA78" i="33"/>
  <c r="AA87" i="34"/>
  <c r="AA78" i="34"/>
  <c r="AA85" i="35"/>
  <c r="AA79" i="35"/>
  <c r="AA85" i="33"/>
  <c r="AA79" i="33"/>
  <c r="AA75" i="34"/>
  <c r="AA80" i="33"/>
  <c r="AA87" i="35"/>
  <c r="AA75" i="33"/>
  <c r="AA80" i="35"/>
  <c r="AA86" i="33"/>
  <c r="AA81" i="35"/>
  <c r="AA87" i="33"/>
  <c r="AA86" i="36"/>
  <c r="AA80" i="36"/>
  <c r="AA86" i="32"/>
  <c r="AA80" i="32"/>
  <c r="AA87" i="36"/>
  <c r="AA81" i="36"/>
  <c r="AA75" i="36"/>
  <c r="AA80" i="34"/>
  <c r="AA81" i="33"/>
  <c r="AA82" i="36"/>
  <c r="AA76" i="36"/>
  <c r="AA82" i="32"/>
  <c r="AA76" i="32"/>
  <c r="AA83" i="36"/>
  <c r="AA77" i="36"/>
  <c r="AA83" i="32"/>
  <c r="AA77" i="32"/>
  <c r="AA75" i="35"/>
  <c r="AA84" i="36"/>
  <c r="AA79" i="36"/>
  <c r="AA86" i="35"/>
  <c r="AA85" i="36"/>
  <c r="AA78" i="36"/>
  <c r="AA85" i="32"/>
  <c r="AA87" i="32"/>
  <c r="AA75" i="32"/>
  <c r="AA84" i="32"/>
  <c r="AA79" i="32"/>
  <c r="AA81" i="32"/>
  <c r="AA78" i="32"/>
  <c r="AB153" i="34"/>
  <c r="AB147" i="34"/>
  <c r="AB154" i="34"/>
  <c r="AB148" i="34"/>
  <c r="AB155" i="34"/>
  <c r="AB149" i="34"/>
  <c r="AB143" i="34"/>
  <c r="AB150" i="34"/>
  <c r="AB144" i="34"/>
  <c r="AB151" i="34"/>
  <c r="AB153" i="35"/>
  <c r="AB147" i="35"/>
  <c r="AB153" i="33"/>
  <c r="AB147" i="33"/>
  <c r="AB153" i="36"/>
  <c r="AB147" i="36"/>
  <c r="AB146" i="34"/>
  <c r="AB154" i="35"/>
  <c r="AB148" i="35"/>
  <c r="AB154" i="33"/>
  <c r="AB148" i="33"/>
  <c r="AB154" i="36"/>
  <c r="AB148" i="36"/>
  <c r="AB155" i="35"/>
  <c r="AB149" i="35"/>
  <c r="AB143" i="35"/>
  <c r="AB155" i="33"/>
  <c r="AB149" i="33"/>
  <c r="AB143" i="33"/>
  <c r="AB155" i="36"/>
  <c r="AB149" i="36"/>
  <c r="AB143" i="36"/>
  <c r="AB152" i="34"/>
  <c r="AB150" i="35"/>
  <c r="AB144" i="35"/>
  <c r="AB150" i="33"/>
  <c r="AB144" i="33"/>
  <c r="AB150" i="36"/>
  <c r="AB144" i="36"/>
  <c r="AB145" i="34"/>
  <c r="AB145" i="33"/>
  <c r="AB151" i="36"/>
  <c r="AB152" i="35"/>
  <c r="AB146" i="36"/>
  <c r="AB145" i="35"/>
  <c r="AB151" i="33"/>
  <c r="AB146" i="35"/>
  <c r="AB152" i="33"/>
  <c r="AB146" i="33"/>
  <c r="AB151" i="32"/>
  <c r="AB145" i="32"/>
  <c r="AB152" i="32"/>
  <c r="AB146" i="32"/>
  <c r="AB153" i="32"/>
  <c r="AB147" i="32"/>
  <c r="AB151" i="35"/>
  <c r="AB145" i="36"/>
  <c r="AB154" i="32"/>
  <c r="AB148" i="32"/>
  <c r="AB155" i="32"/>
  <c r="AB150" i="32"/>
  <c r="AB143" i="32"/>
  <c r="AB152" i="36"/>
  <c r="AB149" i="32"/>
  <c r="AB144" i="32"/>
  <c r="Z151" i="34"/>
  <c r="Z145" i="34"/>
  <c r="Z152" i="34"/>
  <c r="Z146" i="34"/>
  <c r="Z153" i="34"/>
  <c r="Z147" i="34"/>
  <c r="Z154" i="34"/>
  <c r="Z148" i="34"/>
  <c r="Z143" i="34"/>
  <c r="Z151" i="35"/>
  <c r="Z145" i="35"/>
  <c r="Z151" i="33"/>
  <c r="Z145" i="33"/>
  <c r="Z151" i="36"/>
  <c r="Z145" i="36"/>
  <c r="Z152" i="35"/>
  <c r="Z146" i="35"/>
  <c r="Z152" i="33"/>
  <c r="Z146" i="33"/>
  <c r="Z152" i="36"/>
  <c r="Z146" i="36"/>
  <c r="Z149" i="34"/>
  <c r="Z153" i="35"/>
  <c r="Z147" i="35"/>
  <c r="Z153" i="33"/>
  <c r="Z147" i="33"/>
  <c r="Z153" i="36"/>
  <c r="Z147" i="36"/>
  <c r="Z144" i="34"/>
  <c r="Z154" i="35"/>
  <c r="Z148" i="35"/>
  <c r="Z154" i="33"/>
  <c r="Z148" i="33"/>
  <c r="Z154" i="36"/>
  <c r="Z148" i="36"/>
  <c r="Z155" i="35"/>
  <c r="Z149" i="35"/>
  <c r="Z155" i="33"/>
  <c r="Z143" i="36"/>
  <c r="Z144" i="35"/>
  <c r="Z150" i="33"/>
  <c r="Z150" i="34"/>
  <c r="Z143" i="33"/>
  <c r="Z149" i="36"/>
  <c r="Z144" i="33"/>
  <c r="Z150" i="36"/>
  <c r="Z150" i="35"/>
  <c r="Z144" i="36"/>
  <c r="Z155" i="32"/>
  <c r="Z149" i="32"/>
  <c r="Z143" i="32"/>
  <c r="Z155" i="36"/>
  <c r="Z150" i="32"/>
  <c r="Z144" i="32"/>
  <c r="Z151" i="32"/>
  <c r="Z145" i="32"/>
  <c r="Z149" i="33"/>
  <c r="Z152" i="32"/>
  <c r="Z146" i="32"/>
  <c r="Z155" i="34"/>
  <c r="Z147" i="32"/>
  <c r="Z153" i="32"/>
  <c r="Z148" i="32"/>
  <c r="Z143" i="35"/>
  <c r="Z154" i="32"/>
  <c r="H119" i="34"/>
  <c r="H113" i="34"/>
  <c r="H120" i="34"/>
  <c r="H114" i="34"/>
  <c r="H121" i="34"/>
  <c r="H115" i="34"/>
  <c r="H109" i="34"/>
  <c r="H116" i="34"/>
  <c r="H110" i="34"/>
  <c r="H117" i="34"/>
  <c r="H119" i="35"/>
  <c r="H113" i="35"/>
  <c r="H119" i="33"/>
  <c r="H113" i="33"/>
  <c r="H112" i="34"/>
  <c r="H120" i="35"/>
  <c r="H114" i="35"/>
  <c r="H120" i="33"/>
  <c r="H114" i="33"/>
  <c r="H121" i="35"/>
  <c r="H115" i="35"/>
  <c r="H109" i="35"/>
  <c r="H121" i="33"/>
  <c r="H115" i="33"/>
  <c r="H109" i="33"/>
  <c r="H118" i="34"/>
  <c r="H116" i="35"/>
  <c r="H110" i="35"/>
  <c r="H116" i="33"/>
  <c r="H110" i="33"/>
  <c r="H111" i="34"/>
  <c r="H111" i="33"/>
  <c r="H118" i="35"/>
  <c r="H111" i="35"/>
  <c r="H117" i="33"/>
  <c r="H112" i="35"/>
  <c r="H118" i="33"/>
  <c r="H117" i="36"/>
  <c r="H111" i="36"/>
  <c r="H117" i="32"/>
  <c r="H111" i="32"/>
  <c r="H118" i="36"/>
  <c r="H112" i="36"/>
  <c r="H118" i="32"/>
  <c r="H112" i="32"/>
  <c r="H112" i="33"/>
  <c r="H119" i="36"/>
  <c r="H113" i="36"/>
  <c r="H119" i="32"/>
  <c r="H113" i="32"/>
  <c r="H120" i="36"/>
  <c r="H114" i="36"/>
  <c r="H120" i="32"/>
  <c r="H114" i="32"/>
  <c r="H115" i="36"/>
  <c r="H121" i="32"/>
  <c r="H110" i="36"/>
  <c r="H116" i="32"/>
  <c r="H117" i="35"/>
  <c r="H121" i="36"/>
  <c r="H116" i="36"/>
  <c r="H109" i="36"/>
  <c r="H115" i="32"/>
  <c r="H109" i="32"/>
  <c r="H110" i="32"/>
  <c r="V137" i="34"/>
  <c r="V131" i="34"/>
  <c r="V138" i="34"/>
  <c r="V132" i="34"/>
  <c r="V126" i="34"/>
  <c r="V133" i="34"/>
  <c r="V127" i="34"/>
  <c r="V134" i="34"/>
  <c r="V128" i="34"/>
  <c r="V137" i="35"/>
  <c r="V131" i="35"/>
  <c r="V137" i="33"/>
  <c r="V131" i="33"/>
  <c r="V137" i="36"/>
  <c r="V136" i="34"/>
  <c r="V138" i="35"/>
  <c r="V132" i="35"/>
  <c r="V126" i="35"/>
  <c r="V138" i="33"/>
  <c r="V132" i="33"/>
  <c r="V126" i="33"/>
  <c r="V138" i="36"/>
  <c r="V129" i="34"/>
  <c r="V133" i="35"/>
  <c r="V127" i="35"/>
  <c r="V133" i="33"/>
  <c r="V127" i="33"/>
  <c r="V133" i="36"/>
  <c r="V134" i="35"/>
  <c r="V128" i="35"/>
  <c r="V134" i="33"/>
  <c r="V128" i="33"/>
  <c r="V134" i="36"/>
  <c r="V130" i="34"/>
  <c r="V135" i="34"/>
  <c r="V129" i="35"/>
  <c r="V135" i="33"/>
  <c r="V130" i="33"/>
  <c r="V136" i="36"/>
  <c r="V135" i="35"/>
  <c r="V136" i="35"/>
  <c r="V135" i="36"/>
  <c r="V129" i="36"/>
  <c r="V135" i="32"/>
  <c r="V129" i="32"/>
  <c r="V129" i="33"/>
  <c r="V130" i="36"/>
  <c r="V136" i="32"/>
  <c r="V130" i="32"/>
  <c r="V136" i="33"/>
  <c r="V131" i="36"/>
  <c r="V137" i="32"/>
  <c r="V131" i="32"/>
  <c r="V132" i="36"/>
  <c r="V126" i="36"/>
  <c r="V138" i="32"/>
  <c r="V132" i="32"/>
  <c r="V126" i="32"/>
  <c r="V130" i="35"/>
  <c r="V127" i="32"/>
  <c r="V127" i="36"/>
  <c r="V133" i="32"/>
  <c r="V128" i="32"/>
  <c r="V134" i="32"/>
  <c r="V128" i="36"/>
  <c r="D99" i="34"/>
  <c r="D93" i="34"/>
  <c r="D100" i="34"/>
  <c r="D94" i="34"/>
  <c r="D101" i="34"/>
  <c r="D95" i="34"/>
  <c r="D102" i="34"/>
  <c r="D96" i="34"/>
  <c r="D97" i="34"/>
  <c r="D99" i="35"/>
  <c r="D93" i="35"/>
  <c r="D99" i="33"/>
  <c r="D93" i="33"/>
  <c r="D92" i="34"/>
  <c r="D100" i="35"/>
  <c r="D94" i="35"/>
  <c r="D100" i="33"/>
  <c r="D94" i="33"/>
  <c r="D103" i="34"/>
  <c r="D101" i="35"/>
  <c r="D95" i="35"/>
  <c r="D101" i="33"/>
  <c r="D95" i="33"/>
  <c r="D98" i="34"/>
  <c r="D102" i="35"/>
  <c r="D96" i="35"/>
  <c r="D102" i="33"/>
  <c r="D96" i="33"/>
  <c r="D104" i="34"/>
  <c r="D103" i="35"/>
  <c r="D98" i="35"/>
  <c r="D104" i="33"/>
  <c r="D97" i="33"/>
  <c r="D92" i="35"/>
  <c r="D98" i="33"/>
  <c r="D92" i="33"/>
  <c r="D103" i="36"/>
  <c r="D97" i="36"/>
  <c r="D103" i="32"/>
  <c r="D97" i="32"/>
  <c r="D103" i="33"/>
  <c r="D104" i="36"/>
  <c r="D98" i="36"/>
  <c r="D92" i="36"/>
  <c r="D104" i="32"/>
  <c r="D99" i="36"/>
  <c r="D93" i="36"/>
  <c r="D99" i="32"/>
  <c r="D93" i="32"/>
  <c r="D97" i="35"/>
  <c r="D100" i="36"/>
  <c r="D94" i="36"/>
  <c r="D100" i="32"/>
  <c r="D94" i="32"/>
  <c r="D104" i="35"/>
  <c r="D95" i="36"/>
  <c r="D101" i="36"/>
  <c r="D96" i="36"/>
  <c r="D101" i="32"/>
  <c r="D96" i="32"/>
  <c r="D98" i="32"/>
  <c r="D92" i="32"/>
  <c r="D95" i="32"/>
  <c r="D102" i="32"/>
  <c r="D102" i="36"/>
  <c r="C120" i="34"/>
  <c r="C114" i="34"/>
  <c r="C121" i="34"/>
  <c r="C115" i="34"/>
  <c r="C109" i="34"/>
  <c r="C116" i="34"/>
  <c r="C110" i="34"/>
  <c r="C117" i="34"/>
  <c r="C111" i="34"/>
  <c r="C120" i="35"/>
  <c r="C114" i="35"/>
  <c r="C120" i="33"/>
  <c r="C114" i="33"/>
  <c r="C119" i="34"/>
  <c r="C121" i="35"/>
  <c r="C115" i="35"/>
  <c r="C109" i="35"/>
  <c r="C121" i="33"/>
  <c r="C115" i="33"/>
  <c r="C109" i="33"/>
  <c r="C112" i="34"/>
  <c r="C116" i="35"/>
  <c r="C110" i="35"/>
  <c r="C116" i="33"/>
  <c r="C110" i="33"/>
  <c r="C117" i="35"/>
  <c r="C111" i="35"/>
  <c r="C117" i="33"/>
  <c r="C111" i="33"/>
  <c r="C112" i="35"/>
  <c r="C118" i="33"/>
  <c r="C113" i="33"/>
  <c r="C118" i="35"/>
  <c r="C118" i="34"/>
  <c r="C119" i="35"/>
  <c r="C113" i="35"/>
  <c r="C118" i="36"/>
  <c r="C112" i="36"/>
  <c r="C118" i="32"/>
  <c r="C112" i="32"/>
  <c r="C119" i="36"/>
  <c r="C113" i="36"/>
  <c r="C119" i="32"/>
  <c r="C113" i="32"/>
  <c r="C120" i="36"/>
  <c r="C114" i="36"/>
  <c r="C120" i="32"/>
  <c r="C114" i="32"/>
  <c r="C112" i="33"/>
  <c r="C121" i="36"/>
  <c r="C115" i="36"/>
  <c r="C109" i="36"/>
  <c r="C121" i="32"/>
  <c r="C115" i="32"/>
  <c r="C109" i="32"/>
  <c r="C119" i="33"/>
  <c r="C117" i="36"/>
  <c r="C110" i="36"/>
  <c r="C116" i="32"/>
  <c r="C116" i="36"/>
  <c r="C110" i="32"/>
  <c r="C113" i="34"/>
  <c r="C111" i="36"/>
  <c r="C111" i="32"/>
  <c r="C117" i="32"/>
  <c r="W84" i="34"/>
  <c r="W78" i="34"/>
  <c r="W85" i="34"/>
  <c r="W79" i="34"/>
  <c r="W86" i="34"/>
  <c r="W87" i="34"/>
  <c r="W81" i="34"/>
  <c r="W75" i="34"/>
  <c r="W80" i="34"/>
  <c r="W84" i="35"/>
  <c r="W78" i="35"/>
  <c r="W84" i="33"/>
  <c r="W78" i="33"/>
  <c r="W82" i="34"/>
  <c r="W85" i="35"/>
  <c r="W79" i="35"/>
  <c r="W85" i="33"/>
  <c r="W79" i="33"/>
  <c r="W77" i="34"/>
  <c r="W86" i="35"/>
  <c r="W80" i="35"/>
  <c r="W86" i="33"/>
  <c r="W80" i="33"/>
  <c r="W87" i="35"/>
  <c r="W81" i="35"/>
  <c r="W75" i="35"/>
  <c r="W87" i="33"/>
  <c r="W81" i="33"/>
  <c r="W75" i="33"/>
  <c r="W76" i="34"/>
  <c r="W76" i="35"/>
  <c r="W82" i="33"/>
  <c r="W77" i="33"/>
  <c r="W82" i="35"/>
  <c r="W83" i="35"/>
  <c r="W82" i="36"/>
  <c r="W76" i="36"/>
  <c r="W82" i="32"/>
  <c r="W76" i="32"/>
  <c r="W83" i="34"/>
  <c r="W76" i="33"/>
  <c r="W83" i="36"/>
  <c r="W77" i="36"/>
  <c r="W83" i="33"/>
  <c r="W84" i="36"/>
  <c r="W78" i="36"/>
  <c r="W84" i="32"/>
  <c r="W78" i="32"/>
  <c r="W85" i="36"/>
  <c r="W79" i="36"/>
  <c r="W85" i="32"/>
  <c r="W79" i="32"/>
  <c r="W77" i="35"/>
  <c r="W86" i="36"/>
  <c r="W81" i="36"/>
  <c r="W87" i="36"/>
  <c r="W80" i="36"/>
  <c r="W81" i="32"/>
  <c r="W83" i="32"/>
  <c r="W80" i="32"/>
  <c r="W87" i="32"/>
  <c r="W75" i="32"/>
  <c r="W75" i="36"/>
  <c r="W86" i="32"/>
  <c r="W77" i="32"/>
  <c r="G86" i="34"/>
  <c r="G80" i="34"/>
  <c r="G87" i="34"/>
  <c r="G81" i="34"/>
  <c r="G75" i="34"/>
  <c r="G83" i="34"/>
  <c r="G77" i="34"/>
  <c r="G76" i="34"/>
  <c r="G86" i="35"/>
  <c r="G80" i="35"/>
  <c r="G86" i="33"/>
  <c r="G80" i="33"/>
  <c r="G78" i="34"/>
  <c r="G87" i="35"/>
  <c r="G81" i="35"/>
  <c r="G75" i="35"/>
  <c r="G87" i="33"/>
  <c r="G81" i="33"/>
  <c r="G75" i="33"/>
  <c r="G85" i="34"/>
  <c r="G82" i="35"/>
  <c r="G76" i="35"/>
  <c r="G82" i="33"/>
  <c r="G76" i="33"/>
  <c r="G82" i="34"/>
  <c r="G83" i="35"/>
  <c r="G77" i="35"/>
  <c r="G83" i="33"/>
  <c r="G77" i="33"/>
  <c r="G84" i="34"/>
  <c r="G79" i="34"/>
  <c r="G84" i="35"/>
  <c r="G79" i="35"/>
  <c r="G85" i="33"/>
  <c r="G78" i="33"/>
  <c r="G79" i="33"/>
  <c r="G84" i="36"/>
  <c r="G78" i="36"/>
  <c r="G84" i="32"/>
  <c r="G78" i="32"/>
  <c r="G84" i="33"/>
  <c r="G85" i="36"/>
  <c r="G79" i="36"/>
  <c r="G86" i="36"/>
  <c r="G80" i="36"/>
  <c r="G86" i="32"/>
  <c r="G80" i="32"/>
  <c r="G78" i="35"/>
  <c r="G87" i="36"/>
  <c r="G81" i="36"/>
  <c r="G75" i="36"/>
  <c r="G87" i="32"/>
  <c r="G81" i="32"/>
  <c r="G75" i="32"/>
  <c r="G85" i="35"/>
  <c r="G76" i="36"/>
  <c r="G82" i="36"/>
  <c r="G77" i="36"/>
  <c r="G77" i="32"/>
  <c r="G79" i="32"/>
  <c r="G76" i="32"/>
  <c r="G85" i="32"/>
  <c r="G83" i="32"/>
  <c r="G83" i="36"/>
  <c r="G82" i="32"/>
  <c r="G118" i="34"/>
  <c r="G112" i="34"/>
  <c r="G119" i="34"/>
  <c r="G113" i="34"/>
  <c r="G120" i="34"/>
  <c r="G114" i="34"/>
  <c r="G121" i="34"/>
  <c r="G115" i="34"/>
  <c r="G109" i="34"/>
  <c r="G118" i="35"/>
  <c r="G112" i="35"/>
  <c r="G118" i="33"/>
  <c r="G112" i="33"/>
  <c r="G117" i="34"/>
  <c r="G119" i="35"/>
  <c r="G113" i="35"/>
  <c r="G119" i="33"/>
  <c r="G113" i="33"/>
  <c r="G110" i="34"/>
  <c r="G120" i="35"/>
  <c r="G114" i="35"/>
  <c r="G120" i="33"/>
  <c r="G114" i="33"/>
  <c r="G121" i="35"/>
  <c r="G115" i="35"/>
  <c r="G109" i="35"/>
  <c r="G121" i="33"/>
  <c r="G115" i="33"/>
  <c r="G109" i="33"/>
  <c r="G111" i="34"/>
  <c r="G110" i="35"/>
  <c r="G116" i="33"/>
  <c r="G116" i="34"/>
  <c r="G111" i="33"/>
  <c r="G116" i="35"/>
  <c r="G117" i="35"/>
  <c r="G111" i="35"/>
  <c r="G116" i="36"/>
  <c r="G110" i="36"/>
  <c r="G116" i="32"/>
  <c r="G110" i="32"/>
  <c r="G117" i="36"/>
  <c r="G111" i="36"/>
  <c r="G117" i="32"/>
  <c r="G111" i="32"/>
  <c r="G118" i="36"/>
  <c r="G112" i="36"/>
  <c r="G118" i="32"/>
  <c r="G112" i="32"/>
  <c r="G110" i="33"/>
  <c r="G119" i="36"/>
  <c r="G113" i="36"/>
  <c r="G119" i="32"/>
  <c r="G113" i="32"/>
  <c r="G117" i="33"/>
  <c r="G120" i="36"/>
  <c r="G115" i="36"/>
  <c r="G121" i="32"/>
  <c r="G121" i="36"/>
  <c r="G114" i="36"/>
  <c r="G120" i="32"/>
  <c r="G109" i="36"/>
  <c r="G114" i="32"/>
  <c r="G115" i="32"/>
  <c r="G109" i="32"/>
  <c r="T103" i="34"/>
  <c r="T97" i="34"/>
  <c r="T104" i="34"/>
  <c r="T98" i="34"/>
  <c r="T92" i="34"/>
  <c r="T99" i="34"/>
  <c r="T93" i="34"/>
  <c r="T100" i="34"/>
  <c r="T94" i="34"/>
  <c r="T103" i="35"/>
  <c r="T97" i="35"/>
  <c r="T103" i="33"/>
  <c r="T97" i="33"/>
  <c r="T102" i="34"/>
  <c r="T104" i="35"/>
  <c r="T98" i="35"/>
  <c r="T92" i="35"/>
  <c r="T104" i="33"/>
  <c r="T98" i="33"/>
  <c r="T92" i="33"/>
  <c r="T95" i="34"/>
  <c r="T99" i="35"/>
  <c r="T93" i="35"/>
  <c r="T99" i="33"/>
  <c r="T93" i="33"/>
  <c r="T100" i="35"/>
  <c r="T94" i="35"/>
  <c r="T100" i="33"/>
  <c r="T94" i="33"/>
  <c r="T96" i="34"/>
  <c r="T101" i="34"/>
  <c r="T95" i="35"/>
  <c r="T101" i="33"/>
  <c r="T96" i="33"/>
  <c r="T101" i="35"/>
  <c r="T102" i="35"/>
  <c r="T101" i="36"/>
  <c r="T95" i="36"/>
  <c r="T101" i="32"/>
  <c r="T95" i="32"/>
  <c r="T95" i="33"/>
  <c r="T102" i="36"/>
  <c r="T96" i="36"/>
  <c r="T102" i="32"/>
  <c r="T102" i="33"/>
  <c r="T103" i="36"/>
  <c r="T97" i="36"/>
  <c r="T103" i="32"/>
  <c r="T97" i="32"/>
  <c r="T104" i="36"/>
  <c r="T98" i="36"/>
  <c r="T92" i="36"/>
  <c r="T104" i="32"/>
  <c r="T98" i="32"/>
  <c r="T92" i="32"/>
  <c r="T96" i="35"/>
  <c r="T100" i="36"/>
  <c r="T93" i="36"/>
  <c r="T99" i="36"/>
  <c r="T99" i="32"/>
  <c r="T96" i="32"/>
  <c r="T94" i="32"/>
  <c r="T94" i="36"/>
  <c r="T100" i="32"/>
  <c r="T93" i="32"/>
  <c r="AA152" i="34"/>
  <c r="AA146" i="34"/>
  <c r="AA153" i="34"/>
  <c r="AA147" i="34"/>
  <c r="AA154" i="34"/>
  <c r="AA148" i="34"/>
  <c r="AA155" i="34"/>
  <c r="AA149" i="34"/>
  <c r="AA143" i="34"/>
  <c r="AA152" i="35"/>
  <c r="AA146" i="35"/>
  <c r="AA152" i="33"/>
  <c r="AA146" i="33"/>
  <c r="AA152" i="36"/>
  <c r="AA146" i="36"/>
  <c r="AA151" i="34"/>
  <c r="AA153" i="35"/>
  <c r="AA147" i="35"/>
  <c r="AA153" i="33"/>
  <c r="AA147" i="33"/>
  <c r="AA153" i="36"/>
  <c r="AA147" i="36"/>
  <c r="AA144" i="34"/>
  <c r="AA154" i="35"/>
  <c r="AA148" i="35"/>
  <c r="AA154" i="33"/>
  <c r="AA148" i="33"/>
  <c r="AA154" i="36"/>
  <c r="AA148" i="36"/>
  <c r="AA155" i="35"/>
  <c r="AA149" i="35"/>
  <c r="AA143" i="35"/>
  <c r="AA155" i="33"/>
  <c r="AA149" i="33"/>
  <c r="AA143" i="33"/>
  <c r="AA155" i="36"/>
  <c r="AA149" i="36"/>
  <c r="AA143" i="36"/>
  <c r="AA145" i="34"/>
  <c r="AA150" i="34"/>
  <c r="AA144" i="35"/>
  <c r="AA150" i="33"/>
  <c r="AA145" i="33"/>
  <c r="AA151" i="36"/>
  <c r="AA150" i="35"/>
  <c r="AA144" i="36"/>
  <c r="AA151" i="35"/>
  <c r="AA145" i="36"/>
  <c r="AA150" i="32"/>
  <c r="AA144" i="32"/>
  <c r="AA144" i="33"/>
  <c r="AA151" i="32"/>
  <c r="AA145" i="32"/>
  <c r="AA151" i="33"/>
  <c r="AA152" i="32"/>
  <c r="AA146" i="32"/>
  <c r="AA153" i="32"/>
  <c r="AA147" i="32"/>
  <c r="AA145" i="35"/>
  <c r="AA150" i="36"/>
  <c r="AA155" i="32"/>
  <c r="AA148" i="32"/>
  <c r="AA143" i="32"/>
  <c r="AA154" i="32"/>
  <c r="AA149" i="32"/>
  <c r="O120" i="34"/>
  <c r="O114" i="34"/>
  <c r="O121" i="34"/>
  <c r="O115" i="34"/>
  <c r="O109" i="34"/>
  <c r="O116" i="34"/>
  <c r="O110" i="34"/>
  <c r="O117" i="34"/>
  <c r="O111" i="34"/>
  <c r="O118" i="34"/>
  <c r="O120" i="35"/>
  <c r="O114" i="35"/>
  <c r="O120" i="33"/>
  <c r="O114" i="33"/>
  <c r="O113" i="34"/>
  <c r="O121" i="35"/>
  <c r="O115" i="35"/>
  <c r="O109" i="35"/>
  <c r="O121" i="33"/>
  <c r="O115" i="33"/>
  <c r="O109" i="33"/>
  <c r="O116" i="35"/>
  <c r="O110" i="35"/>
  <c r="O116" i="33"/>
  <c r="O110" i="33"/>
  <c r="O119" i="34"/>
  <c r="O117" i="35"/>
  <c r="O111" i="35"/>
  <c r="O117" i="33"/>
  <c r="O111" i="33"/>
  <c r="O112" i="33"/>
  <c r="O119" i="35"/>
  <c r="O112" i="35"/>
  <c r="O118" i="33"/>
  <c r="O112" i="34"/>
  <c r="O113" i="35"/>
  <c r="O119" i="33"/>
  <c r="O118" i="36"/>
  <c r="O112" i="36"/>
  <c r="O118" i="32"/>
  <c r="O112" i="32"/>
  <c r="O118" i="35"/>
  <c r="O119" i="36"/>
  <c r="O113" i="36"/>
  <c r="O119" i="32"/>
  <c r="O113" i="32"/>
  <c r="O120" i="36"/>
  <c r="O114" i="36"/>
  <c r="O120" i="32"/>
  <c r="O114" i="32"/>
  <c r="O121" i="36"/>
  <c r="O115" i="36"/>
  <c r="O109" i="36"/>
  <c r="O121" i="32"/>
  <c r="O115" i="32"/>
  <c r="O109" i="32"/>
  <c r="O113" i="33"/>
  <c r="O116" i="36"/>
  <c r="O111" i="36"/>
  <c r="O117" i="32"/>
  <c r="O117" i="36"/>
  <c r="O110" i="36"/>
  <c r="O116" i="32"/>
  <c r="O110" i="32"/>
  <c r="O111" i="32"/>
  <c r="H135" i="34"/>
  <c r="H129" i="34"/>
  <c r="H136" i="34"/>
  <c r="H130" i="34"/>
  <c r="H137" i="34"/>
  <c r="H131" i="34"/>
  <c r="H138" i="34"/>
  <c r="H132" i="34"/>
  <c r="H126" i="34"/>
  <c r="H135" i="35"/>
  <c r="H129" i="35"/>
  <c r="H135" i="33"/>
  <c r="H129" i="33"/>
  <c r="H135" i="36"/>
  <c r="H134" i="34"/>
  <c r="H136" i="35"/>
  <c r="H130" i="35"/>
  <c r="H136" i="33"/>
  <c r="H130" i="33"/>
  <c r="H136" i="36"/>
  <c r="H127" i="34"/>
  <c r="H137" i="35"/>
  <c r="H131" i="35"/>
  <c r="H137" i="33"/>
  <c r="H131" i="33"/>
  <c r="H137" i="36"/>
  <c r="H138" i="35"/>
  <c r="H132" i="35"/>
  <c r="H126" i="35"/>
  <c r="H138" i="33"/>
  <c r="H132" i="33"/>
  <c r="H126" i="33"/>
  <c r="H138" i="36"/>
  <c r="H127" i="35"/>
  <c r="H133" i="33"/>
  <c r="H128" i="33"/>
  <c r="H134" i="36"/>
  <c r="H133" i="35"/>
  <c r="H133" i="34"/>
  <c r="H134" i="35"/>
  <c r="H128" i="35"/>
  <c r="H133" i="36"/>
  <c r="H127" i="36"/>
  <c r="H133" i="32"/>
  <c r="H127" i="32"/>
  <c r="H128" i="34"/>
  <c r="H128" i="36"/>
  <c r="H134" i="32"/>
  <c r="H128" i="32"/>
  <c r="H129" i="36"/>
  <c r="H135" i="32"/>
  <c r="H129" i="32"/>
  <c r="H127" i="33"/>
  <c r="H130" i="36"/>
  <c r="H136" i="32"/>
  <c r="H130" i="32"/>
  <c r="H134" i="33"/>
  <c r="H132" i="36"/>
  <c r="H138" i="32"/>
  <c r="H131" i="32"/>
  <c r="H126" i="32"/>
  <c r="H131" i="36"/>
  <c r="H137" i="32"/>
  <c r="H126" i="36"/>
  <c r="H132" i="32"/>
  <c r="V153" i="34"/>
  <c r="V147" i="34"/>
  <c r="V154" i="34"/>
  <c r="V148" i="34"/>
  <c r="V155" i="34"/>
  <c r="V149" i="34"/>
  <c r="V143" i="34"/>
  <c r="V150" i="34"/>
  <c r="V144" i="34"/>
  <c r="V145" i="34"/>
  <c r="V153" i="35"/>
  <c r="V147" i="35"/>
  <c r="V153" i="33"/>
  <c r="V147" i="33"/>
  <c r="V153" i="36"/>
  <c r="V147" i="36"/>
  <c r="V154" i="35"/>
  <c r="V148" i="35"/>
  <c r="V154" i="33"/>
  <c r="V148" i="33"/>
  <c r="V154" i="36"/>
  <c r="V148" i="36"/>
  <c r="V151" i="34"/>
  <c r="V155" i="35"/>
  <c r="V149" i="35"/>
  <c r="V143" i="35"/>
  <c r="V155" i="33"/>
  <c r="V149" i="33"/>
  <c r="V143" i="33"/>
  <c r="V155" i="36"/>
  <c r="V149" i="36"/>
  <c r="V143" i="36"/>
  <c r="V146" i="34"/>
  <c r="V150" i="35"/>
  <c r="V144" i="35"/>
  <c r="V150" i="33"/>
  <c r="V144" i="33"/>
  <c r="V150" i="36"/>
  <c r="V144" i="36"/>
  <c r="V152" i="34"/>
  <c r="V151" i="35"/>
  <c r="V145" i="36"/>
  <c r="V146" i="35"/>
  <c r="V152" i="33"/>
  <c r="V145" i="33"/>
  <c r="V151" i="36"/>
  <c r="V146" i="33"/>
  <c r="V152" i="36"/>
  <c r="V152" i="35"/>
  <c r="V146" i="36"/>
  <c r="V151" i="32"/>
  <c r="V145" i="32"/>
  <c r="V152" i="32"/>
  <c r="V146" i="32"/>
  <c r="V153" i="32"/>
  <c r="V147" i="32"/>
  <c r="V151" i="33"/>
  <c r="V154" i="32"/>
  <c r="V148" i="32"/>
  <c r="V149" i="32"/>
  <c r="V144" i="32"/>
  <c r="V155" i="32"/>
  <c r="V145" i="35"/>
  <c r="V150" i="32"/>
  <c r="V143" i="32"/>
  <c r="C104" i="34"/>
  <c r="C98" i="34"/>
  <c r="C92" i="34"/>
  <c r="C99" i="34"/>
  <c r="C93" i="34"/>
  <c r="C100" i="34"/>
  <c r="C94" i="34"/>
  <c r="C101" i="34"/>
  <c r="C95" i="34"/>
  <c r="C102" i="34"/>
  <c r="C104" i="35"/>
  <c r="C98" i="35"/>
  <c r="C92" i="35"/>
  <c r="C104" i="33"/>
  <c r="C98" i="33"/>
  <c r="C92" i="33"/>
  <c r="C97" i="34"/>
  <c r="C99" i="35"/>
  <c r="C93" i="35"/>
  <c r="C99" i="33"/>
  <c r="C93" i="33"/>
  <c r="C100" i="35"/>
  <c r="C94" i="35"/>
  <c r="C100" i="33"/>
  <c r="C94" i="33"/>
  <c r="C103" i="34"/>
  <c r="C101" i="35"/>
  <c r="C95" i="35"/>
  <c r="C101" i="33"/>
  <c r="C95" i="33"/>
  <c r="C96" i="34"/>
  <c r="C96" i="33"/>
  <c r="C103" i="35"/>
  <c r="C96" i="35"/>
  <c r="C102" i="33"/>
  <c r="C97" i="35"/>
  <c r="C103" i="33"/>
  <c r="C102" i="36"/>
  <c r="C96" i="36"/>
  <c r="C102" i="32"/>
  <c r="C96" i="32"/>
  <c r="C103" i="36"/>
  <c r="C97" i="36"/>
  <c r="C103" i="32"/>
  <c r="C97" i="33"/>
  <c r="C104" i="36"/>
  <c r="C98" i="36"/>
  <c r="C92" i="36"/>
  <c r="C104" i="32"/>
  <c r="C98" i="32"/>
  <c r="C92" i="32"/>
  <c r="C99" i="36"/>
  <c r="C93" i="36"/>
  <c r="C99" i="32"/>
  <c r="C93" i="32"/>
  <c r="C100" i="36"/>
  <c r="C95" i="36"/>
  <c r="C102" i="35"/>
  <c r="C101" i="36"/>
  <c r="C94" i="36"/>
  <c r="C101" i="32"/>
  <c r="C97" i="32"/>
  <c r="C95" i="32"/>
  <c r="C100" i="32"/>
  <c r="C94" i="32"/>
  <c r="C136" i="34"/>
  <c r="C130" i="34"/>
  <c r="C137" i="34"/>
  <c r="C131" i="34"/>
  <c r="C138" i="34"/>
  <c r="C132" i="34"/>
  <c r="C126" i="34"/>
  <c r="C133" i="34"/>
  <c r="C127" i="34"/>
  <c r="C128" i="34"/>
  <c r="C136" i="35"/>
  <c r="C130" i="35"/>
  <c r="C136" i="33"/>
  <c r="C130" i="33"/>
  <c r="C136" i="36"/>
  <c r="C137" i="35"/>
  <c r="C131" i="35"/>
  <c r="C137" i="33"/>
  <c r="C131" i="33"/>
  <c r="C137" i="36"/>
  <c r="C134" i="34"/>
  <c r="C138" i="35"/>
  <c r="C132" i="35"/>
  <c r="C126" i="35"/>
  <c r="C138" i="33"/>
  <c r="C132" i="33"/>
  <c r="C126" i="33"/>
  <c r="C138" i="36"/>
  <c r="C129" i="34"/>
  <c r="C133" i="35"/>
  <c r="C127" i="35"/>
  <c r="C133" i="33"/>
  <c r="C127" i="33"/>
  <c r="C135" i="34"/>
  <c r="C134" i="35"/>
  <c r="C129" i="35"/>
  <c r="C135" i="33"/>
  <c r="C128" i="33"/>
  <c r="C134" i="36"/>
  <c r="C129" i="33"/>
  <c r="C135" i="36"/>
  <c r="C128" i="36"/>
  <c r="C134" i="32"/>
  <c r="C128" i="32"/>
  <c r="C128" i="35"/>
  <c r="C129" i="36"/>
  <c r="C135" i="32"/>
  <c r="C129" i="32"/>
  <c r="C135" i="35"/>
  <c r="C133" i="36"/>
  <c r="C130" i="36"/>
  <c r="C136" i="32"/>
  <c r="C130" i="32"/>
  <c r="C131" i="36"/>
  <c r="C137" i="32"/>
  <c r="C131" i="32"/>
  <c r="C126" i="36"/>
  <c r="C132" i="32"/>
  <c r="C134" i="33"/>
  <c r="C127" i="32"/>
  <c r="C132" i="36"/>
  <c r="C138" i="32"/>
  <c r="C127" i="36"/>
  <c r="C133" i="32"/>
  <c r="C126" i="32"/>
  <c r="Q154" i="34"/>
  <c r="Q148" i="34"/>
  <c r="Q155" i="34"/>
  <c r="Q149" i="34"/>
  <c r="Q143" i="34"/>
  <c r="Q150" i="34"/>
  <c r="Q144" i="34"/>
  <c r="Q151" i="34"/>
  <c r="Q145" i="34"/>
  <c r="Q152" i="34"/>
  <c r="Q154" i="35"/>
  <c r="Q148" i="35"/>
  <c r="Q154" i="33"/>
  <c r="Q148" i="33"/>
  <c r="Q154" i="36"/>
  <c r="Q148" i="36"/>
  <c r="Q147" i="34"/>
  <c r="Q155" i="35"/>
  <c r="Q149" i="35"/>
  <c r="Q143" i="35"/>
  <c r="Q155" i="33"/>
  <c r="Q149" i="33"/>
  <c r="Q143" i="33"/>
  <c r="Q155" i="36"/>
  <c r="Q149" i="36"/>
  <c r="Q143" i="36"/>
  <c r="Q150" i="35"/>
  <c r="Q144" i="35"/>
  <c r="Q150" i="33"/>
  <c r="Q144" i="33"/>
  <c r="Q150" i="36"/>
  <c r="Q144" i="36"/>
  <c r="Q153" i="34"/>
  <c r="Q151" i="35"/>
  <c r="Q145" i="35"/>
  <c r="Q151" i="33"/>
  <c r="Q145" i="33"/>
  <c r="Q151" i="36"/>
  <c r="Q145" i="36"/>
  <c r="Q153" i="35"/>
  <c r="Q146" i="33"/>
  <c r="Q152" i="36"/>
  <c r="Q146" i="34"/>
  <c r="Q147" i="36"/>
  <c r="Q146" i="35"/>
  <c r="Q152" i="33"/>
  <c r="Q147" i="35"/>
  <c r="Q153" i="33"/>
  <c r="Q152" i="32"/>
  <c r="Q146" i="32"/>
  <c r="Q152" i="35"/>
  <c r="Q146" i="36"/>
  <c r="Q153" i="32"/>
  <c r="Q147" i="32"/>
  <c r="Q153" i="36"/>
  <c r="Q154" i="32"/>
  <c r="Q148" i="32"/>
  <c r="Q155" i="32"/>
  <c r="Q149" i="32"/>
  <c r="Q143" i="32"/>
  <c r="Q147" i="33"/>
  <c r="Q151" i="32"/>
  <c r="Q144" i="32"/>
  <c r="Q150" i="32"/>
  <c r="Q145" i="32"/>
  <c r="X85" i="34"/>
  <c r="X79" i="34"/>
  <c r="X86" i="34"/>
  <c r="X80" i="34"/>
  <c r="X87" i="34"/>
  <c r="X82" i="34"/>
  <c r="X76" i="34"/>
  <c r="X75" i="34"/>
  <c r="X85" i="35"/>
  <c r="X79" i="35"/>
  <c r="X85" i="33"/>
  <c r="X79" i="33"/>
  <c r="X77" i="34"/>
  <c r="X86" i="35"/>
  <c r="X80" i="35"/>
  <c r="X86" i="33"/>
  <c r="X80" i="33"/>
  <c r="X84" i="34"/>
  <c r="X87" i="35"/>
  <c r="X81" i="35"/>
  <c r="X75" i="35"/>
  <c r="X87" i="33"/>
  <c r="X81" i="33"/>
  <c r="X75" i="33"/>
  <c r="X81" i="34"/>
  <c r="X82" i="35"/>
  <c r="X76" i="35"/>
  <c r="X82" i="33"/>
  <c r="X76" i="33"/>
  <c r="X83" i="34"/>
  <c r="X78" i="34"/>
  <c r="X77" i="33"/>
  <c r="X84" i="35"/>
  <c r="X77" i="35"/>
  <c r="X83" i="33"/>
  <c r="X78" i="35"/>
  <c r="X84" i="33"/>
  <c r="X78" i="33"/>
  <c r="X83" i="36"/>
  <c r="X77" i="36"/>
  <c r="X83" i="32"/>
  <c r="X77" i="32"/>
  <c r="X84" i="36"/>
  <c r="X78" i="36"/>
  <c r="X85" i="36"/>
  <c r="X79" i="36"/>
  <c r="X85" i="32"/>
  <c r="X79" i="32"/>
  <c r="X83" i="35"/>
  <c r="X86" i="36"/>
  <c r="X80" i="36"/>
  <c r="X86" i="32"/>
  <c r="X80" i="32"/>
  <c r="X81" i="36"/>
  <c r="X76" i="36"/>
  <c r="X87" i="36"/>
  <c r="X82" i="36"/>
  <c r="X75" i="36"/>
  <c r="X76" i="32"/>
  <c r="X78" i="32"/>
  <c r="X84" i="32"/>
  <c r="X87" i="32"/>
  <c r="X75" i="32"/>
  <c r="X82" i="32"/>
  <c r="X81" i="32"/>
  <c r="L117" i="34"/>
  <c r="L111" i="34"/>
  <c r="L118" i="34"/>
  <c r="L112" i="34"/>
  <c r="L119" i="34"/>
  <c r="L113" i="34"/>
  <c r="L120" i="34"/>
  <c r="L114" i="34"/>
  <c r="L115" i="34"/>
  <c r="L117" i="35"/>
  <c r="L111" i="35"/>
  <c r="L117" i="33"/>
  <c r="L111" i="33"/>
  <c r="L110" i="34"/>
  <c r="L118" i="35"/>
  <c r="L112" i="35"/>
  <c r="L118" i="33"/>
  <c r="L112" i="33"/>
  <c r="L121" i="34"/>
  <c r="L119" i="35"/>
  <c r="L113" i="35"/>
  <c r="L119" i="33"/>
  <c r="L113" i="33"/>
  <c r="L116" i="34"/>
  <c r="L120" i="35"/>
  <c r="L114" i="35"/>
  <c r="L120" i="33"/>
  <c r="L114" i="33"/>
  <c r="L109" i="34"/>
  <c r="L121" i="35"/>
  <c r="L109" i="33"/>
  <c r="L116" i="35"/>
  <c r="L109" i="35"/>
  <c r="L115" i="33"/>
  <c r="L110" i="35"/>
  <c r="L116" i="33"/>
  <c r="L121" i="36"/>
  <c r="L115" i="36"/>
  <c r="L109" i="36"/>
  <c r="L121" i="32"/>
  <c r="L115" i="32"/>
  <c r="L109" i="32"/>
  <c r="L116" i="36"/>
  <c r="L110" i="36"/>
  <c r="L116" i="32"/>
  <c r="L110" i="32"/>
  <c r="L110" i="33"/>
  <c r="L117" i="36"/>
  <c r="L111" i="36"/>
  <c r="L117" i="32"/>
  <c r="L111" i="32"/>
  <c r="L121" i="33"/>
  <c r="L118" i="36"/>
  <c r="L112" i="36"/>
  <c r="L118" i="32"/>
  <c r="L112" i="32"/>
  <c r="L113" i="36"/>
  <c r="L119" i="32"/>
  <c r="L114" i="32"/>
  <c r="L119" i="36"/>
  <c r="L115" i="35"/>
  <c r="L114" i="36"/>
  <c r="L120" i="32"/>
  <c r="L120" i="36"/>
  <c r="L113" i="32"/>
  <c r="X133" i="34"/>
  <c r="X127" i="34"/>
  <c r="X134" i="34"/>
  <c r="X128" i="34"/>
  <c r="X135" i="34"/>
  <c r="X129" i="34"/>
  <c r="X136" i="34"/>
  <c r="X130" i="34"/>
  <c r="X131" i="34"/>
  <c r="X133" i="35"/>
  <c r="X127" i="35"/>
  <c r="X133" i="33"/>
  <c r="X127" i="33"/>
  <c r="X133" i="36"/>
  <c r="X126" i="34"/>
  <c r="X134" i="35"/>
  <c r="X128" i="35"/>
  <c r="X134" i="33"/>
  <c r="X128" i="33"/>
  <c r="X134" i="36"/>
  <c r="X137" i="34"/>
  <c r="X135" i="35"/>
  <c r="X129" i="35"/>
  <c r="X135" i="33"/>
  <c r="X129" i="33"/>
  <c r="X135" i="36"/>
  <c r="X132" i="34"/>
  <c r="X136" i="35"/>
  <c r="X130" i="35"/>
  <c r="X136" i="33"/>
  <c r="X130" i="33"/>
  <c r="X136" i="36"/>
  <c r="X138" i="34"/>
  <c r="X137" i="35"/>
  <c r="X132" i="35"/>
  <c r="X138" i="33"/>
  <c r="X131" i="33"/>
  <c r="X137" i="36"/>
  <c r="X126" i="35"/>
  <c r="X132" i="33"/>
  <c r="X138" i="36"/>
  <c r="X131" i="36"/>
  <c r="X137" i="32"/>
  <c r="X131" i="32"/>
  <c r="X131" i="35"/>
  <c r="X132" i="36"/>
  <c r="X126" i="36"/>
  <c r="X138" i="32"/>
  <c r="X132" i="32"/>
  <c r="X126" i="32"/>
  <c r="X138" i="35"/>
  <c r="X127" i="36"/>
  <c r="X133" i="32"/>
  <c r="X127" i="32"/>
  <c r="X128" i="36"/>
  <c r="X134" i="32"/>
  <c r="X128" i="32"/>
  <c r="X126" i="33"/>
  <c r="X129" i="36"/>
  <c r="X135" i="32"/>
  <c r="X130" i="32"/>
  <c r="X130" i="36"/>
  <c r="X136" i="32"/>
  <c r="X129" i="32"/>
  <c r="X137" i="33"/>
  <c r="AE86" i="34"/>
  <c r="AE80" i="34"/>
  <c r="AE87" i="34"/>
  <c r="AE81" i="34"/>
  <c r="AE75" i="34"/>
  <c r="AE83" i="34"/>
  <c r="AE77" i="34"/>
  <c r="AE76" i="34"/>
  <c r="AE86" i="35"/>
  <c r="AE80" i="35"/>
  <c r="AE86" i="33"/>
  <c r="AE80" i="33"/>
  <c r="AE78" i="34"/>
  <c r="AE87" i="35"/>
  <c r="AE81" i="35"/>
  <c r="AE75" i="35"/>
  <c r="AE87" i="33"/>
  <c r="AE81" i="33"/>
  <c r="AE75" i="33"/>
  <c r="AE82" i="35"/>
  <c r="AE76" i="35"/>
  <c r="AE82" i="33"/>
  <c r="AE76" i="33"/>
  <c r="AE85" i="34"/>
  <c r="AE82" i="34"/>
  <c r="AE83" i="35"/>
  <c r="AE77" i="35"/>
  <c r="AE83" i="33"/>
  <c r="AE77" i="33"/>
  <c r="AE84" i="34"/>
  <c r="AE78" i="33"/>
  <c r="AE85" i="35"/>
  <c r="AE78" i="35"/>
  <c r="AE84" i="33"/>
  <c r="AE79" i="35"/>
  <c r="AE85" i="33"/>
  <c r="AE84" i="36"/>
  <c r="AE78" i="36"/>
  <c r="AE84" i="32"/>
  <c r="AE78" i="32"/>
  <c r="AE85" i="36"/>
  <c r="AE79" i="36"/>
  <c r="AE79" i="33"/>
  <c r="AE86" i="36"/>
  <c r="AE80" i="36"/>
  <c r="AE86" i="32"/>
  <c r="AE80" i="32"/>
  <c r="AE79" i="34"/>
  <c r="AE87" i="36"/>
  <c r="AE81" i="36"/>
  <c r="AE75" i="36"/>
  <c r="AE87" i="32"/>
  <c r="AE81" i="32"/>
  <c r="AE75" i="32"/>
  <c r="AE82" i="36"/>
  <c r="AE77" i="36"/>
  <c r="AE84" i="35"/>
  <c r="AE83" i="36"/>
  <c r="AE76" i="36"/>
  <c r="AE77" i="32"/>
  <c r="AE79" i="32"/>
  <c r="AE76" i="32"/>
  <c r="AE83" i="32"/>
  <c r="AE82" i="32"/>
  <c r="AE85" i="32"/>
  <c r="S118" i="34"/>
  <c r="S112" i="34"/>
  <c r="S119" i="34"/>
  <c r="S113" i="34"/>
  <c r="S120" i="34"/>
  <c r="S114" i="34"/>
  <c r="S121" i="34"/>
  <c r="S115" i="34"/>
  <c r="S109" i="34"/>
  <c r="S116" i="34"/>
  <c r="S118" i="35"/>
  <c r="S112" i="35"/>
  <c r="S118" i="33"/>
  <c r="S112" i="33"/>
  <c r="S111" i="34"/>
  <c r="S119" i="35"/>
  <c r="S113" i="35"/>
  <c r="S119" i="33"/>
  <c r="S113" i="33"/>
  <c r="S120" i="35"/>
  <c r="S114" i="35"/>
  <c r="S120" i="33"/>
  <c r="S114" i="33"/>
  <c r="S117" i="34"/>
  <c r="S121" i="35"/>
  <c r="S115" i="35"/>
  <c r="S109" i="35"/>
  <c r="S121" i="33"/>
  <c r="S115" i="33"/>
  <c r="S109" i="33"/>
  <c r="S110" i="33"/>
  <c r="S110" i="34"/>
  <c r="S117" i="35"/>
  <c r="S110" i="35"/>
  <c r="S116" i="33"/>
  <c r="S111" i="35"/>
  <c r="S117" i="33"/>
  <c r="S116" i="36"/>
  <c r="S110" i="36"/>
  <c r="S116" i="32"/>
  <c r="S110" i="32"/>
  <c r="S116" i="35"/>
  <c r="S117" i="36"/>
  <c r="S111" i="36"/>
  <c r="S117" i="32"/>
  <c r="S111" i="32"/>
  <c r="S118" i="36"/>
  <c r="S112" i="36"/>
  <c r="S118" i="32"/>
  <c r="S112" i="32"/>
  <c r="S119" i="36"/>
  <c r="S113" i="36"/>
  <c r="S119" i="32"/>
  <c r="S113" i="32"/>
  <c r="S111" i="33"/>
  <c r="S114" i="36"/>
  <c r="S120" i="32"/>
  <c r="S109" i="36"/>
  <c r="S115" i="32"/>
  <c r="S120" i="36"/>
  <c r="S115" i="36"/>
  <c r="S121" i="32"/>
  <c r="S114" i="32"/>
  <c r="S121" i="36"/>
  <c r="S109" i="32"/>
  <c r="AB99" i="34"/>
  <c r="AB93" i="34"/>
  <c r="AB100" i="34"/>
  <c r="AB94" i="34"/>
  <c r="AB101" i="34"/>
  <c r="AB95" i="34"/>
  <c r="AB102" i="34"/>
  <c r="AB96" i="34"/>
  <c r="AB103" i="34"/>
  <c r="AB99" i="35"/>
  <c r="AB93" i="35"/>
  <c r="AB99" i="33"/>
  <c r="AB93" i="33"/>
  <c r="AB98" i="34"/>
  <c r="AB100" i="35"/>
  <c r="AB94" i="35"/>
  <c r="AB100" i="33"/>
  <c r="AB94" i="33"/>
  <c r="AB101" i="35"/>
  <c r="AB95" i="35"/>
  <c r="AB101" i="33"/>
  <c r="AB95" i="33"/>
  <c r="AB104" i="34"/>
  <c r="AB102" i="35"/>
  <c r="AB96" i="35"/>
  <c r="AB102" i="33"/>
  <c r="AB96" i="33"/>
  <c r="AB92" i="34"/>
  <c r="AB97" i="34"/>
  <c r="AB97" i="33"/>
  <c r="AB104" i="35"/>
  <c r="AB92" i="33"/>
  <c r="AB97" i="35"/>
  <c r="AB103" i="33"/>
  <c r="AB98" i="35"/>
  <c r="AB104" i="33"/>
  <c r="AB103" i="36"/>
  <c r="AB97" i="36"/>
  <c r="AB103" i="32"/>
  <c r="AB97" i="32"/>
  <c r="AB104" i="36"/>
  <c r="AB98" i="36"/>
  <c r="AB92" i="36"/>
  <c r="AB104" i="32"/>
  <c r="AB98" i="32"/>
  <c r="AB98" i="33"/>
  <c r="AB99" i="36"/>
  <c r="AB93" i="36"/>
  <c r="AB99" i="32"/>
  <c r="AB93" i="32"/>
  <c r="AB100" i="36"/>
  <c r="AB94" i="36"/>
  <c r="AB100" i="32"/>
  <c r="AB94" i="32"/>
  <c r="AB92" i="35"/>
  <c r="AB101" i="36"/>
  <c r="AB103" i="35"/>
  <c r="AB96" i="36"/>
  <c r="AB102" i="36"/>
  <c r="AB95" i="36"/>
  <c r="AB96" i="32"/>
  <c r="AB102" i="32"/>
  <c r="AB95" i="32"/>
  <c r="AB101" i="32"/>
  <c r="AB92" i="32"/>
  <c r="AF31" i="4"/>
  <c r="AD29" i="4"/>
  <c r="AE28" i="4"/>
  <c r="Y28" i="4"/>
  <c r="AC28" i="4"/>
  <c r="AE34" i="4"/>
  <c r="Y34" i="4"/>
  <c r="AD34" i="4"/>
  <c r="AC34" i="4"/>
  <c r="AA34" i="4"/>
  <c r="AD31" i="4"/>
  <c r="AD33" i="4"/>
  <c r="AE33" i="4"/>
  <c r="Y33" i="4"/>
  <c r="AC33" i="4"/>
  <c r="AA33" i="4"/>
  <c r="AD32" i="4"/>
  <c r="Z30" i="4"/>
  <c r="AB32" i="4"/>
  <c r="AB30" i="4"/>
  <c r="AB31" i="4"/>
  <c r="AE30" i="4"/>
  <c r="AF32" i="4"/>
  <c r="A12" i="21" l="1"/>
  <c r="A10" i="21"/>
  <c r="A17" i="16"/>
  <c r="A16" i="16"/>
  <c r="A15" i="16"/>
  <c r="A14" i="14"/>
  <c r="A13" i="14"/>
  <c r="A12" i="14"/>
  <c r="L8" i="4" l="1"/>
  <c r="P8" i="4" l="1"/>
  <c r="S8" i="4"/>
  <c r="AC8" i="4"/>
  <c r="U8" i="4"/>
  <c r="AE8" i="4" s="1"/>
  <c r="V8" i="4"/>
  <c r="O8" i="4"/>
  <c r="Y8" i="4" s="1"/>
  <c r="Q8" i="4"/>
  <c r="AA8" i="4" s="1"/>
  <c r="R8" i="4"/>
  <c r="AB8" i="4" s="1"/>
  <c r="Z8" i="4"/>
  <c r="T8" i="4"/>
  <c r="AD8" i="4" s="1"/>
  <c r="I4" i="6"/>
  <c r="I53" i="6" s="1"/>
  <c r="Q4" i="6"/>
  <c r="Q53" i="6" s="1"/>
  <c r="I29" i="6"/>
  <c r="Q29" i="6"/>
  <c r="AZ29" i="6" s="1"/>
  <c r="C40" i="1"/>
  <c r="C75" i="1" l="1"/>
  <c r="C109" i="1"/>
  <c r="C126" i="1"/>
  <c r="C92" i="1"/>
  <c r="P64" i="20"/>
  <c r="P58" i="20"/>
  <c r="P68" i="20"/>
  <c r="P68" i="19"/>
  <c r="P62" i="19"/>
  <c r="P70" i="19"/>
  <c r="P59" i="18"/>
  <c r="P66" i="18"/>
  <c r="P68" i="22"/>
  <c r="P70" i="18"/>
  <c r="P64" i="22"/>
  <c r="P58" i="22"/>
  <c r="P58" i="18"/>
  <c r="P66" i="21"/>
  <c r="P60" i="21"/>
  <c r="P66" i="22"/>
  <c r="P68" i="21"/>
  <c r="P58" i="21"/>
  <c r="P64" i="21"/>
  <c r="P64" i="18"/>
  <c r="P70" i="34"/>
  <c r="P67" i="34"/>
  <c r="P61" i="34"/>
  <c r="P67" i="35"/>
  <c r="P61" i="35"/>
  <c r="P67" i="33"/>
  <c r="P61" i="33"/>
  <c r="P68" i="34"/>
  <c r="P62" i="34"/>
  <c r="P68" i="35"/>
  <c r="P62" i="35"/>
  <c r="P68" i="33"/>
  <c r="P62" i="33"/>
  <c r="P63" i="34"/>
  <c r="P69" i="35"/>
  <c r="P63" i="35"/>
  <c r="P69" i="33"/>
  <c r="P63" i="33"/>
  <c r="P69" i="34"/>
  <c r="P64" i="34"/>
  <c r="P58" i="34"/>
  <c r="P70" i="35"/>
  <c r="P64" i="35"/>
  <c r="P58" i="35"/>
  <c r="P70" i="33"/>
  <c r="P64" i="33"/>
  <c r="P58" i="33"/>
  <c r="P65" i="34"/>
  <c r="P60" i="34"/>
  <c r="P66" i="34"/>
  <c r="P59" i="33"/>
  <c r="P66" i="35"/>
  <c r="P59" i="35"/>
  <c r="P65" i="33"/>
  <c r="P59" i="34"/>
  <c r="P60" i="35"/>
  <c r="P66" i="33"/>
  <c r="P65" i="36"/>
  <c r="P59" i="36"/>
  <c r="P65" i="32"/>
  <c r="P59" i="32"/>
  <c r="P65" i="35"/>
  <c r="P66" i="36"/>
  <c r="P60" i="36"/>
  <c r="P67" i="36"/>
  <c r="P61" i="36"/>
  <c r="P68" i="36"/>
  <c r="P62" i="36"/>
  <c r="P68" i="32"/>
  <c r="P62" i="32"/>
  <c r="P63" i="36"/>
  <c r="P58" i="36"/>
  <c r="P69" i="36"/>
  <c r="P64" i="36"/>
  <c r="P60" i="33"/>
  <c r="P66" i="32"/>
  <c r="P70" i="36"/>
  <c r="P70" i="32"/>
  <c r="P61" i="32"/>
  <c r="P69" i="32"/>
  <c r="P60" i="32"/>
  <c r="P63" i="32"/>
  <c r="P64" i="32"/>
  <c r="P67" i="32"/>
  <c r="P58" i="32"/>
  <c r="AV27" i="5"/>
  <c r="AV28" i="5"/>
  <c r="AV25" i="5"/>
  <c r="AV26" i="5"/>
  <c r="AV29" i="5"/>
  <c r="AZ4" i="6"/>
  <c r="U29" i="6"/>
  <c r="BD29" i="6" s="1"/>
  <c r="U4" i="6"/>
  <c r="U53" i="6" s="1"/>
  <c r="V4" i="6"/>
  <c r="V53" i="6" s="1"/>
  <c r="V29" i="6"/>
  <c r="O29" i="6"/>
  <c r="AX29" i="6" s="1"/>
  <c r="O4" i="6"/>
  <c r="O53" i="6" s="1"/>
  <c r="T4" i="6"/>
  <c r="T53" i="6" s="1"/>
  <c r="T29" i="6"/>
  <c r="BC29" i="6" s="1"/>
  <c r="X29" i="6"/>
  <c r="BG29" i="6" s="1"/>
  <c r="X4" i="6"/>
  <c r="X53" i="6" s="1"/>
  <c r="AB4" i="6"/>
  <c r="AB53" i="6" s="1"/>
  <c r="AB29" i="6"/>
  <c r="BK29" i="6" s="1"/>
  <c r="AF29" i="6"/>
  <c r="BO29" i="6" s="1"/>
  <c r="AF4" i="6"/>
  <c r="AF53" i="6" s="1"/>
  <c r="L29" i="6"/>
  <c r="L4" i="6"/>
  <c r="L53" i="6" s="1"/>
  <c r="Y29" i="6"/>
  <c r="Y4" i="6"/>
  <c r="Y53" i="6" s="1"/>
  <c r="AC29" i="6"/>
  <c r="BL29" i="6" s="1"/>
  <c r="AC4" i="6"/>
  <c r="AC53" i="6" s="1"/>
  <c r="M29" i="6"/>
  <c r="AV29" i="6" s="1"/>
  <c r="M4" i="6"/>
  <c r="M53" i="6" s="1"/>
  <c r="Z4" i="6"/>
  <c r="Z53" i="6" s="1"/>
  <c r="Z29" i="6"/>
  <c r="BI29" i="6" s="1"/>
  <c r="AD4" i="6"/>
  <c r="AD53" i="6" s="1"/>
  <c r="AD29" i="6"/>
  <c r="P4" i="6"/>
  <c r="P53" i="6" s="1"/>
  <c r="P29" i="6"/>
  <c r="R4" i="6"/>
  <c r="R53" i="6" s="1"/>
  <c r="R29" i="6"/>
  <c r="G29" i="6"/>
  <c r="AP29" i="6" s="1"/>
  <c r="G4" i="6"/>
  <c r="G53" i="6" s="1"/>
  <c r="N4" i="6"/>
  <c r="N53" i="6" s="1"/>
  <c r="N29" i="6"/>
  <c r="AW29" i="6" s="1"/>
  <c r="S29" i="6"/>
  <c r="BB29" i="6" s="1"/>
  <c r="S4" i="6"/>
  <c r="S53" i="6" s="1"/>
  <c r="W29" i="6"/>
  <c r="BF29" i="6" s="1"/>
  <c r="W4" i="6"/>
  <c r="W53" i="6" s="1"/>
  <c r="AA29" i="6"/>
  <c r="BJ29" i="6" s="1"/>
  <c r="AA4" i="6"/>
  <c r="AA53" i="6" s="1"/>
  <c r="AE29" i="6"/>
  <c r="BN29" i="6" s="1"/>
  <c r="AE4" i="6"/>
  <c r="AE53" i="6" s="1"/>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C35"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C34"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C33" i="19"/>
  <c r="AE32" i="19"/>
  <c r="AD32" i="19"/>
  <c r="AC32" i="19"/>
  <c r="AB32" i="19"/>
  <c r="AA32" i="19"/>
  <c r="Z32" i="19"/>
  <c r="Y32" i="19"/>
  <c r="X32" i="19"/>
  <c r="W32" i="19"/>
  <c r="V32" i="19"/>
  <c r="U32" i="19"/>
  <c r="T32" i="19"/>
  <c r="S32" i="19"/>
  <c r="R32" i="19"/>
  <c r="Q32" i="19"/>
  <c r="P32" i="19"/>
  <c r="O32" i="19"/>
  <c r="N32" i="19"/>
  <c r="M32" i="19"/>
  <c r="L32" i="19"/>
  <c r="K32" i="19"/>
  <c r="J32" i="19"/>
  <c r="I32" i="19"/>
  <c r="H32" i="19"/>
  <c r="G32" i="19"/>
  <c r="F32" i="19"/>
  <c r="E32" i="19"/>
  <c r="D32" i="19"/>
  <c r="C32" i="19"/>
  <c r="AD31" i="19"/>
  <c r="AC31" i="19"/>
  <c r="Z31" i="19"/>
  <c r="Y31" i="19"/>
  <c r="X31" i="19"/>
  <c r="W31" i="19"/>
  <c r="V31" i="19"/>
  <c r="S31" i="19"/>
  <c r="Q31" i="19"/>
  <c r="O31" i="19"/>
  <c r="N31" i="19"/>
  <c r="M31" i="19"/>
  <c r="L31" i="19"/>
  <c r="J31" i="19"/>
  <c r="I31" i="19"/>
  <c r="H31" i="19"/>
  <c r="G31" i="19"/>
  <c r="F31" i="19"/>
  <c r="E31" i="19"/>
  <c r="C31" i="19"/>
  <c r="AD30" i="19"/>
  <c r="AC30" i="19"/>
  <c r="Z30" i="19"/>
  <c r="Y30" i="19"/>
  <c r="X30" i="19"/>
  <c r="W30" i="19"/>
  <c r="V30" i="19"/>
  <c r="S30" i="19"/>
  <c r="Q30" i="19"/>
  <c r="O30" i="19"/>
  <c r="N30" i="19"/>
  <c r="M30" i="19"/>
  <c r="L30" i="19"/>
  <c r="J30" i="19"/>
  <c r="I30" i="19"/>
  <c r="H30" i="19"/>
  <c r="G30" i="19"/>
  <c r="F30" i="19"/>
  <c r="E30" i="19"/>
  <c r="C30" i="19"/>
  <c r="AD29" i="19"/>
  <c r="AC29" i="19"/>
  <c r="Z29" i="19"/>
  <c r="Y29" i="19"/>
  <c r="X29" i="19"/>
  <c r="W29" i="19"/>
  <c r="V29" i="19"/>
  <c r="S29" i="19"/>
  <c r="Q29" i="19"/>
  <c r="O29" i="19"/>
  <c r="N29" i="19"/>
  <c r="M29" i="19"/>
  <c r="L29" i="19"/>
  <c r="J29" i="19"/>
  <c r="I29" i="19"/>
  <c r="H29" i="19"/>
  <c r="G29" i="19"/>
  <c r="F29" i="19"/>
  <c r="E29" i="19"/>
  <c r="C29" i="19"/>
  <c r="AE28" i="19"/>
  <c r="AD28" i="19"/>
  <c r="AC28" i="19"/>
  <c r="AB28" i="19"/>
  <c r="AA28" i="19"/>
  <c r="Z28" i="19"/>
  <c r="Y28" i="19"/>
  <c r="X28" i="19"/>
  <c r="W28" i="19"/>
  <c r="V28" i="19"/>
  <c r="U28" i="19"/>
  <c r="T28" i="19"/>
  <c r="S28" i="19"/>
  <c r="R28" i="19"/>
  <c r="Q28" i="19"/>
  <c r="P28" i="19"/>
  <c r="O28" i="19"/>
  <c r="N28" i="19"/>
  <c r="M28" i="19"/>
  <c r="L28" i="19"/>
  <c r="K28" i="19"/>
  <c r="J28" i="19"/>
  <c r="I28" i="19"/>
  <c r="H28" i="19"/>
  <c r="G28" i="19"/>
  <c r="F28" i="19"/>
  <c r="E28" i="19"/>
  <c r="D28" i="19"/>
  <c r="C28" i="19"/>
  <c r="AE27" i="19"/>
  <c r="AD27" i="19"/>
  <c r="AC27" i="19"/>
  <c r="AA27" i="19"/>
  <c r="Z27" i="19"/>
  <c r="Y27" i="19"/>
  <c r="X27" i="19"/>
  <c r="W27" i="19"/>
  <c r="V27" i="19"/>
  <c r="U27" i="19"/>
  <c r="T27" i="19"/>
  <c r="S27" i="19"/>
  <c r="R27" i="19"/>
  <c r="Q27" i="19"/>
  <c r="P27" i="19"/>
  <c r="O27" i="19"/>
  <c r="N27" i="19"/>
  <c r="M27" i="19"/>
  <c r="L27" i="19"/>
  <c r="K27" i="19"/>
  <c r="J27" i="19"/>
  <c r="I27" i="19"/>
  <c r="H27" i="19"/>
  <c r="G27" i="19"/>
  <c r="F27" i="19"/>
  <c r="E27" i="19"/>
  <c r="D27" i="19"/>
  <c r="C27" i="19"/>
  <c r="AE26" i="19"/>
  <c r="AD26" i="19"/>
  <c r="AC26" i="19"/>
  <c r="AB26" i="19"/>
  <c r="AA26" i="19"/>
  <c r="Z26" i="19"/>
  <c r="Y26" i="19"/>
  <c r="X26" i="19"/>
  <c r="W26" i="19"/>
  <c r="V26" i="19"/>
  <c r="U26" i="19"/>
  <c r="T26" i="19"/>
  <c r="S26" i="19"/>
  <c r="R26" i="19"/>
  <c r="Q26" i="19"/>
  <c r="P26" i="19"/>
  <c r="O26" i="19"/>
  <c r="N26" i="19"/>
  <c r="M26" i="19"/>
  <c r="L26" i="19"/>
  <c r="K26" i="19"/>
  <c r="J26" i="19"/>
  <c r="I26" i="19"/>
  <c r="H26" i="19"/>
  <c r="G26" i="19"/>
  <c r="F26" i="19"/>
  <c r="E26" i="19"/>
  <c r="D26" i="19"/>
  <c r="C26" i="19"/>
  <c r="AE25" i="19"/>
  <c r="AD25" i="19"/>
  <c r="AC25" i="19"/>
  <c r="AA25" i="19"/>
  <c r="Z25" i="19"/>
  <c r="Y25" i="19"/>
  <c r="X25" i="19"/>
  <c r="W25" i="19"/>
  <c r="V25" i="19"/>
  <c r="U25" i="19"/>
  <c r="T25" i="19"/>
  <c r="S25" i="19"/>
  <c r="Q25" i="19"/>
  <c r="P25" i="19"/>
  <c r="O25" i="19"/>
  <c r="N25" i="19"/>
  <c r="M25" i="19"/>
  <c r="L25" i="19"/>
  <c r="K25" i="19"/>
  <c r="I25" i="19"/>
  <c r="H25" i="19"/>
  <c r="G25" i="19"/>
  <c r="F25" i="19"/>
  <c r="E25" i="19"/>
  <c r="D25" i="19"/>
  <c r="C25" i="19"/>
  <c r="AE24" i="19"/>
  <c r="AD24" i="19"/>
  <c r="AC24" i="19"/>
  <c r="AB24" i="19"/>
  <c r="AA24" i="19"/>
  <c r="Z24" i="19"/>
  <c r="Y24" i="19"/>
  <c r="X24" i="19"/>
  <c r="W24" i="19"/>
  <c r="V24" i="19"/>
  <c r="U24" i="19"/>
  <c r="T24" i="19"/>
  <c r="S24" i="19"/>
  <c r="Q24" i="19"/>
  <c r="P24" i="19"/>
  <c r="O24" i="19"/>
  <c r="N24" i="19"/>
  <c r="M24" i="19"/>
  <c r="L24" i="19"/>
  <c r="K24" i="19"/>
  <c r="I24" i="19"/>
  <c r="H24" i="19"/>
  <c r="G24" i="19"/>
  <c r="F24" i="19"/>
  <c r="E24" i="19"/>
  <c r="D24" i="19"/>
  <c r="C24" i="19"/>
  <c r="AE23" i="19"/>
  <c r="AD23" i="19"/>
  <c r="AC23" i="19"/>
  <c r="AB23" i="19"/>
  <c r="AA23" i="19"/>
  <c r="Z23" i="19"/>
  <c r="Y23" i="19"/>
  <c r="X23" i="19"/>
  <c r="W23" i="19"/>
  <c r="V23" i="19"/>
  <c r="U23" i="19"/>
  <c r="T23" i="19"/>
  <c r="S23" i="19"/>
  <c r="Q23" i="19"/>
  <c r="P23" i="19"/>
  <c r="O23" i="19"/>
  <c r="N23" i="19"/>
  <c r="M23" i="19"/>
  <c r="L23" i="19"/>
  <c r="K23" i="19"/>
  <c r="I23" i="19"/>
  <c r="H23" i="19"/>
  <c r="G23" i="19"/>
  <c r="F23" i="19"/>
  <c r="E23" i="19"/>
  <c r="D23" i="19"/>
  <c r="C23" i="19"/>
  <c r="AE35" i="18"/>
  <c r="AD35" i="18"/>
  <c r="AC35" i="18"/>
  <c r="AB35" i="18"/>
  <c r="AA35" i="18"/>
  <c r="Z35" i="18"/>
  <c r="Y35" i="18"/>
  <c r="X35" i="18"/>
  <c r="W35" i="18"/>
  <c r="V35" i="18"/>
  <c r="U35" i="18"/>
  <c r="T35" i="18"/>
  <c r="S35" i="18"/>
  <c r="R35" i="18"/>
  <c r="Q35" i="18"/>
  <c r="P35" i="18"/>
  <c r="O35" i="18"/>
  <c r="N35" i="18"/>
  <c r="M35" i="18"/>
  <c r="L35" i="18"/>
  <c r="K35" i="18"/>
  <c r="J35" i="18"/>
  <c r="I35" i="18"/>
  <c r="H35" i="18"/>
  <c r="G35" i="18"/>
  <c r="F35" i="18"/>
  <c r="E35" i="18"/>
  <c r="D35" i="18"/>
  <c r="C35" i="18"/>
  <c r="AE34" i="18"/>
  <c r="AD34" i="18"/>
  <c r="AC34" i="18"/>
  <c r="AB34" i="18"/>
  <c r="AA34" i="18"/>
  <c r="Z34" i="18"/>
  <c r="Y34" i="18"/>
  <c r="X34" i="18"/>
  <c r="W34" i="18"/>
  <c r="V34" i="18"/>
  <c r="U34" i="18"/>
  <c r="T34" i="18"/>
  <c r="S34" i="18"/>
  <c r="R34" i="18"/>
  <c r="Q34" i="18"/>
  <c r="P34" i="18"/>
  <c r="O34" i="18"/>
  <c r="N34" i="18"/>
  <c r="M34" i="18"/>
  <c r="L34" i="18"/>
  <c r="K34" i="18"/>
  <c r="J34" i="18"/>
  <c r="I34" i="18"/>
  <c r="H34" i="18"/>
  <c r="G34" i="18"/>
  <c r="F34" i="18"/>
  <c r="E34" i="18"/>
  <c r="D34" i="18"/>
  <c r="C34" i="18"/>
  <c r="AE33" i="18"/>
  <c r="AD33" i="18"/>
  <c r="AC33" i="18"/>
  <c r="AB33" i="18"/>
  <c r="AA33" i="18"/>
  <c r="Z33" i="18"/>
  <c r="Y33" i="18"/>
  <c r="X33" i="18"/>
  <c r="W33" i="18"/>
  <c r="V33" i="18"/>
  <c r="U33" i="18"/>
  <c r="T33" i="18"/>
  <c r="S33" i="18"/>
  <c r="R33" i="18"/>
  <c r="Q33" i="18"/>
  <c r="P33" i="18"/>
  <c r="O33" i="18"/>
  <c r="N33" i="18"/>
  <c r="M33" i="18"/>
  <c r="L33" i="18"/>
  <c r="K33" i="18"/>
  <c r="J33" i="18"/>
  <c r="I33" i="18"/>
  <c r="H33" i="18"/>
  <c r="G33" i="18"/>
  <c r="F33" i="18"/>
  <c r="E33" i="18"/>
  <c r="D33" i="18"/>
  <c r="C33" i="18"/>
  <c r="AE32" i="18"/>
  <c r="AD32" i="18"/>
  <c r="AC32" i="18"/>
  <c r="AB32" i="18"/>
  <c r="AA32" i="18"/>
  <c r="Z32" i="18"/>
  <c r="Y32" i="18"/>
  <c r="X32" i="18"/>
  <c r="W32" i="18"/>
  <c r="V32" i="18"/>
  <c r="U32" i="18"/>
  <c r="T32" i="18"/>
  <c r="S32" i="18"/>
  <c r="R32" i="18"/>
  <c r="Q32" i="18"/>
  <c r="P32" i="18"/>
  <c r="O32" i="18"/>
  <c r="N32" i="18"/>
  <c r="M32" i="18"/>
  <c r="L32" i="18"/>
  <c r="K32" i="18"/>
  <c r="J32" i="18"/>
  <c r="I32" i="18"/>
  <c r="H32" i="18"/>
  <c r="G32" i="18"/>
  <c r="F32" i="18"/>
  <c r="E32" i="18"/>
  <c r="D32" i="18"/>
  <c r="C32" i="18"/>
  <c r="AE31" i="18"/>
  <c r="AD31" i="18"/>
  <c r="AC31" i="18"/>
  <c r="AB31" i="18"/>
  <c r="AA31" i="18"/>
  <c r="Z31" i="18"/>
  <c r="Y31" i="18"/>
  <c r="X31" i="18"/>
  <c r="W31" i="18"/>
  <c r="V31" i="18"/>
  <c r="U31" i="18"/>
  <c r="T31" i="18"/>
  <c r="S31" i="18"/>
  <c r="R31" i="18"/>
  <c r="Q31" i="18"/>
  <c r="P31" i="18"/>
  <c r="O31" i="18"/>
  <c r="N31" i="18"/>
  <c r="M31" i="18"/>
  <c r="L31" i="18"/>
  <c r="K31" i="18"/>
  <c r="J31" i="18"/>
  <c r="I31" i="18"/>
  <c r="H31" i="18"/>
  <c r="G31" i="18"/>
  <c r="F31" i="18"/>
  <c r="E31" i="18"/>
  <c r="D31" i="18"/>
  <c r="C31" i="18"/>
  <c r="AE30" i="18"/>
  <c r="AD30" i="18"/>
  <c r="AC30" i="18"/>
  <c r="AB30" i="18"/>
  <c r="AA30" i="18"/>
  <c r="Z30" i="18"/>
  <c r="Y30" i="18"/>
  <c r="X30" i="18"/>
  <c r="W30" i="18"/>
  <c r="V30" i="18"/>
  <c r="U30" i="18"/>
  <c r="T30" i="18"/>
  <c r="S30" i="18"/>
  <c r="R30" i="18"/>
  <c r="Q30" i="18"/>
  <c r="P30" i="18"/>
  <c r="O30" i="18"/>
  <c r="N30" i="18"/>
  <c r="M30" i="18"/>
  <c r="L30" i="18"/>
  <c r="K30" i="18"/>
  <c r="J30" i="18"/>
  <c r="I30" i="18"/>
  <c r="H30" i="18"/>
  <c r="G30" i="18"/>
  <c r="F30" i="18"/>
  <c r="E30" i="18"/>
  <c r="D30" i="18"/>
  <c r="C30" i="18"/>
  <c r="AE29" i="18"/>
  <c r="AD29" i="18"/>
  <c r="AC29" i="18"/>
  <c r="AB29" i="18"/>
  <c r="AA29" i="18"/>
  <c r="Z29" i="18"/>
  <c r="Y29" i="18"/>
  <c r="X29" i="18"/>
  <c r="W29" i="18"/>
  <c r="V29" i="18"/>
  <c r="U29" i="18"/>
  <c r="T29" i="18"/>
  <c r="S29" i="18"/>
  <c r="R29" i="18"/>
  <c r="Q29" i="18"/>
  <c r="P29" i="18"/>
  <c r="O29" i="18"/>
  <c r="N29" i="18"/>
  <c r="M29" i="18"/>
  <c r="L29" i="18"/>
  <c r="K29" i="18"/>
  <c r="J29" i="18"/>
  <c r="I29" i="18"/>
  <c r="H29" i="18"/>
  <c r="G29" i="18"/>
  <c r="F29" i="18"/>
  <c r="E29" i="18"/>
  <c r="D29" i="18"/>
  <c r="C29" i="18"/>
  <c r="AE28" i="18"/>
  <c r="AD28" i="18"/>
  <c r="AC28" i="18"/>
  <c r="AB28" i="18"/>
  <c r="AA28" i="18"/>
  <c r="Z28" i="18"/>
  <c r="Y28" i="18"/>
  <c r="X28" i="18"/>
  <c r="W28" i="18"/>
  <c r="V28" i="18"/>
  <c r="U28" i="18"/>
  <c r="T28" i="18"/>
  <c r="S28" i="18"/>
  <c r="R28" i="18"/>
  <c r="Q28" i="18"/>
  <c r="P28" i="18"/>
  <c r="O28" i="18"/>
  <c r="N28" i="18"/>
  <c r="M28" i="18"/>
  <c r="L28" i="18"/>
  <c r="K28" i="18"/>
  <c r="J28" i="18"/>
  <c r="I28" i="18"/>
  <c r="H28" i="18"/>
  <c r="G28" i="18"/>
  <c r="F28" i="18"/>
  <c r="E28" i="18"/>
  <c r="D28" i="18"/>
  <c r="C28" i="18"/>
  <c r="AE27" i="18"/>
  <c r="AD27" i="18"/>
  <c r="AC27" i="18"/>
  <c r="AB27" i="18"/>
  <c r="AA27" i="18"/>
  <c r="Z27" i="18"/>
  <c r="Y27" i="18"/>
  <c r="X27" i="18"/>
  <c r="W27" i="18"/>
  <c r="V27" i="18"/>
  <c r="U27" i="18"/>
  <c r="T27" i="18"/>
  <c r="S27" i="18"/>
  <c r="Q27" i="18"/>
  <c r="P27" i="18"/>
  <c r="O27" i="18"/>
  <c r="N27" i="18"/>
  <c r="M27" i="18"/>
  <c r="L27" i="18"/>
  <c r="K27" i="18"/>
  <c r="J27" i="18"/>
  <c r="I27" i="18"/>
  <c r="H27" i="18"/>
  <c r="G27" i="18"/>
  <c r="F27" i="18"/>
  <c r="E27" i="18"/>
  <c r="D27" i="18"/>
  <c r="C27" i="18"/>
  <c r="AE26" i="18"/>
  <c r="AD26" i="18"/>
  <c r="AC26" i="18"/>
  <c r="AB26" i="18"/>
  <c r="AA26" i="18"/>
  <c r="Z26" i="18"/>
  <c r="Y26" i="18"/>
  <c r="X26" i="18"/>
  <c r="W26" i="18"/>
  <c r="V26" i="18"/>
  <c r="U26" i="18"/>
  <c r="T26" i="18"/>
  <c r="S26" i="18"/>
  <c r="R26" i="18"/>
  <c r="Q26" i="18"/>
  <c r="P26" i="18"/>
  <c r="O26" i="18"/>
  <c r="N26" i="18"/>
  <c r="M26" i="18"/>
  <c r="L26" i="18"/>
  <c r="K26" i="18"/>
  <c r="J26" i="18"/>
  <c r="I26" i="18"/>
  <c r="H26" i="18"/>
  <c r="G26" i="18"/>
  <c r="F26" i="18"/>
  <c r="E26" i="18"/>
  <c r="D26" i="18"/>
  <c r="C26" i="18"/>
  <c r="AE25" i="18"/>
  <c r="AD25" i="18"/>
  <c r="AC25" i="18"/>
  <c r="AB25" i="18"/>
  <c r="AA25" i="18"/>
  <c r="Z25" i="18"/>
  <c r="Y25" i="18"/>
  <c r="X25" i="18"/>
  <c r="W25" i="18"/>
  <c r="V25" i="18"/>
  <c r="U25" i="18"/>
  <c r="T25" i="18"/>
  <c r="S25" i="18"/>
  <c r="R25" i="18"/>
  <c r="Q25" i="18"/>
  <c r="P25" i="18"/>
  <c r="O25" i="18"/>
  <c r="N25" i="18"/>
  <c r="M25" i="18"/>
  <c r="L25" i="18"/>
  <c r="K25" i="18"/>
  <c r="J25" i="18"/>
  <c r="I25" i="18"/>
  <c r="H25" i="18"/>
  <c r="G25" i="18"/>
  <c r="F25" i="18"/>
  <c r="E25" i="18"/>
  <c r="D25" i="18"/>
  <c r="C25" i="18"/>
  <c r="AE24" i="18"/>
  <c r="AD24" i="18"/>
  <c r="AC24" i="18"/>
  <c r="AB24" i="18"/>
  <c r="AA24" i="18"/>
  <c r="Z24" i="18"/>
  <c r="Y24" i="18"/>
  <c r="X24" i="18"/>
  <c r="W24" i="18"/>
  <c r="V24" i="18"/>
  <c r="U24" i="18"/>
  <c r="T24" i="18"/>
  <c r="S24" i="18"/>
  <c r="Q24" i="18"/>
  <c r="P24" i="18"/>
  <c r="O24" i="18"/>
  <c r="N24" i="18"/>
  <c r="M24" i="18"/>
  <c r="L24" i="18"/>
  <c r="K24" i="18"/>
  <c r="I24" i="18"/>
  <c r="H24" i="18"/>
  <c r="G24" i="18"/>
  <c r="F24" i="18"/>
  <c r="E24" i="18"/>
  <c r="D24" i="18"/>
  <c r="C24" i="18"/>
  <c r="AE23" i="18"/>
  <c r="AD23" i="18"/>
  <c r="AC23" i="18"/>
  <c r="AB23" i="18"/>
  <c r="AA23" i="18"/>
  <c r="Z23" i="18"/>
  <c r="Y23" i="18"/>
  <c r="X23" i="18"/>
  <c r="W23" i="18"/>
  <c r="V23" i="18"/>
  <c r="U23" i="18"/>
  <c r="T23" i="18"/>
  <c r="S23" i="18"/>
  <c r="R23" i="18"/>
  <c r="Q23" i="18"/>
  <c r="P23" i="18"/>
  <c r="O23" i="18"/>
  <c r="N23" i="18"/>
  <c r="M23" i="18"/>
  <c r="L23" i="18"/>
  <c r="K23" i="18"/>
  <c r="J23" i="18"/>
  <c r="I23" i="18"/>
  <c r="H23" i="18"/>
  <c r="G23" i="18"/>
  <c r="F23" i="18"/>
  <c r="E23" i="18"/>
  <c r="D23" i="18"/>
  <c r="C23" i="18"/>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AE29" i="21"/>
  <c r="AD29" i="21"/>
  <c r="AC29" i="21"/>
  <c r="AA29" i="21"/>
  <c r="Z29" i="21"/>
  <c r="Y29" i="21"/>
  <c r="X29" i="21"/>
  <c r="W29" i="21"/>
  <c r="V29" i="21"/>
  <c r="T29" i="21"/>
  <c r="S29" i="21"/>
  <c r="R29" i="21"/>
  <c r="Q29" i="21"/>
  <c r="P29" i="21"/>
  <c r="O29" i="21"/>
  <c r="N29" i="21"/>
  <c r="M29" i="21"/>
  <c r="L29" i="21"/>
  <c r="I29" i="21"/>
  <c r="H29" i="21"/>
  <c r="G29" i="21"/>
  <c r="F29" i="21"/>
  <c r="E29" i="21"/>
  <c r="D29" i="21"/>
  <c r="C29"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AE27" i="21"/>
  <c r="AD27" i="21"/>
  <c r="AC27" i="21"/>
  <c r="AA27" i="21"/>
  <c r="Z27" i="21"/>
  <c r="Y27" i="21"/>
  <c r="X27" i="21"/>
  <c r="W27" i="21"/>
  <c r="V27" i="21"/>
  <c r="T27" i="21"/>
  <c r="S27" i="21"/>
  <c r="R27" i="21"/>
  <c r="Q27" i="21"/>
  <c r="P27" i="21"/>
  <c r="O27" i="21"/>
  <c r="N27" i="21"/>
  <c r="M27" i="21"/>
  <c r="L27" i="21"/>
  <c r="I27" i="21"/>
  <c r="H27" i="21"/>
  <c r="G27" i="21"/>
  <c r="F27" i="21"/>
  <c r="E27" i="21"/>
  <c r="D27" i="21"/>
  <c r="C27"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AE25" i="21"/>
  <c r="AD25" i="21"/>
  <c r="AC25" i="21"/>
  <c r="AA25" i="21"/>
  <c r="Z25" i="21"/>
  <c r="Y25" i="21"/>
  <c r="X25" i="21"/>
  <c r="W25" i="21"/>
  <c r="V25" i="21"/>
  <c r="T25" i="21"/>
  <c r="S25" i="21"/>
  <c r="R25" i="21"/>
  <c r="Q25" i="21"/>
  <c r="P25" i="21"/>
  <c r="O25" i="21"/>
  <c r="N25" i="21"/>
  <c r="M25" i="21"/>
  <c r="L25" i="21"/>
  <c r="I25" i="21"/>
  <c r="H25" i="21"/>
  <c r="G25" i="21"/>
  <c r="F25" i="21"/>
  <c r="E25" i="21"/>
  <c r="D25" i="21"/>
  <c r="C25" i="21"/>
  <c r="AE24" i="21"/>
  <c r="AD24" i="21"/>
  <c r="AC24" i="21"/>
  <c r="AA24" i="21"/>
  <c r="Z24" i="21"/>
  <c r="Y24" i="21"/>
  <c r="X24" i="21"/>
  <c r="W24" i="21"/>
  <c r="V24" i="21"/>
  <c r="T24" i="21"/>
  <c r="S24" i="21"/>
  <c r="R24" i="21"/>
  <c r="Q24" i="21"/>
  <c r="P24" i="21"/>
  <c r="O24" i="21"/>
  <c r="N24" i="21"/>
  <c r="M24" i="21"/>
  <c r="L24" i="21"/>
  <c r="I24" i="21"/>
  <c r="H24" i="21"/>
  <c r="G24" i="21"/>
  <c r="F24" i="21"/>
  <c r="E24" i="21"/>
  <c r="D24" i="21"/>
  <c r="C24" i="21"/>
  <c r="AE23" i="21"/>
  <c r="AD23" i="21"/>
  <c r="AC23" i="21"/>
  <c r="AA23" i="21"/>
  <c r="Z23" i="21"/>
  <c r="Y23" i="21"/>
  <c r="X23" i="21"/>
  <c r="W23" i="21"/>
  <c r="V23" i="21"/>
  <c r="T23" i="21"/>
  <c r="S23" i="21"/>
  <c r="R23" i="21"/>
  <c r="Q23" i="21"/>
  <c r="P23" i="21"/>
  <c r="O23" i="21"/>
  <c r="N23" i="21"/>
  <c r="M23" i="21"/>
  <c r="L23" i="21"/>
  <c r="I23" i="21"/>
  <c r="H23" i="21"/>
  <c r="G23" i="21"/>
  <c r="F23" i="21"/>
  <c r="E23" i="21"/>
  <c r="D23" i="21"/>
  <c r="C23" i="21"/>
  <c r="AD35" i="22"/>
  <c r="AC35" i="22"/>
  <c r="AA35" i="22"/>
  <c r="Z35" i="22"/>
  <c r="Y35" i="22"/>
  <c r="X35" i="22"/>
  <c r="W35" i="22"/>
  <c r="V35" i="22"/>
  <c r="U35" i="22"/>
  <c r="T35" i="22"/>
  <c r="S35" i="22"/>
  <c r="R35" i="22"/>
  <c r="Q35" i="22"/>
  <c r="P35" i="22"/>
  <c r="O35" i="22"/>
  <c r="N35" i="22"/>
  <c r="M35" i="22"/>
  <c r="L35" i="22"/>
  <c r="K35" i="22"/>
  <c r="E35"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AD29" i="22"/>
  <c r="AC29" i="22"/>
  <c r="AA29" i="22"/>
  <c r="Z29" i="22"/>
  <c r="Y29" i="22"/>
  <c r="X29" i="22"/>
  <c r="W29" i="22"/>
  <c r="V29" i="22"/>
  <c r="U29" i="22"/>
  <c r="T29" i="22"/>
  <c r="S29" i="22"/>
  <c r="R29" i="22"/>
  <c r="Q29" i="22"/>
  <c r="P29" i="22"/>
  <c r="O29" i="22"/>
  <c r="N29" i="22"/>
  <c r="M29" i="22"/>
  <c r="L29" i="22"/>
  <c r="K29" i="22"/>
  <c r="E29"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AE25" i="22"/>
  <c r="AD25" i="22"/>
  <c r="AC25" i="22"/>
  <c r="AB25" i="22"/>
  <c r="AA25" i="22"/>
  <c r="Z25" i="22"/>
  <c r="Y25" i="22"/>
  <c r="X25" i="22"/>
  <c r="W25" i="22"/>
  <c r="V25" i="22"/>
  <c r="U25" i="22"/>
  <c r="T25" i="22"/>
  <c r="S25" i="22"/>
  <c r="R25" i="22"/>
  <c r="Q25" i="22"/>
  <c r="P25" i="22"/>
  <c r="O25" i="22"/>
  <c r="N25" i="22"/>
  <c r="M25" i="22"/>
  <c r="L25" i="22"/>
  <c r="K25" i="22"/>
  <c r="E25" i="22"/>
  <c r="D25"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AE23" i="22"/>
  <c r="AD23" i="22"/>
  <c r="AC23" i="22"/>
  <c r="AB23" i="22"/>
  <c r="AA23" i="22"/>
  <c r="Z23" i="22"/>
  <c r="Y23" i="22"/>
  <c r="X23" i="22"/>
  <c r="W23" i="22"/>
  <c r="V23" i="22"/>
  <c r="U23" i="22"/>
  <c r="T23" i="22"/>
  <c r="S23" i="22"/>
  <c r="R23" i="22"/>
  <c r="Q23" i="22"/>
  <c r="P23" i="22"/>
  <c r="O23" i="22"/>
  <c r="N23" i="22"/>
  <c r="M23" i="22"/>
  <c r="L23" i="22"/>
  <c r="K23" i="22"/>
  <c r="J23" i="22"/>
  <c r="I23" i="22"/>
  <c r="H23" i="22"/>
  <c r="G23" i="22"/>
  <c r="F23" i="22"/>
  <c r="E23" i="22"/>
  <c r="D23" i="22"/>
  <c r="C23" i="22"/>
  <c r="C40" i="22"/>
  <c r="D40" i="22"/>
  <c r="E40" i="22"/>
  <c r="F40" i="22"/>
  <c r="G40" i="22"/>
  <c r="H40" i="22"/>
  <c r="I40" i="22"/>
  <c r="J40" i="22"/>
  <c r="K40" i="22"/>
  <c r="L40" i="22"/>
  <c r="M40" i="22"/>
  <c r="N40" i="22"/>
  <c r="O40" i="22"/>
  <c r="P40" i="22"/>
  <c r="Q40" i="22"/>
  <c r="R40" i="22"/>
  <c r="S40" i="22"/>
  <c r="T40" i="22"/>
  <c r="U40" i="22"/>
  <c r="V40" i="22"/>
  <c r="W40" i="22"/>
  <c r="X40" i="22"/>
  <c r="Y40" i="22"/>
  <c r="Z40" i="22"/>
  <c r="AA40" i="22"/>
  <c r="AB40" i="22"/>
  <c r="AC40" i="22"/>
  <c r="AD40" i="22"/>
  <c r="AE40" i="22"/>
  <c r="C41" i="22"/>
  <c r="D41" i="22"/>
  <c r="E41" i="22"/>
  <c r="F41" i="22"/>
  <c r="G41" i="22"/>
  <c r="H41" i="22"/>
  <c r="I41" i="22"/>
  <c r="J41" i="22"/>
  <c r="K41" i="22"/>
  <c r="L41" i="22"/>
  <c r="M41" i="22"/>
  <c r="N41" i="22"/>
  <c r="O41" i="22"/>
  <c r="P41" i="22"/>
  <c r="Q41" i="22"/>
  <c r="R41" i="22"/>
  <c r="S41" i="22"/>
  <c r="T41" i="22"/>
  <c r="U41" i="22"/>
  <c r="V41" i="22"/>
  <c r="W41" i="22"/>
  <c r="X41" i="22"/>
  <c r="Y41" i="22"/>
  <c r="Z41" i="22"/>
  <c r="AA41" i="22"/>
  <c r="AB41" i="22"/>
  <c r="AC41" i="22"/>
  <c r="AD41" i="22"/>
  <c r="AE41" i="22"/>
  <c r="D42" i="22"/>
  <c r="E42" i="22"/>
  <c r="K42" i="22"/>
  <c r="L42" i="22"/>
  <c r="M42" i="22"/>
  <c r="N42" i="22"/>
  <c r="O42" i="22"/>
  <c r="P42" i="22"/>
  <c r="Q42" i="22"/>
  <c r="R42" i="22"/>
  <c r="S42" i="22"/>
  <c r="T42" i="22"/>
  <c r="U42" i="22"/>
  <c r="V42" i="22"/>
  <c r="W42" i="22"/>
  <c r="X42" i="22"/>
  <c r="Y42" i="22"/>
  <c r="Z42" i="22"/>
  <c r="AA42" i="22"/>
  <c r="AB42" i="22"/>
  <c r="AC42" i="22"/>
  <c r="AD42" i="22"/>
  <c r="AE42" i="22"/>
  <c r="C43" i="22"/>
  <c r="D43" i="22"/>
  <c r="E43" i="22"/>
  <c r="F43" i="22"/>
  <c r="G43" i="22"/>
  <c r="H43" i="22"/>
  <c r="I43" i="22"/>
  <c r="J43" i="22"/>
  <c r="K43" i="22"/>
  <c r="L43" i="22"/>
  <c r="M43" i="22"/>
  <c r="N43" i="22"/>
  <c r="O43" i="22"/>
  <c r="P43" i="22"/>
  <c r="Q43" i="22"/>
  <c r="R43" i="22"/>
  <c r="S43" i="22"/>
  <c r="T43" i="22"/>
  <c r="U43" i="22"/>
  <c r="V43" i="22"/>
  <c r="W43" i="22"/>
  <c r="X43" i="22"/>
  <c r="Y43" i="22"/>
  <c r="Z43" i="22"/>
  <c r="AA43" i="22"/>
  <c r="AB43" i="22"/>
  <c r="AC43" i="22"/>
  <c r="AD43" i="22"/>
  <c r="AE43" i="22"/>
  <c r="C44" i="22"/>
  <c r="D44" i="22"/>
  <c r="E44" i="22"/>
  <c r="F44" i="22"/>
  <c r="G44" i="22"/>
  <c r="H44" i="22"/>
  <c r="I44" i="22"/>
  <c r="J44" i="22"/>
  <c r="K44" i="22"/>
  <c r="L44" i="22"/>
  <c r="M44" i="22"/>
  <c r="N44" i="22"/>
  <c r="O44" i="22"/>
  <c r="P44" i="22"/>
  <c r="Q44" i="22"/>
  <c r="R44" i="22"/>
  <c r="S44" i="22"/>
  <c r="T44" i="22"/>
  <c r="U44" i="22"/>
  <c r="V44" i="22"/>
  <c r="W44" i="22"/>
  <c r="X44" i="22"/>
  <c r="Y44" i="22"/>
  <c r="Z44" i="22"/>
  <c r="AA44" i="22"/>
  <c r="AB44" i="22"/>
  <c r="AC44" i="22"/>
  <c r="AD44" i="22"/>
  <c r="AE44" i="22"/>
  <c r="C45" i="22"/>
  <c r="D45" i="22"/>
  <c r="E45" i="22"/>
  <c r="F45" i="22"/>
  <c r="G45" i="22"/>
  <c r="H45" i="22"/>
  <c r="I45" i="22"/>
  <c r="J45" i="22"/>
  <c r="K45" i="22"/>
  <c r="L45" i="22"/>
  <c r="M45" i="22"/>
  <c r="N45" i="22"/>
  <c r="O45" i="22"/>
  <c r="P45" i="22"/>
  <c r="Q45" i="22"/>
  <c r="R45" i="22"/>
  <c r="S45" i="22"/>
  <c r="T45" i="22"/>
  <c r="U45" i="22"/>
  <c r="V45" i="22"/>
  <c r="W45" i="22"/>
  <c r="X45" i="22"/>
  <c r="Y45" i="22"/>
  <c r="Z45" i="22"/>
  <c r="AA45" i="22"/>
  <c r="AB45" i="22"/>
  <c r="AC45" i="22"/>
  <c r="AD45" i="22"/>
  <c r="AE45" i="22"/>
  <c r="E46" i="22"/>
  <c r="K46" i="22"/>
  <c r="L46" i="22"/>
  <c r="M46" i="22"/>
  <c r="N46" i="22"/>
  <c r="O46" i="22"/>
  <c r="P46" i="22"/>
  <c r="Q46" i="22"/>
  <c r="R46" i="22"/>
  <c r="S46" i="22"/>
  <c r="T46" i="22"/>
  <c r="U46" i="22"/>
  <c r="V46" i="22"/>
  <c r="W46" i="22"/>
  <c r="X46" i="22"/>
  <c r="Y46" i="22"/>
  <c r="Z46" i="22"/>
  <c r="AA46" i="22"/>
  <c r="AC46" i="22"/>
  <c r="AD46" i="22"/>
  <c r="C47" i="22"/>
  <c r="D47" i="22"/>
  <c r="E47" i="22"/>
  <c r="F47" i="22"/>
  <c r="G47" i="22"/>
  <c r="H47" i="22"/>
  <c r="I47" i="22"/>
  <c r="J47" i="22"/>
  <c r="K47" i="22"/>
  <c r="L47" i="22"/>
  <c r="M47" i="22"/>
  <c r="N47" i="22"/>
  <c r="O47" i="22"/>
  <c r="P47" i="22"/>
  <c r="Q47" i="22"/>
  <c r="R47" i="22"/>
  <c r="S47" i="22"/>
  <c r="T47" i="22"/>
  <c r="U47" i="22"/>
  <c r="V47" i="22"/>
  <c r="W47" i="22"/>
  <c r="X47" i="22"/>
  <c r="Y47" i="22"/>
  <c r="Z47" i="22"/>
  <c r="AA47" i="22"/>
  <c r="AB47" i="22"/>
  <c r="AC47" i="22"/>
  <c r="AD47" i="22"/>
  <c r="AE47" i="22"/>
  <c r="C48" i="22"/>
  <c r="D48" i="22"/>
  <c r="E48" i="22"/>
  <c r="F48" i="22"/>
  <c r="G48" i="22"/>
  <c r="H48" i="22"/>
  <c r="I48" i="22"/>
  <c r="J48" i="22"/>
  <c r="K48" i="22"/>
  <c r="L48" i="22"/>
  <c r="M48" i="22"/>
  <c r="N48" i="22"/>
  <c r="O48" i="22"/>
  <c r="P48" i="22"/>
  <c r="Q48" i="22"/>
  <c r="R48" i="22"/>
  <c r="S48" i="22"/>
  <c r="T48" i="22"/>
  <c r="U48" i="22"/>
  <c r="V48" i="22"/>
  <c r="W48" i="22"/>
  <c r="X48" i="22"/>
  <c r="Y48" i="22"/>
  <c r="Z48" i="22"/>
  <c r="AA48" i="22"/>
  <c r="AB48" i="22"/>
  <c r="AC48" i="22"/>
  <c r="AD48" i="22"/>
  <c r="AE48" i="22"/>
  <c r="C49" i="22"/>
  <c r="D49" i="22"/>
  <c r="E49" i="22"/>
  <c r="F49" i="22"/>
  <c r="G49" i="22"/>
  <c r="H49" i="22"/>
  <c r="I49" i="22"/>
  <c r="J49" i="22"/>
  <c r="K49" i="22"/>
  <c r="L49" i="22"/>
  <c r="M49" i="22"/>
  <c r="N49" i="22"/>
  <c r="O49" i="22"/>
  <c r="P49" i="22"/>
  <c r="Q49" i="22"/>
  <c r="R49" i="22"/>
  <c r="S49" i="22"/>
  <c r="T49" i="22"/>
  <c r="U49" i="22"/>
  <c r="V49" i="22"/>
  <c r="W49" i="22"/>
  <c r="X49" i="22"/>
  <c r="Y49" i="22"/>
  <c r="Z49" i="22"/>
  <c r="AA49" i="22"/>
  <c r="AB49" i="22"/>
  <c r="AC49" i="22"/>
  <c r="AD49" i="22"/>
  <c r="AE49" i="22"/>
  <c r="C50" i="22"/>
  <c r="D50" i="22"/>
  <c r="E50" i="22"/>
  <c r="F50" i="22"/>
  <c r="G50" i="22"/>
  <c r="H50" i="22"/>
  <c r="I50" i="22"/>
  <c r="J50" i="22"/>
  <c r="K50" i="22"/>
  <c r="L50" i="22"/>
  <c r="M50" i="22"/>
  <c r="N50" i="22"/>
  <c r="O50" i="22"/>
  <c r="P50" i="22"/>
  <c r="Q50" i="22"/>
  <c r="R50" i="22"/>
  <c r="S50" i="22"/>
  <c r="T50" i="22"/>
  <c r="U50" i="22"/>
  <c r="V50" i="22"/>
  <c r="W50" i="22"/>
  <c r="X50" i="22"/>
  <c r="Y50" i="22"/>
  <c r="Z50" i="22"/>
  <c r="AA50" i="22"/>
  <c r="AB50" i="22"/>
  <c r="AC50" i="22"/>
  <c r="AD50" i="22"/>
  <c r="AE50" i="22"/>
  <c r="C51" i="22"/>
  <c r="D51" i="22"/>
  <c r="E51" i="22"/>
  <c r="F51" i="22"/>
  <c r="G51" i="22"/>
  <c r="H51" i="22"/>
  <c r="I51" i="22"/>
  <c r="J51" i="22"/>
  <c r="K51" i="22"/>
  <c r="L51" i="22"/>
  <c r="M51" i="22"/>
  <c r="N51" i="22"/>
  <c r="O51" i="22"/>
  <c r="P51" i="22"/>
  <c r="Q51" i="22"/>
  <c r="R51" i="22"/>
  <c r="S51" i="22"/>
  <c r="T51" i="22"/>
  <c r="U51" i="22"/>
  <c r="V51" i="22"/>
  <c r="W51" i="22"/>
  <c r="X51" i="22"/>
  <c r="Y51" i="22"/>
  <c r="Z51" i="22"/>
  <c r="AA51" i="22"/>
  <c r="AB51" i="22"/>
  <c r="AC51" i="22"/>
  <c r="AD51" i="22"/>
  <c r="AE51" i="22"/>
  <c r="E52" i="22"/>
  <c r="K52" i="22"/>
  <c r="L52" i="22"/>
  <c r="M52" i="22"/>
  <c r="N52" i="22"/>
  <c r="O52" i="22"/>
  <c r="P52" i="22"/>
  <c r="Q52" i="22"/>
  <c r="R52" i="22"/>
  <c r="S52" i="22"/>
  <c r="T52" i="22"/>
  <c r="U52" i="22"/>
  <c r="V52" i="22"/>
  <c r="W52" i="22"/>
  <c r="X52" i="22"/>
  <c r="Y52" i="22"/>
  <c r="Z52" i="22"/>
  <c r="AA52" i="22"/>
  <c r="AC52" i="22"/>
  <c r="AD52" i="22"/>
  <c r="AE35" i="13"/>
  <c r="AD35" i="13"/>
  <c r="AC35" i="13"/>
  <c r="AB35" i="13"/>
  <c r="AA35" i="13"/>
  <c r="Z35" i="13"/>
  <c r="Y35" i="13"/>
  <c r="X35" i="13"/>
  <c r="W35" i="13"/>
  <c r="V35" i="13"/>
  <c r="U35" i="13"/>
  <c r="T35" i="13"/>
  <c r="S35" i="13"/>
  <c r="R35" i="13"/>
  <c r="Q35" i="13"/>
  <c r="P35" i="13"/>
  <c r="O35" i="13"/>
  <c r="N35" i="13"/>
  <c r="M35" i="13"/>
  <c r="L35" i="13"/>
  <c r="K35" i="13"/>
  <c r="J35" i="13"/>
  <c r="I35" i="13"/>
  <c r="H35" i="13"/>
  <c r="G35" i="13"/>
  <c r="F35" i="13"/>
  <c r="E35" i="13"/>
  <c r="D35" i="13"/>
  <c r="C35" i="13"/>
  <c r="AE34" i="13"/>
  <c r="AD34" i="13"/>
  <c r="AC34" i="13"/>
  <c r="AB34" i="13"/>
  <c r="AA34" i="13"/>
  <c r="Z34" i="13"/>
  <c r="Y34" i="13"/>
  <c r="X34" i="13"/>
  <c r="W34" i="13"/>
  <c r="V34" i="13"/>
  <c r="U34" i="13"/>
  <c r="T34" i="13"/>
  <c r="S34" i="13"/>
  <c r="R34" i="13"/>
  <c r="Q34" i="13"/>
  <c r="P34" i="13"/>
  <c r="O34" i="13"/>
  <c r="N34" i="13"/>
  <c r="M34" i="13"/>
  <c r="L34" i="13"/>
  <c r="K34" i="13"/>
  <c r="J34" i="13"/>
  <c r="I34" i="13"/>
  <c r="H34" i="13"/>
  <c r="G34" i="13"/>
  <c r="F34" i="13"/>
  <c r="E34" i="13"/>
  <c r="D34" i="13"/>
  <c r="C34" i="13"/>
  <c r="AE33" i="13"/>
  <c r="AD33" i="13"/>
  <c r="AC33" i="13"/>
  <c r="AB33" i="13"/>
  <c r="AA33" i="13"/>
  <c r="Z33" i="13"/>
  <c r="Y33" i="13"/>
  <c r="X33" i="13"/>
  <c r="W33" i="13"/>
  <c r="V33" i="13"/>
  <c r="U33" i="13"/>
  <c r="T33" i="13"/>
  <c r="S33" i="13"/>
  <c r="R33" i="13"/>
  <c r="Q33" i="13"/>
  <c r="P33" i="13"/>
  <c r="O33" i="13"/>
  <c r="N33" i="13"/>
  <c r="M33" i="13"/>
  <c r="L33" i="13"/>
  <c r="K33" i="13"/>
  <c r="J33" i="13"/>
  <c r="I33" i="13"/>
  <c r="H33" i="13"/>
  <c r="G33" i="13"/>
  <c r="F33" i="13"/>
  <c r="E33" i="13"/>
  <c r="D33" i="13"/>
  <c r="C33" i="13"/>
  <c r="AE32" i="13"/>
  <c r="AD32" i="13"/>
  <c r="AC32" i="13"/>
  <c r="AB32" i="13"/>
  <c r="AA32" i="13"/>
  <c r="Z32" i="13"/>
  <c r="Y32" i="13"/>
  <c r="X32" i="13"/>
  <c r="W32" i="13"/>
  <c r="V32" i="13"/>
  <c r="U32" i="13"/>
  <c r="T32" i="13"/>
  <c r="S32" i="13"/>
  <c r="R32" i="13"/>
  <c r="Q32" i="13"/>
  <c r="P32" i="13"/>
  <c r="O32" i="13"/>
  <c r="N32" i="13"/>
  <c r="M32" i="13"/>
  <c r="L32" i="13"/>
  <c r="K32" i="13"/>
  <c r="J32" i="13"/>
  <c r="I32" i="13"/>
  <c r="H32" i="13"/>
  <c r="G32" i="13"/>
  <c r="F32" i="13"/>
  <c r="E32" i="13"/>
  <c r="D32" i="13"/>
  <c r="C32" i="13"/>
  <c r="AE31" i="13"/>
  <c r="AD31" i="13"/>
  <c r="AC31" i="13"/>
  <c r="AB31" i="13"/>
  <c r="AA31" i="13"/>
  <c r="Z31" i="13"/>
  <c r="Y31" i="13"/>
  <c r="X31" i="13"/>
  <c r="W31" i="13"/>
  <c r="V31" i="13"/>
  <c r="U31" i="13"/>
  <c r="T31" i="13"/>
  <c r="S31" i="13"/>
  <c r="R31" i="13"/>
  <c r="Q31" i="13"/>
  <c r="P31" i="13"/>
  <c r="O31" i="13"/>
  <c r="N31" i="13"/>
  <c r="M31" i="13"/>
  <c r="L31" i="13"/>
  <c r="K31" i="13"/>
  <c r="J31" i="13"/>
  <c r="I31" i="13"/>
  <c r="H31" i="13"/>
  <c r="G31" i="13"/>
  <c r="F31" i="13"/>
  <c r="E31" i="13"/>
  <c r="D31" i="13"/>
  <c r="C31" i="13"/>
  <c r="AE30" i="13"/>
  <c r="AD30" i="13"/>
  <c r="AC30" i="13"/>
  <c r="AB30" i="13"/>
  <c r="AA30" i="13"/>
  <c r="Z30" i="13"/>
  <c r="Y30" i="13"/>
  <c r="X30" i="13"/>
  <c r="W30" i="13"/>
  <c r="V30" i="13"/>
  <c r="U30" i="13"/>
  <c r="T30" i="13"/>
  <c r="S30" i="13"/>
  <c r="R30" i="13"/>
  <c r="Q30" i="13"/>
  <c r="P30" i="13"/>
  <c r="O30" i="13"/>
  <c r="N30" i="13"/>
  <c r="M30" i="13"/>
  <c r="L30" i="13"/>
  <c r="K30" i="13"/>
  <c r="J30" i="13"/>
  <c r="I30" i="13"/>
  <c r="H30" i="13"/>
  <c r="G30" i="13"/>
  <c r="F30" i="13"/>
  <c r="E30" i="13"/>
  <c r="D30" i="13"/>
  <c r="C30" i="13"/>
  <c r="AE29" i="13"/>
  <c r="AD29" i="13"/>
  <c r="AC29" i="13"/>
  <c r="AB29" i="13"/>
  <c r="AA29" i="13"/>
  <c r="Z29" i="13"/>
  <c r="Y29" i="13"/>
  <c r="X29" i="13"/>
  <c r="W29" i="13"/>
  <c r="V29" i="13"/>
  <c r="U29" i="13"/>
  <c r="T29" i="13"/>
  <c r="S29" i="13"/>
  <c r="R29" i="13"/>
  <c r="Q29" i="13"/>
  <c r="P29" i="13"/>
  <c r="O29" i="13"/>
  <c r="N29" i="13"/>
  <c r="M29" i="13"/>
  <c r="L29" i="13"/>
  <c r="K29" i="13"/>
  <c r="J29" i="13"/>
  <c r="I29" i="13"/>
  <c r="H29" i="13"/>
  <c r="G29" i="13"/>
  <c r="F29" i="13"/>
  <c r="E29" i="13"/>
  <c r="D29" i="13"/>
  <c r="C29" i="13"/>
  <c r="AE28" i="13"/>
  <c r="AD28" i="13"/>
  <c r="AC28" i="13"/>
  <c r="AB28" i="13"/>
  <c r="AA28" i="13"/>
  <c r="Z28" i="13"/>
  <c r="Y28" i="13"/>
  <c r="X28" i="13"/>
  <c r="W28" i="13"/>
  <c r="V28" i="13"/>
  <c r="U28" i="13"/>
  <c r="T28" i="13"/>
  <c r="S28" i="13"/>
  <c r="R28" i="13"/>
  <c r="Q28" i="13"/>
  <c r="P28" i="13"/>
  <c r="O28" i="13"/>
  <c r="N28" i="13"/>
  <c r="M28" i="13"/>
  <c r="L28" i="13"/>
  <c r="J28" i="13"/>
  <c r="I28" i="13"/>
  <c r="H28" i="13"/>
  <c r="G28" i="13"/>
  <c r="F28" i="13"/>
  <c r="E28" i="13"/>
  <c r="D28" i="13"/>
  <c r="C28" i="13"/>
  <c r="AE27" i="13"/>
  <c r="AD27" i="13"/>
  <c r="AC27" i="13"/>
  <c r="AB27" i="13"/>
  <c r="AA27" i="13"/>
  <c r="Z27" i="13"/>
  <c r="Y27" i="13"/>
  <c r="X27" i="13"/>
  <c r="W27" i="13"/>
  <c r="V27" i="13"/>
  <c r="U27" i="13"/>
  <c r="T27" i="13"/>
  <c r="S27" i="13"/>
  <c r="R27" i="13"/>
  <c r="Q27" i="13"/>
  <c r="P27" i="13"/>
  <c r="O27" i="13"/>
  <c r="N27" i="13"/>
  <c r="M27" i="13"/>
  <c r="L27" i="13"/>
  <c r="K27" i="13"/>
  <c r="I27" i="13"/>
  <c r="H27" i="13"/>
  <c r="G27" i="13"/>
  <c r="F27" i="13"/>
  <c r="E27" i="13"/>
  <c r="D27" i="13"/>
  <c r="C27" i="13"/>
  <c r="AE26" i="13"/>
  <c r="AD26" i="13"/>
  <c r="AC26" i="13"/>
  <c r="AB26" i="13"/>
  <c r="AA26" i="13"/>
  <c r="Z26" i="13"/>
  <c r="Y26" i="13"/>
  <c r="X26" i="13"/>
  <c r="W26" i="13"/>
  <c r="V26" i="13"/>
  <c r="U26" i="13"/>
  <c r="T26" i="13"/>
  <c r="S26" i="13"/>
  <c r="R26" i="13"/>
  <c r="Q26" i="13"/>
  <c r="P26" i="13"/>
  <c r="O26" i="13"/>
  <c r="N26" i="13"/>
  <c r="M26" i="13"/>
  <c r="L26" i="13"/>
  <c r="K26" i="13"/>
  <c r="J26" i="13"/>
  <c r="I26" i="13"/>
  <c r="H26" i="13"/>
  <c r="G26" i="13"/>
  <c r="F26" i="13"/>
  <c r="E26" i="13"/>
  <c r="D26" i="13"/>
  <c r="C26" i="13"/>
  <c r="AE25" i="13"/>
  <c r="AD25" i="13"/>
  <c r="AB25" i="13"/>
  <c r="Z25" i="13"/>
  <c r="Y25" i="13"/>
  <c r="X25" i="13"/>
  <c r="W25" i="13"/>
  <c r="V25" i="13"/>
  <c r="T25" i="13"/>
  <c r="S25" i="13"/>
  <c r="R25" i="13"/>
  <c r="P25" i="13"/>
  <c r="O25" i="13"/>
  <c r="N25" i="13"/>
  <c r="M25" i="13"/>
  <c r="L25" i="13"/>
  <c r="I25" i="13"/>
  <c r="H25" i="13"/>
  <c r="G25" i="13"/>
  <c r="F25" i="13"/>
  <c r="E25" i="13"/>
  <c r="D25" i="13"/>
  <c r="C25" i="13"/>
  <c r="AE24" i="13"/>
  <c r="AD24" i="13"/>
  <c r="AB24" i="13"/>
  <c r="Z24" i="13"/>
  <c r="Y24" i="13"/>
  <c r="X24" i="13"/>
  <c r="W24" i="13"/>
  <c r="V24" i="13"/>
  <c r="T24" i="13"/>
  <c r="S24" i="13"/>
  <c r="R24" i="13"/>
  <c r="P24" i="13"/>
  <c r="O24" i="13"/>
  <c r="N24" i="13"/>
  <c r="M24" i="13"/>
  <c r="L24" i="13"/>
  <c r="I24" i="13"/>
  <c r="H24" i="13"/>
  <c r="G24" i="13"/>
  <c r="F24" i="13"/>
  <c r="E24" i="13"/>
  <c r="D24" i="13"/>
  <c r="C24" i="13"/>
  <c r="AE23" i="13"/>
  <c r="AD23" i="13"/>
  <c r="AB23" i="13"/>
  <c r="Z23" i="13"/>
  <c r="Y23" i="13"/>
  <c r="X23" i="13"/>
  <c r="W23" i="13"/>
  <c r="V23" i="13"/>
  <c r="T23" i="13"/>
  <c r="S23" i="13"/>
  <c r="R23" i="13"/>
  <c r="P23" i="13"/>
  <c r="O23" i="13"/>
  <c r="N23" i="13"/>
  <c r="M23" i="13"/>
  <c r="L23" i="13"/>
  <c r="I23" i="13"/>
  <c r="H23" i="13"/>
  <c r="G23" i="13"/>
  <c r="F23" i="13"/>
  <c r="E23" i="13"/>
  <c r="D23" i="13"/>
  <c r="C23" i="13"/>
  <c r="AE35" i="17"/>
  <c r="AD35" i="17"/>
  <c r="AC35" i="17"/>
  <c r="AB35" i="17"/>
  <c r="AA35" i="17"/>
  <c r="Z35" i="17"/>
  <c r="Y35" i="17"/>
  <c r="X35" i="17"/>
  <c r="W35" i="17"/>
  <c r="V35" i="17"/>
  <c r="U35" i="17"/>
  <c r="T35" i="17"/>
  <c r="S35" i="17"/>
  <c r="R35" i="17"/>
  <c r="Q35" i="17"/>
  <c r="P35" i="17"/>
  <c r="O35" i="17"/>
  <c r="N35" i="17"/>
  <c r="M35" i="17"/>
  <c r="L35" i="17"/>
  <c r="K35" i="17"/>
  <c r="J35" i="17"/>
  <c r="I35" i="17"/>
  <c r="H35" i="17"/>
  <c r="G35" i="17"/>
  <c r="F35" i="17"/>
  <c r="E35" i="17"/>
  <c r="D35" i="17"/>
  <c r="C35" i="17"/>
  <c r="AE34" i="17"/>
  <c r="AD34" i="17"/>
  <c r="AC34" i="17"/>
  <c r="AB34" i="17"/>
  <c r="AA34" i="17"/>
  <c r="Z34" i="17"/>
  <c r="Y34" i="17"/>
  <c r="X34" i="17"/>
  <c r="W34" i="17"/>
  <c r="V34" i="17"/>
  <c r="U34" i="17"/>
  <c r="T34" i="17"/>
  <c r="S34" i="17"/>
  <c r="R34" i="17"/>
  <c r="Q34" i="17"/>
  <c r="P34" i="17"/>
  <c r="O34" i="17"/>
  <c r="N34" i="17"/>
  <c r="M34" i="17"/>
  <c r="L34" i="17"/>
  <c r="K34" i="17"/>
  <c r="J34" i="17"/>
  <c r="I34" i="17"/>
  <c r="H34" i="17"/>
  <c r="G34" i="17"/>
  <c r="F34" i="17"/>
  <c r="E34" i="17"/>
  <c r="D34" i="17"/>
  <c r="C34" i="17"/>
  <c r="AE33" i="17"/>
  <c r="AD33" i="17"/>
  <c r="AC33" i="17"/>
  <c r="AB33" i="17"/>
  <c r="AA33" i="17"/>
  <c r="Z33" i="17"/>
  <c r="Y33" i="17"/>
  <c r="X33" i="17"/>
  <c r="W33" i="17"/>
  <c r="V33" i="17"/>
  <c r="U33" i="17"/>
  <c r="T33" i="17"/>
  <c r="S33" i="17"/>
  <c r="R33" i="17"/>
  <c r="Q33" i="17"/>
  <c r="P33" i="17"/>
  <c r="O33" i="17"/>
  <c r="N33" i="17"/>
  <c r="M33" i="17"/>
  <c r="L33" i="17"/>
  <c r="K33" i="17"/>
  <c r="J33" i="17"/>
  <c r="I33" i="17"/>
  <c r="H33" i="17"/>
  <c r="G33" i="17"/>
  <c r="F33" i="17"/>
  <c r="E33" i="17"/>
  <c r="D33" i="17"/>
  <c r="C33" i="17"/>
  <c r="AE32" i="17"/>
  <c r="AD32" i="17"/>
  <c r="AC32" i="17"/>
  <c r="AB32" i="17"/>
  <c r="AA32" i="17"/>
  <c r="Z32" i="17"/>
  <c r="Y32" i="17"/>
  <c r="X32" i="17"/>
  <c r="W32" i="17"/>
  <c r="V32" i="17"/>
  <c r="U32" i="17"/>
  <c r="T32" i="17"/>
  <c r="S32" i="17"/>
  <c r="R32" i="17"/>
  <c r="Q32" i="17"/>
  <c r="P32" i="17"/>
  <c r="O32" i="17"/>
  <c r="N32" i="17"/>
  <c r="M32" i="17"/>
  <c r="L32" i="17"/>
  <c r="K32" i="17"/>
  <c r="J32" i="17"/>
  <c r="I32" i="17"/>
  <c r="H32" i="17"/>
  <c r="G32" i="17"/>
  <c r="F32" i="17"/>
  <c r="E32" i="17"/>
  <c r="D32" i="17"/>
  <c r="C32" i="17"/>
  <c r="AE31" i="17"/>
  <c r="AD31" i="17"/>
  <c r="AC31" i="17"/>
  <c r="AB31" i="17"/>
  <c r="AA31" i="17"/>
  <c r="Z31" i="17"/>
  <c r="Y31" i="17"/>
  <c r="X31" i="17"/>
  <c r="W31" i="17"/>
  <c r="V31" i="17"/>
  <c r="U31" i="17"/>
  <c r="T31" i="17"/>
  <c r="S31" i="17"/>
  <c r="R31" i="17"/>
  <c r="Q31" i="17"/>
  <c r="P31" i="17"/>
  <c r="O31" i="17"/>
  <c r="N31" i="17"/>
  <c r="M31" i="17"/>
  <c r="L31" i="17"/>
  <c r="K31" i="17"/>
  <c r="J31" i="17"/>
  <c r="I31" i="17"/>
  <c r="H31" i="17"/>
  <c r="G31" i="17"/>
  <c r="F31" i="17"/>
  <c r="E31" i="17"/>
  <c r="D31" i="17"/>
  <c r="C31" i="17"/>
  <c r="AE30" i="17"/>
  <c r="AD30" i="17"/>
  <c r="AC30" i="17"/>
  <c r="AB30" i="17"/>
  <c r="AA30" i="17"/>
  <c r="Z30" i="17"/>
  <c r="Y30" i="17"/>
  <c r="X30" i="17"/>
  <c r="W30" i="17"/>
  <c r="V30" i="17"/>
  <c r="U30" i="17"/>
  <c r="T30" i="17"/>
  <c r="S30" i="17"/>
  <c r="R30" i="17"/>
  <c r="Q30" i="17"/>
  <c r="P30" i="17"/>
  <c r="O30" i="17"/>
  <c r="N30" i="17"/>
  <c r="M30" i="17"/>
  <c r="L30" i="17"/>
  <c r="K30" i="17"/>
  <c r="J30" i="17"/>
  <c r="I30" i="17"/>
  <c r="H30" i="17"/>
  <c r="G30" i="17"/>
  <c r="F30" i="17"/>
  <c r="E30" i="17"/>
  <c r="D30" i="17"/>
  <c r="C30" i="17"/>
  <c r="AE29" i="17"/>
  <c r="AD29" i="17"/>
  <c r="AC29" i="17"/>
  <c r="AB29" i="17"/>
  <c r="AA29" i="17"/>
  <c r="Z29" i="17"/>
  <c r="Y29" i="17"/>
  <c r="X29" i="17"/>
  <c r="W29" i="17"/>
  <c r="V29" i="17"/>
  <c r="U29" i="17"/>
  <c r="T29" i="17"/>
  <c r="S29" i="17"/>
  <c r="R29" i="17"/>
  <c r="Q29" i="17"/>
  <c r="P29" i="17"/>
  <c r="O29" i="17"/>
  <c r="N29" i="17"/>
  <c r="M29" i="17"/>
  <c r="L29" i="17"/>
  <c r="K29" i="17"/>
  <c r="J29" i="17"/>
  <c r="I29" i="17"/>
  <c r="H29" i="17"/>
  <c r="G29" i="17"/>
  <c r="F29" i="17"/>
  <c r="E29" i="17"/>
  <c r="D29" i="17"/>
  <c r="C29" i="17"/>
  <c r="AE28" i="17"/>
  <c r="AD28" i="17"/>
  <c r="AC28" i="17"/>
  <c r="AB28" i="17"/>
  <c r="AA28" i="17"/>
  <c r="Z28" i="17"/>
  <c r="Y28" i="17"/>
  <c r="X28" i="17"/>
  <c r="W28" i="17"/>
  <c r="V28" i="17"/>
  <c r="U28" i="17"/>
  <c r="T28" i="17"/>
  <c r="S28" i="17"/>
  <c r="R28" i="17"/>
  <c r="Q28" i="17"/>
  <c r="P28" i="17"/>
  <c r="O28" i="17"/>
  <c r="N28" i="17"/>
  <c r="M28" i="17"/>
  <c r="L28" i="17"/>
  <c r="J28" i="17"/>
  <c r="I28" i="17"/>
  <c r="H28" i="17"/>
  <c r="G28" i="17"/>
  <c r="F28" i="17"/>
  <c r="E28" i="17"/>
  <c r="D28" i="17"/>
  <c r="C28" i="17"/>
  <c r="AE27" i="17"/>
  <c r="AD27" i="17"/>
  <c r="AC27" i="17"/>
  <c r="AB27" i="17"/>
  <c r="AA27" i="17"/>
  <c r="Z27" i="17"/>
  <c r="Y27" i="17"/>
  <c r="X27" i="17"/>
  <c r="W27" i="17"/>
  <c r="V27" i="17"/>
  <c r="U27" i="17"/>
  <c r="T27" i="17"/>
  <c r="S27" i="17"/>
  <c r="R27" i="17"/>
  <c r="Q27" i="17"/>
  <c r="P27" i="17"/>
  <c r="O27" i="17"/>
  <c r="N27" i="17"/>
  <c r="M27" i="17"/>
  <c r="L27" i="17"/>
  <c r="K27" i="17"/>
  <c r="I27" i="17"/>
  <c r="H27" i="17"/>
  <c r="G27" i="17"/>
  <c r="F27" i="17"/>
  <c r="E27" i="17"/>
  <c r="D27" i="17"/>
  <c r="C27" i="17"/>
  <c r="AE26" i="17"/>
  <c r="AD26" i="17"/>
  <c r="AC26" i="17"/>
  <c r="AB26" i="17"/>
  <c r="AA26" i="17"/>
  <c r="Z26" i="17"/>
  <c r="Y26" i="17"/>
  <c r="X26" i="17"/>
  <c r="W26" i="17"/>
  <c r="V26" i="17"/>
  <c r="U26" i="17"/>
  <c r="T26" i="17"/>
  <c r="S26" i="17"/>
  <c r="R26" i="17"/>
  <c r="Q26" i="17"/>
  <c r="P26" i="17"/>
  <c r="O26" i="17"/>
  <c r="N26" i="17"/>
  <c r="M26" i="17"/>
  <c r="L26" i="17"/>
  <c r="K26" i="17"/>
  <c r="J26" i="17"/>
  <c r="I26" i="17"/>
  <c r="H26" i="17"/>
  <c r="G26" i="17"/>
  <c r="F26" i="17"/>
  <c r="E26" i="17"/>
  <c r="D26" i="17"/>
  <c r="C26" i="17"/>
  <c r="AE25" i="17"/>
  <c r="AD25" i="17"/>
  <c r="AC25" i="17"/>
  <c r="AB25" i="17"/>
  <c r="AA25" i="17"/>
  <c r="Z25" i="17"/>
  <c r="Y25" i="17"/>
  <c r="X25" i="17"/>
  <c r="W25" i="17"/>
  <c r="V25" i="17"/>
  <c r="U25" i="17"/>
  <c r="T25" i="17"/>
  <c r="S25" i="17"/>
  <c r="R25" i="17"/>
  <c r="Q25" i="17"/>
  <c r="P25" i="17"/>
  <c r="O25" i="17"/>
  <c r="N25" i="17"/>
  <c r="M25" i="17"/>
  <c r="L25" i="17"/>
  <c r="K25" i="17"/>
  <c r="J25" i="17"/>
  <c r="I25" i="17"/>
  <c r="H25" i="17"/>
  <c r="G25" i="17"/>
  <c r="F25" i="17"/>
  <c r="E25" i="17"/>
  <c r="D25" i="17"/>
  <c r="C25" i="17"/>
  <c r="AE24" i="17"/>
  <c r="AD24" i="17"/>
  <c r="AB24" i="17"/>
  <c r="Z24" i="17"/>
  <c r="Y24" i="17"/>
  <c r="X24" i="17"/>
  <c r="W24" i="17"/>
  <c r="V24" i="17"/>
  <c r="T24" i="17"/>
  <c r="S24" i="17"/>
  <c r="P24" i="17"/>
  <c r="O24" i="17"/>
  <c r="N24" i="17"/>
  <c r="M24" i="17"/>
  <c r="L24" i="17"/>
  <c r="I24" i="17"/>
  <c r="H24" i="17"/>
  <c r="G24" i="17"/>
  <c r="F24" i="17"/>
  <c r="E24" i="17"/>
  <c r="D24" i="17"/>
  <c r="C24" i="17"/>
  <c r="AE23" i="17"/>
  <c r="AD23" i="17"/>
  <c r="AB23" i="17"/>
  <c r="Z23" i="17"/>
  <c r="Y23" i="17"/>
  <c r="X23" i="17"/>
  <c r="W23" i="17"/>
  <c r="V23" i="17"/>
  <c r="T23" i="17"/>
  <c r="S23" i="17"/>
  <c r="P23" i="17"/>
  <c r="O23" i="17"/>
  <c r="N23" i="17"/>
  <c r="M23" i="17"/>
  <c r="L23" i="17"/>
  <c r="I23" i="17"/>
  <c r="H23" i="17"/>
  <c r="G23" i="17"/>
  <c r="F23" i="17"/>
  <c r="E23" i="17"/>
  <c r="D23" i="17"/>
  <c r="C23" i="17"/>
  <c r="AE35" i="16"/>
  <c r="AD35" i="16"/>
  <c r="AC35" i="16"/>
  <c r="AB35" i="16"/>
  <c r="AA35" i="16"/>
  <c r="Z35" i="16"/>
  <c r="Y35" i="16"/>
  <c r="X35" i="16"/>
  <c r="W35" i="16"/>
  <c r="V35" i="16"/>
  <c r="U35" i="16"/>
  <c r="T35" i="16"/>
  <c r="S35" i="16"/>
  <c r="R35" i="16"/>
  <c r="Q35" i="16"/>
  <c r="P35" i="16"/>
  <c r="O35" i="16"/>
  <c r="N35" i="16"/>
  <c r="M35" i="16"/>
  <c r="L35" i="16"/>
  <c r="K35" i="16"/>
  <c r="J35" i="16"/>
  <c r="I35" i="16"/>
  <c r="H35" i="16"/>
  <c r="G35" i="16"/>
  <c r="F35" i="16"/>
  <c r="E35" i="16"/>
  <c r="D35" i="16"/>
  <c r="C35" i="16"/>
  <c r="AE34" i="16"/>
  <c r="AD34" i="16"/>
  <c r="AC34" i="16"/>
  <c r="AB34" i="16"/>
  <c r="AA34" i="16"/>
  <c r="Z34" i="16"/>
  <c r="Y34" i="16"/>
  <c r="X34" i="16"/>
  <c r="V34" i="16"/>
  <c r="U34" i="16"/>
  <c r="T34" i="16"/>
  <c r="S34" i="16"/>
  <c r="R34" i="16"/>
  <c r="Q34" i="16"/>
  <c r="P34" i="16"/>
  <c r="O34" i="16"/>
  <c r="N34" i="16"/>
  <c r="M34" i="16"/>
  <c r="L34" i="16"/>
  <c r="K34" i="16"/>
  <c r="J34" i="16"/>
  <c r="H34" i="16"/>
  <c r="D34" i="16"/>
  <c r="C34" i="16"/>
  <c r="AE33" i="16"/>
  <c r="AD33" i="16"/>
  <c r="AC33" i="16"/>
  <c r="AB33" i="16"/>
  <c r="AA33" i="16"/>
  <c r="Z33" i="16"/>
  <c r="Y33" i="16"/>
  <c r="X33" i="16"/>
  <c r="V33" i="16"/>
  <c r="U33" i="16"/>
  <c r="T33" i="16"/>
  <c r="S33" i="16"/>
  <c r="R33" i="16"/>
  <c r="Q33" i="16"/>
  <c r="P33" i="16"/>
  <c r="O33" i="16"/>
  <c r="N33" i="16"/>
  <c r="M33" i="16"/>
  <c r="L33" i="16"/>
  <c r="K33" i="16"/>
  <c r="J33" i="16"/>
  <c r="H33" i="16"/>
  <c r="D33" i="16"/>
  <c r="C33" i="16"/>
  <c r="AE32" i="16"/>
  <c r="AD32" i="16"/>
  <c r="AC32" i="16"/>
  <c r="AB32" i="16"/>
  <c r="AA32" i="16"/>
  <c r="Z32" i="16"/>
  <c r="Y32" i="16"/>
  <c r="X32" i="16"/>
  <c r="V32" i="16"/>
  <c r="U32" i="16"/>
  <c r="T32" i="16"/>
  <c r="S32" i="16"/>
  <c r="R32" i="16"/>
  <c r="Q32" i="16"/>
  <c r="P32" i="16"/>
  <c r="O32" i="16"/>
  <c r="N32" i="16"/>
  <c r="M32" i="16"/>
  <c r="L32" i="16"/>
  <c r="K32" i="16"/>
  <c r="J32" i="16"/>
  <c r="H32" i="16"/>
  <c r="D32" i="16"/>
  <c r="C32" i="16"/>
  <c r="AD31" i="16"/>
  <c r="AC31" i="16"/>
  <c r="AB31" i="16"/>
  <c r="AA31" i="16"/>
  <c r="Z31" i="16"/>
  <c r="Y31" i="16"/>
  <c r="X31" i="16"/>
  <c r="W31" i="16"/>
  <c r="U31" i="16"/>
  <c r="T31" i="16"/>
  <c r="S31" i="16"/>
  <c r="R31" i="16"/>
  <c r="Q31" i="16"/>
  <c r="P31" i="16"/>
  <c r="O31" i="16"/>
  <c r="N31" i="16"/>
  <c r="M31" i="16"/>
  <c r="L31" i="16"/>
  <c r="K31" i="16"/>
  <c r="J31" i="16"/>
  <c r="I31" i="16"/>
  <c r="H31" i="16"/>
  <c r="G31" i="16"/>
  <c r="F31" i="16"/>
  <c r="E31" i="16"/>
  <c r="D31" i="16"/>
  <c r="C31" i="16"/>
  <c r="AE30" i="16"/>
  <c r="AD30" i="16"/>
  <c r="AC30" i="16"/>
  <c r="AB30" i="16"/>
  <c r="AA30" i="16"/>
  <c r="Z30" i="16"/>
  <c r="Y30" i="16"/>
  <c r="X30" i="16"/>
  <c r="V30" i="16"/>
  <c r="T30" i="16"/>
  <c r="S30" i="16"/>
  <c r="P30" i="16"/>
  <c r="O30" i="16"/>
  <c r="N30" i="16"/>
  <c r="M30" i="16"/>
  <c r="K30" i="16"/>
  <c r="J30" i="16"/>
  <c r="I30" i="16"/>
  <c r="H30" i="16"/>
  <c r="G30" i="16"/>
  <c r="F30" i="16"/>
  <c r="E30" i="16"/>
  <c r="D30" i="16"/>
  <c r="C30" i="16"/>
  <c r="AD29" i="16"/>
  <c r="AA29" i="16"/>
  <c r="Z29" i="16"/>
  <c r="Y29" i="16"/>
  <c r="X29" i="16"/>
  <c r="T29" i="16"/>
  <c r="Q29" i="16"/>
  <c r="P29" i="16"/>
  <c r="O29" i="16"/>
  <c r="N29" i="16"/>
  <c r="M29" i="16"/>
  <c r="K29" i="16"/>
  <c r="J29" i="16"/>
  <c r="H29" i="16"/>
  <c r="G29" i="16"/>
  <c r="F29" i="16"/>
  <c r="E29" i="16"/>
  <c r="D29" i="16"/>
  <c r="C29" i="16"/>
  <c r="AE28" i="16"/>
  <c r="AD28" i="16"/>
  <c r="AC28" i="16"/>
  <c r="AB28" i="16"/>
  <c r="AA28" i="16"/>
  <c r="Z28" i="16"/>
  <c r="Y28" i="16"/>
  <c r="X28" i="16"/>
  <c r="W28" i="16"/>
  <c r="V28" i="16"/>
  <c r="U28" i="16"/>
  <c r="T28" i="16"/>
  <c r="S28" i="16"/>
  <c r="R28" i="16"/>
  <c r="Q28" i="16"/>
  <c r="P28" i="16"/>
  <c r="O28" i="16"/>
  <c r="N28" i="16"/>
  <c r="M28" i="16"/>
  <c r="L28" i="16"/>
  <c r="K28" i="16"/>
  <c r="J28" i="16"/>
  <c r="I28" i="16"/>
  <c r="H28" i="16"/>
  <c r="G28" i="16"/>
  <c r="F28" i="16"/>
  <c r="E28" i="16"/>
  <c r="D28" i="16"/>
  <c r="C28" i="16"/>
  <c r="AD27" i="16"/>
  <c r="AB27" i="16"/>
  <c r="Z27" i="16"/>
  <c r="Y27" i="16"/>
  <c r="X27" i="16"/>
  <c r="W27" i="16"/>
  <c r="V27" i="16"/>
  <c r="U27" i="16"/>
  <c r="T27" i="16"/>
  <c r="R27" i="16"/>
  <c r="Q27" i="16"/>
  <c r="P27" i="16"/>
  <c r="N27" i="16"/>
  <c r="M27" i="16"/>
  <c r="L27" i="16"/>
  <c r="K27" i="16"/>
  <c r="I27" i="16"/>
  <c r="H27" i="16"/>
  <c r="G27" i="16"/>
  <c r="F27" i="16"/>
  <c r="E27" i="16"/>
  <c r="D27" i="16"/>
  <c r="C27" i="16"/>
  <c r="AE26" i="16"/>
  <c r="AD26" i="16"/>
  <c r="AC26" i="16"/>
  <c r="AB26" i="16"/>
  <c r="AA26" i="16"/>
  <c r="Z26" i="16"/>
  <c r="Y26" i="16"/>
  <c r="X26" i="16"/>
  <c r="W26" i="16"/>
  <c r="V26" i="16"/>
  <c r="U26" i="16"/>
  <c r="T26" i="16"/>
  <c r="S26" i="16"/>
  <c r="R26" i="16"/>
  <c r="Q26" i="16"/>
  <c r="P26" i="16"/>
  <c r="O26" i="16"/>
  <c r="N26" i="16"/>
  <c r="M26" i="16"/>
  <c r="L26" i="16"/>
  <c r="K26" i="16"/>
  <c r="J26" i="16"/>
  <c r="I26" i="16"/>
  <c r="H26" i="16"/>
  <c r="G26" i="16"/>
  <c r="F26" i="16"/>
  <c r="E26" i="16"/>
  <c r="D26" i="16"/>
  <c r="C26" i="16"/>
  <c r="AE25" i="16"/>
  <c r="AD25" i="16"/>
  <c r="AC25" i="16"/>
  <c r="AB25" i="16"/>
  <c r="AA25" i="16"/>
  <c r="Z25" i="16"/>
  <c r="Y25" i="16"/>
  <c r="X25" i="16"/>
  <c r="W25" i="16"/>
  <c r="V25" i="16"/>
  <c r="U25" i="16"/>
  <c r="T25" i="16"/>
  <c r="S25" i="16"/>
  <c r="Q25" i="16"/>
  <c r="P25" i="16"/>
  <c r="O25" i="16"/>
  <c r="N25" i="16"/>
  <c r="M25" i="16"/>
  <c r="L25" i="16"/>
  <c r="I25" i="16"/>
  <c r="H25" i="16"/>
  <c r="G25" i="16"/>
  <c r="F25" i="16"/>
  <c r="E25" i="16"/>
  <c r="D25" i="16"/>
  <c r="C25" i="16"/>
  <c r="AE24" i="16"/>
  <c r="AD24" i="16"/>
  <c r="AC24" i="16"/>
  <c r="AB24" i="16"/>
  <c r="AA24" i="16"/>
  <c r="Z24" i="16"/>
  <c r="Y24" i="16"/>
  <c r="X24" i="16"/>
  <c r="W24" i="16"/>
  <c r="V24" i="16"/>
  <c r="T24" i="16"/>
  <c r="S24" i="16"/>
  <c r="P24" i="16"/>
  <c r="N24" i="16"/>
  <c r="M24" i="16"/>
  <c r="I24" i="16"/>
  <c r="H24" i="16"/>
  <c r="G24" i="16"/>
  <c r="F24" i="16"/>
  <c r="E24" i="16"/>
  <c r="D24" i="16"/>
  <c r="C24" i="16"/>
  <c r="AE23" i="16"/>
  <c r="AD23" i="16"/>
  <c r="AC23" i="16"/>
  <c r="AB23" i="16"/>
  <c r="AA23" i="16"/>
  <c r="Z23" i="16"/>
  <c r="Y23" i="16"/>
  <c r="X23" i="16"/>
  <c r="W23" i="16"/>
  <c r="V23" i="16"/>
  <c r="T23" i="16"/>
  <c r="S23" i="16"/>
  <c r="P23" i="16"/>
  <c r="N23" i="16"/>
  <c r="M23" i="16"/>
  <c r="I23" i="16"/>
  <c r="H23" i="16"/>
  <c r="G23" i="16"/>
  <c r="F23" i="16"/>
  <c r="E23" i="16"/>
  <c r="D23" i="16"/>
  <c r="C23" i="16"/>
  <c r="AE35" i="15"/>
  <c r="AD35" i="15"/>
  <c r="AC35" i="15"/>
  <c r="AB35" i="15"/>
  <c r="AA35" i="15"/>
  <c r="Z35" i="15"/>
  <c r="Y35" i="15"/>
  <c r="X35" i="15"/>
  <c r="W35" i="15"/>
  <c r="V35" i="15"/>
  <c r="U35" i="15"/>
  <c r="T35" i="15"/>
  <c r="S35" i="15"/>
  <c r="R35" i="15"/>
  <c r="Q35" i="15"/>
  <c r="P35" i="15"/>
  <c r="O35" i="15"/>
  <c r="N35" i="15"/>
  <c r="M35" i="15"/>
  <c r="L35" i="15"/>
  <c r="K35" i="15"/>
  <c r="J35" i="15"/>
  <c r="I35" i="15"/>
  <c r="H35" i="15"/>
  <c r="G35" i="15"/>
  <c r="F35" i="15"/>
  <c r="E35" i="15"/>
  <c r="D35" i="15"/>
  <c r="C35" i="15"/>
  <c r="AE34" i="15"/>
  <c r="AD34" i="15"/>
  <c r="AC34" i="15"/>
  <c r="AB34" i="15"/>
  <c r="AA34" i="15"/>
  <c r="Z34" i="15"/>
  <c r="Y34" i="15"/>
  <c r="X34" i="15"/>
  <c r="W34" i="15"/>
  <c r="V34" i="15"/>
  <c r="U34" i="15"/>
  <c r="T34" i="15"/>
  <c r="S34" i="15"/>
  <c r="R34" i="15"/>
  <c r="Q34" i="15"/>
  <c r="P34" i="15"/>
  <c r="O34" i="15"/>
  <c r="N34" i="15"/>
  <c r="M34" i="15"/>
  <c r="L34" i="15"/>
  <c r="K34" i="15"/>
  <c r="J34" i="15"/>
  <c r="I34" i="15"/>
  <c r="H34" i="15"/>
  <c r="G34" i="15"/>
  <c r="F34" i="15"/>
  <c r="E34" i="15"/>
  <c r="D34" i="15"/>
  <c r="C34" i="15"/>
  <c r="AE33" i="15"/>
  <c r="AD33" i="15"/>
  <c r="AC33" i="15"/>
  <c r="AB33" i="15"/>
  <c r="AA33" i="15"/>
  <c r="Z33" i="15"/>
  <c r="Y33" i="15"/>
  <c r="X33" i="15"/>
  <c r="W33" i="15"/>
  <c r="V33" i="15"/>
  <c r="U33" i="15"/>
  <c r="T33" i="15"/>
  <c r="S33" i="15"/>
  <c r="R33" i="15"/>
  <c r="Q33" i="15"/>
  <c r="P33" i="15"/>
  <c r="O33" i="15"/>
  <c r="N33" i="15"/>
  <c r="M33" i="15"/>
  <c r="L33" i="15"/>
  <c r="K33" i="15"/>
  <c r="J33" i="15"/>
  <c r="I33" i="15"/>
  <c r="H33" i="15"/>
  <c r="G33" i="15"/>
  <c r="F33" i="15"/>
  <c r="E33" i="15"/>
  <c r="D33" i="15"/>
  <c r="C33" i="15"/>
  <c r="AE32" i="15"/>
  <c r="AD32" i="15"/>
  <c r="AC32" i="15"/>
  <c r="AB32" i="15"/>
  <c r="AA32" i="15"/>
  <c r="Z32" i="15"/>
  <c r="Y32" i="15"/>
  <c r="X32" i="15"/>
  <c r="W32" i="15"/>
  <c r="V32" i="15"/>
  <c r="U32" i="15"/>
  <c r="T32" i="15"/>
  <c r="S32" i="15"/>
  <c r="R32" i="15"/>
  <c r="Q32" i="15"/>
  <c r="P32" i="15"/>
  <c r="O32" i="15"/>
  <c r="N32" i="15"/>
  <c r="M32" i="15"/>
  <c r="L32" i="15"/>
  <c r="K32" i="15"/>
  <c r="J32" i="15"/>
  <c r="I32" i="15"/>
  <c r="H32" i="15"/>
  <c r="G32" i="15"/>
  <c r="F32" i="15"/>
  <c r="E32" i="15"/>
  <c r="D32" i="15"/>
  <c r="C32" i="15"/>
  <c r="AE31" i="15"/>
  <c r="AD31" i="15"/>
  <c r="AC31" i="15"/>
  <c r="AB31" i="15"/>
  <c r="AA31" i="15"/>
  <c r="Z31" i="15"/>
  <c r="Y31" i="15"/>
  <c r="X31" i="15"/>
  <c r="W31" i="15"/>
  <c r="V31" i="15"/>
  <c r="U31" i="15"/>
  <c r="T31" i="15"/>
  <c r="S31" i="15"/>
  <c r="R31" i="15"/>
  <c r="Q31" i="15"/>
  <c r="P31" i="15"/>
  <c r="O31" i="15"/>
  <c r="N31" i="15"/>
  <c r="M31" i="15"/>
  <c r="L31" i="15"/>
  <c r="K31" i="15"/>
  <c r="J31" i="15"/>
  <c r="I31" i="15"/>
  <c r="H31" i="15"/>
  <c r="G31" i="15"/>
  <c r="F31" i="15"/>
  <c r="E31" i="15"/>
  <c r="D31" i="15"/>
  <c r="C31" i="15"/>
  <c r="AE30" i="15"/>
  <c r="AD30" i="15"/>
  <c r="AC30" i="15"/>
  <c r="AB30" i="15"/>
  <c r="AA30" i="15"/>
  <c r="Z30" i="15"/>
  <c r="Y30" i="15"/>
  <c r="X30" i="15"/>
  <c r="W30" i="15"/>
  <c r="V30" i="15"/>
  <c r="U30" i="15"/>
  <c r="T30" i="15"/>
  <c r="S30" i="15"/>
  <c r="R30" i="15"/>
  <c r="Q30" i="15"/>
  <c r="P30" i="15"/>
  <c r="O30" i="15"/>
  <c r="N30" i="15"/>
  <c r="M30" i="15"/>
  <c r="L30" i="15"/>
  <c r="K30" i="15"/>
  <c r="J30" i="15"/>
  <c r="I30" i="15"/>
  <c r="H30" i="15"/>
  <c r="G30" i="15"/>
  <c r="F30" i="15"/>
  <c r="E30" i="15"/>
  <c r="D30" i="15"/>
  <c r="C30" i="15"/>
  <c r="AE29" i="15"/>
  <c r="AD29" i="15"/>
  <c r="AC29" i="15"/>
  <c r="AB29" i="15"/>
  <c r="AA29" i="15"/>
  <c r="Z29" i="15"/>
  <c r="Y29" i="15"/>
  <c r="X29" i="15"/>
  <c r="W29" i="15"/>
  <c r="V29" i="15"/>
  <c r="U29" i="15"/>
  <c r="T29" i="15"/>
  <c r="S29" i="15"/>
  <c r="R29" i="15"/>
  <c r="Q29" i="15"/>
  <c r="P29" i="15"/>
  <c r="O29" i="15"/>
  <c r="N29" i="15"/>
  <c r="M29" i="15"/>
  <c r="L29" i="15"/>
  <c r="K29" i="15"/>
  <c r="J29" i="15"/>
  <c r="I29" i="15"/>
  <c r="H29" i="15"/>
  <c r="G29" i="15"/>
  <c r="F29" i="15"/>
  <c r="E29" i="15"/>
  <c r="D29" i="15"/>
  <c r="C29" i="15"/>
  <c r="AE28" i="15"/>
  <c r="AD28" i="15"/>
  <c r="AC28" i="15"/>
  <c r="AB28" i="15"/>
  <c r="AA28" i="15"/>
  <c r="Z28" i="15"/>
  <c r="Y28" i="15"/>
  <c r="X28" i="15"/>
  <c r="W28" i="15"/>
  <c r="V28" i="15"/>
  <c r="U28" i="15"/>
  <c r="T28" i="15"/>
  <c r="S28" i="15"/>
  <c r="R28" i="15"/>
  <c r="Q28" i="15"/>
  <c r="P28" i="15"/>
  <c r="O28" i="15"/>
  <c r="N28" i="15"/>
  <c r="M28" i="15"/>
  <c r="L28" i="15"/>
  <c r="K28" i="15"/>
  <c r="J28" i="15"/>
  <c r="I28" i="15"/>
  <c r="H28" i="15"/>
  <c r="G28" i="15"/>
  <c r="F28" i="15"/>
  <c r="E28" i="15"/>
  <c r="D28" i="15"/>
  <c r="C28" i="15"/>
  <c r="AE27" i="15"/>
  <c r="AD27" i="15"/>
  <c r="AC27" i="15"/>
  <c r="AB27" i="15"/>
  <c r="AA27" i="15"/>
  <c r="Z27" i="15"/>
  <c r="Y27" i="15"/>
  <c r="X27" i="15"/>
  <c r="W27" i="15"/>
  <c r="V27" i="15"/>
  <c r="U27" i="15"/>
  <c r="T27" i="15"/>
  <c r="S27" i="15"/>
  <c r="Q27" i="15"/>
  <c r="P27" i="15"/>
  <c r="O27" i="15"/>
  <c r="N27" i="15"/>
  <c r="M27" i="15"/>
  <c r="L27" i="15"/>
  <c r="K27" i="15"/>
  <c r="J27" i="15"/>
  <c r="I27" i="15"/>
  <c r="H27" i="15"/>
  <c r="G27" i="15"/>
  <c r="F27" i="15"/>
  <c r="E27" i="15"/>
  <c r="D27" i="15"/>
  <c r="C27" i="15"/>
  <c r="AE26" i="15"/>
  <c r="AD26" i="15"/>
  <c r="AC26" i="15"/>
  <c r="AB26" i="15"/>
  <c r="AA26" i="15"/>
  <c r="Z26" i="15"/>
  <c r="Y26" i="15"/>
  <c r="X26" i="15"/>
  <c r="W26" i="15"/>
  <c r="V26" i="15"/>
  <c r="U26" i="15"/>
  <c r="T26" i="15"/>
  <c r="S26" i="15"/>
  <c r="R26" i="15"/>
  <c r="Q26" i="15"/>
  <c r="P26" i="15"/>
  <c r="O26" i="15"/>
  <c r="N26" i="15"/>
  <c r="M26" i="15"/>
  <c r="L26" i="15"/>
  <c r="K26" i="15"/>
  <c r="J26" i="15"/>
  <c r="I26" i="15"/>
  <c r="H26" i="15"/>
  <c r="G26" i="15"/>
  <c r="F26" i="15"/>
  <c r="E26" i="15"/>
  <c r="D26" i="15"/>
  <c r="C26" i="15"/>
  <c r="AE25" i="15"/>
  <c r="AD25" i="15"/>
  <c r="AC25" i="15"/>
  <c r="AB25" i="15"/>
  <c r="AA25" i="15"/>
  <c r="Z25" i="15"/>
  <c r="Y25" i="15"/>
  <c r="X25" i="15"/>
  <c r="W25" i="15"/>
  <c r="V25" i="15"/>
  <c r="U25" i="15"/>
  <c r="T25" i="15"/>
  <c r="S25" i="15"/>
  <c r="R25" i="15"/>
  <c r="Q25" i="15"/>
  <c r="P25" i="15"/>
  <c r="O25" i="15"/>
  <c r="N25" i="15"/>
  <c r="M25" i="15"/>
  <c r="L25" i="15"/>
  <c r="K25" i="15"/>
  <c r="J25" i="15"/>
  <c r="I25" i="15"/>
  <c r="H25" i="15"/>
  <c r="G25" i="15"/>
  <c r="F25" i="15"/>
  <c r="E25" i="15"/>
  <c r="D25" i="15"/>
  <c r="C25" i="15"/>
  <c r="AE24" i="15"/>
  <c r="AD24" i="15"/>
  <c r="AC24" i="15"/>
  <c r="AB24" i="15"/>
  <c r="AA24" i="15"/>
  <c r="Z24" i="15"/>
  <c r="Y24" i="15"/>
  <c r="X24" i="15"/>
  <c r="W24" i="15"/>
  <c r="V24" i="15"/>
  <c r="U24" i="15"/>
  <c r="T24" i="15"/>
  <c r="S24" i="15"/>
  <c r="R24" i="15"/>
  <c r="Q24" i="15"/>
  <c r="P24" i="15"/>
  <c r="O24" i="15"/>
  <c r="N24" i="15"/>
  <c r="M24" i="15"/>
  <c r="L24" i="15"/>
  <c r="K24" i="15"/>
  <c r="I24" i="15"/>
  <c r="H24" i="15"/>
  <c r="G24" i="15"/>
  <c r="F24" i="15"/>
  <c r="E24" i="15"/>
  <c r="D24" i="15"/>
  <c r="C24"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23" i="15"/>
  <c r="C23" i="15"/>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D35" i="14"/>
  <c r="C35"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D34" i="14"/>
  <c r="C34"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D33" i="14"/>
  <c r="C33"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D32" i="14"/>
  <c r="C32" i="14"/>
  <c r="AE31" i="14"/>
  <c r="AC31" i="14"/>
  <c r="AB31" i="14"/>
  <c r="AA31" i="14"/>
  <c r="X31" i="14"/>
  <c r="W31" i="14"/>
  <c r="V31" i="14"/>
  <c r="U31" i="14"/>
  <c r="S31" i="14"/>
  <c r="R31" i="14"/>
  <c r="Q31" i="14"/>
  <c r="O31" i="14"/>
  <c r="N31" i="14"/>
  <c r="M31" i="14"/>
  <c r="L31" i="14"/>
  <c r="K31" i="14"/>
  <c r="J31" i="14"/>
  <c r="I31" i="14"/>
  <c r="H31" i="14"/>
  <c r="G31" i="14"/>
  <c r="F31" i="14"/>
  <c r="E31" i="14"/>
  <c r="C31" i="14"/>
  <c r="AE30" i="14"/>
  <c r="AC30" i="14"/>
  <c r="AB30" i="14"/>
  <c r="AA30" i="14"/>
  <c r="X30" i="14"/>
  <c r="W30" i="14"/>
  <c r="V30" i="14"/>
  <c r="U30" i="14"/>
  <c r="S30" i="14"/>
  <c r="R30" i="14"/>
  <c r="Q30" i="14"/>
  <c r="O30" i="14"/>
  <c r="N30" i="14"/>
  <c r="M30" i="14"/>
  <c r="L30" i="14"/>
  <c r="K30" i="14"/>
  <c r="J30" i="14"/>
  <c r="I30" i="14"/>
  <c r="H30" i="14"/>
  <c r="G30" i="14"/>
  <c r="F30" i="14"/>
  <c r="E30" i="14"/>
  <c r="C30" i="14"/>
  <c r="AE29" i="14"/>
  <c r="AC29" i="14"/>
  <c r="AB29" i="14"/>
  <c r="AA29" i="14"/>
  <c r="X29" i="14"/>
  <c r="W29" i="14"/>
  <c r="V29" i="14"/>
  <c r="U29" i="14"/>
  <c r="S29" i="14"/>
  <c r="R29" i="14"/>
  <c r="Q29" i="14"/>
  <c r="O29" i="14"/>
  <c r="N29" i="14"/>
  <c r="M29" i="14"/>
  <c r="L29" i="14"/>
  <c r="K29" i="14"/>
  <c r="J29" i="14"/>
  <c r="I29" i="14"/>
  <c r="H29" i="14"/>
  <c r="G29" i="14"/>
  <c r="F29" i="14"/>
  <c r="E29" i="14"/>
  <c r="C29"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D28" i="14"/>
  <c r="C28"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D27" i="14"/>
  <c r="C27" i="14"/>
  <c r="AE26" i="14"/>
  <c r="AD26" i="14"/>
  <c r="AC26" i="14"/>
  <c r="AB26" i="14"/>
  <c r="AA26" i="14"/>
  <c r="Z26" i="14"/>
  <c r="Y26" i="14"/>
  <c r="X26" i="14"/>
  <c r="W26" i="14"/>
  <c r="V26" i="14"/>
  <c r="U26" i="14"/>
  <c r="S26" i="14"/>
  <c r="R26" i="14"/>
  <c r="Q26" i="14"/>
  <c r="P26" i="14"/>
  <c r="O26" i="14"/>
  <c r="N26" i="14"/>
  <c r="M26" i="14"/>
  <c r="L26" i="14"/>
  <c r="K26" i="14"/>
  <c r="I26" i="14"/>
  <c r="H26" i="14"/>
  <c r="G26" i="14"/>
  <c r="F26" i="14"/>
  <c r="E26" i="14"/>
  <c r="D26" i="14"/>
  <c r="C26" i="14"/>
  <c r="AE25" i="14"/>
  <c r="AD25" i="14"/>
  <c r="AC25" i="14"/>
  <c r="AB25" i="14"/>
  <c r="AA25" i="14"/>
  <c r="Z25" i="14"/>
  <c r="Y25" i="14"/>
  <c r="X25" i="14"/>
  <c r="W25" i="14"/>
  <c r="V25" i="14"/>
  <c r="U25" i="14"/>
  <c r="S25" i="14"/>
  <c r="R25" i="14"/>
  <c r="Q25" i="14"/>
  <c r="P25" i="14"/>
  <c r="O25" i="14"/>
  <c r="N25" i="14"/>
  <c r="M25" i="14"/>
  <c r="L25" i="14"/>
  <c r="K25" i="14"/>
  <c r="I25" i="14"/>
  <c r="H25" i="14"/>
  <c r="G25" i="14"/>
  <c r="F25" i="14"/>
  <c r="E25" i="14"/>
  <c r="D25" i="14"/>
  <c r="C25" i="14"/>
  <c r="AE24" i="14"/>
  <c r="AD24" i="14"/>
  <c r="AC24" i="14"/>
  <c r="AB24" i="14"/>
  <c r="AA24" i="14"/>
  <c r="Z24" i="14"/>
  <c r="Y24" i="14"/>
  <c r="X24" i="14"/>
  <c r="W24" i="14"/>
  <c r="V24" i="14"/>
  <c r="U24" i="14"/>
  <c r="T24" i="14"/>
  <c r="S24" i="14"/>
  <c r="R24" i="14"/>
  <c r="Q24" i="14"/>
  <c r="P24" i="14"/>
  <c r="O24" i="14"/>
  <c r="N24" i="14"/>
  <c r="M24" i="14"/>
  <c r="L24" i="14"/>
  <c r="K24" i="14"/>
  <c r="I24" i="14"/>
  <c r="H24" i="14"/>
  <c r="G24" i="14"/>
  <c r="F24" i="14"/>
  <c r="E24" i="14"/>
  <c r="D24" i="14"/>
  <c r="C24" i="14"/>
  <c r="AE23" i="14"/>
  <c r="AD23" i="14"/>
  <c r="AC23" i="14"/>
  <c r="AB23" i="14"/>
  <c r="AA23" i="14"/>
  <c r="Z23" i="14"/>
  <c r="Y23" i="14"/>
  <c r="X23" i="14"/>
  <c r="W23" i="14"/>
  <c r="V23" i="14"/>
  <c r="U23" i="14"/>
  <c r="T23" i="14"/>
  <c r="S23" i="14"/>
  <c r="R23" i="14"/>
  <c r="Q23" i="14"/>
  <c r="P23" i="14"/>
  <c r="O23" i="14"/>
  <c r="N23" i="14"/>
  <c r="M23" i="14"/>
  <c r="L23" i="14"/>
  <c r="K23" i="14"/>
  <c r="I23" i="14"/>
  <c r="H23" i="14"/>
  <c r="G23" i="14"/>
  <c r="F23" i="14"/>
  <c r="E23" i="14"/>
  <c r="D23" i="14"/>
  <c r="C23" i="14"/>
  <c r="AE35" i="12"/>
  <c r="AD35" i="12"/>
  <c r="AC35" i="12"/>
  <c r="AB35" i="12"/>
  <c r="AA35" i="12"/>
  <c r="Z35" i="12"/>
  <c r="Y35" i="12"/>
  <c r="X35" i="12"/>
  <c r="W35" i="12"/>
  <c r="V35" i="12"/>
  <c r="U35" i="12"/>
  <c r="T35" i="12"/>
  <c r="S35" i="12"/>
  <c r="R35" i="12"/>
  <c r="Q35" i="12"/>
  <c r="P35" i="12"/>
  <c r="O35" i="12"/>
  <c r="N35" i="12"/>
  <c r="M35" i="12"/>
  <c r="L35" i="12"/>
  <c r="K35" i="12"/>
  <c r="J35" i="12"/>
  <c r="I35" i="12"/>
  <c r="H35" i="12"/>
  <c r="G35" i="12"/>
  <c r="F35" i="12"/>
  <c r="E35" i="12"/>
  <c r="D35" i="12"/>
  <c r="C35" i="12"/>
  <c r="AE34" i="12"/>
  <c r="AD34" i="12"/>
  <c r="AC34" i="12"/>
  <c r="AB34" i="12"/>
  <c r="AA34" i="12"/>
  <c r="Z34" i="12"/>
  <c r="Y34" i="12"/>
  <c r="X34" i="12"/>
  <c r="W34" i="12"/>
  <c r="V34" i="12"/>
  <c r="U34" i="12"/>
  <c r="T34" i="12"/>
  <c r="S34" i="12"/>
  <c r="R34" i="12"/>
  <c r="Q34" i="12"/>
  <c r="P34" i="12"/>
  <c r="O34" i="12"/>
  <c r="N34" i="12"/>
  <c r="M34" i="12"/>
  <c r="L34" i="12"/>
  <c r="K34" i="12"/>
  <c r="J34" i="12"/>
  <c r="I34" i="12"/>
  <c r="H34" i="12"/>
  <c r="G34" i="12"/>
  <c r="F34" i="12"/>
  <c r="E34" i="12"/>
  <c r="D34" i="12"/>
  <c r="C34" i="12"/>
  <c r="AE33" i="12"/>
  <c r="AD33" i="12"/>
  <c r="AC33" i="12"/>
  <c r="AB33" i="12"/>
  <c r="AA33" i="12"/>
  <c r="Z33" i="12"/>
  <c r="Y33" i="12"/>
  <c r="X33" i="12"/>
  <c r="W33" i="12"/>
  <c r="V33" i="12"/>
  <c r="U33" i="12"/>
  <c r="T33" i="12"/>
  <c r="S33" i="12"/>
  <c r="R33" i="12"/>
  <c r="Q33" i="12"/>
  <c r="P33" i="12"/>
  <c r="O33" i="12"/>
  <c r="N33" i="12"/>
  <c r="M33" i="12"/>
  <c r="L33" i="12"/>
  <c r="K33" i="12"/>
  <c r="J33" i="12"/>
  <c r="I33" i="12"/>
  <c r="H33" i="12"/>
  <c r="G33" i="12"/>
  <c r="F33" i="12"/>
  <c r="E33" i="12"/>
  <c r="D33" i="12"/>
  <c r="C33" i="12"/>
  <c r="AE32" i="12"/>
  <c r="AD32" i="12"/>
  <c r="AC32" i="12"/>
  <c r="AB32" i="12"/>
  <c r="AA32" i="12"/>
  <c r="Z32" i="12"/>
  <c r="Y32" i="12"/>
  <c r="X32" i="12"/>
  <c r="W32" i="12"/>
  <c r="V32" i="12"/>
  <c r="U32" i="12"/>
  <c r="T32" i="12"/>
  <c r="S32" i="12"/>
  <c r="R32" i="12"/>
  <c r="Q32" i="12"/>
  <c r="P32" i="12"/>
  <c r="O32" i="12"/>
  <c r="N32" i="12"/>
  <c r="M32" i="12"/>
  <c r="L32" i="12"/>
  <c r="K32" i="12"/>
  <c r="J32" i="12"/>
  <c r="I32" i="12"/>
  <c r="H32" i="12"/>
  <c r="G32" i="12"/>
  <c r="F32" i="12"/>
  <c r="E32" i="12"/>
  <c r="D32" i="12"/>
  <c r="C32" i="12"/>
  <c r="AE31" i="12"/>
  <c r="AD31" i="12"/>
  <c r="AC31" i="12"/>
  <c r="AB31" i="12"/>
  <c r="AA31" i="12"/>
  <c r="Z31" i="12"/>
  <c r="Y31" i="12"/>
  <c r="X31" i="12"/>
  <c r="W31" i="12"/>
  <c r="V31" i="12"/>
  <c r="U31" i="12"/>
  <c r="T31" i="12"/>
  <c r="S31" i="12"/>
  <c r="R31" i="12"/>
  <c r="Q31" i="12"/>
  <c r="P31" i="12"/>
  <c r="O31" i="12"/>
  <c r="N31" i="12"/>
  <c r="M31" i="12"/>
  <c r="L31" i="12"/>
  <c r="K31" i="12"/>
  <c r="J31" i="12"/>
  <c r="I31" i="12"/>
  <c r="H31" i="12"/>
  <c r="G31" i="12"/>
  <c r="F31" i="12"/>
  <c r="E31" i="12"/>
  <c r="D31" i="12"/>
  <c r="C31" i="12"/>
  <c r="AE30" i="12"/>
  <c r="AD30" i="12"/>
  <c r="AC30" i="12"/>
  <c r="AB30" i="12"/>
  <c r="AA30" i="12"/>
  <c r="Z30" i="12"/>
  <c r="Y30" i="12"/>
  <c r="X30" i="12"/>
  <c r="W30" i="12"/>
  <c r="V30" i="12"/>
  <c r="U30" i="12"/>
  <c r="T30" i="12"/>
  <c r="S30" i="12"/>
  <c r="R30" i="12"/>
  <c r="Q30" i="12"/>
  <c r="P30" i="12"/>
  <c r="O30" i="12"/>
  <c r="N30" i="12"/>
  <c r="M30" i="12"/>
  <c r="L30" i="12"/>
  <c r="K30" i="12"/>
  <c r="J30" i="12"/>
  <c r="I30" i="12"/>
  <c r="H30" i="12"/>
  <c r="G30" i="12"/>
  <c r="F30" i="12"/>
  <c r="E30" i="12"/>
  <c r="D30" i="12"/>
  <c r="C30" i="12"/>
  <c r="AE29" i="12"/>
  <c r="AD29" i="12"/>
  <c r="AC29" i="12"/>
  <c r="AB29" i="12"/>
  <c r="AA29" i="12"/>
  <c r="Z29" i="12"/>
  <c r="Y29" i="12"/>
  <c r="X29" i="12"/>
  <c r="W29" i="12"/>
  <c r="V29" i="12"/>
  <c r="U29" i="12"/>
  <c r="T29" i="12"/>
  <c r="S29" i="12"/>
  <c r="R29" i="12"/>
  <c r="Q29" i="12"/>
  <c r="P29" i="12"/>
  <c r="O29" i="12"/>
  <c r="N29" i="12"/>
  <c r="M29" i="12"/>
  <c r="L29" i="12"/>
  <c r="K29" i="12"/>
  <c r="J29" i="12"/>
  <c r="I29" i="12"/>
  <c r="H29" i="12"/>
  <c r="G29" i="12"/>
  <c r="F29" i="12"/>
  <c r="E29" i="12"/>
  <c r="D29" i="12"/>
  <c r="C29" i="12"/>
  <c r="AE28" i="12"/>
  <c r="AD28" i="12"/>
  <c r="AC28" i="12"/>
  <c r="AB28" i="12"/>
  <c r="AA28" i="12"/>
  <c r="Z28" i="12"/>
  <c r="Y28" i="12"/>
  <c r="X28" i="12"/>
  <c r="W28" i="12"/>
  <c r="V28" i="12"/>
  <c r="U28" i="12"/>
  <c r="T28" i="12"/>
  <c r="S28" i="12"/>
  <c r="R28" i="12"/>
  <c r="Q28" i="12"/>
  <c r="P28" i="12"/>
  <c r="O28" i="12"/>
  <c r="N28" i="12"/>
  <c r="M28" i="12"/>
  <c r="L28" i="12"/>
  <c r="K28" i="12"/>
  <c r="J28" i="12"/>
  <c r="I28" i="12"/>
  <c r="H28" i="12"/>
  <c r="G28" i="12"/>
  <c r="F28" i="12"/>
  <c r="E28" i="12"/>
  <c r="D28" i="12"/>
  <c r="C28" i="12"/>
  <c r="AE27" i="12"/>
  <c r="AD27" i="12"/>
  <c r="AC27" i="12"/>
  <c r="AA27" i="12"/>
  <c r="Z27" i="12"/>
  <c r="Y27" i="12"/>
  <c r="X27" i="12"/>
  <c r="W27" i="12"/>
  <c r="V27" i="12"/>
  <c r="U27" i="12"/>
  <c r="S27" i="12"/>
  <c r="R27" i="12"/>
  <c r="Q27" i="12"/>
  <c r="P27" i="12"/>
  <c r="O27" i="12"/>
  <c r="N27" i="12"/>
  <c r="M27" i="12"/>
  <c r="K27" i="12"/>
  <c r="I27" i="12"/>
  <c r="H27" i="12"/>
  <c r="G27" i="12"/>
  <c r="F27" i="12"/>
  <c r="E27" i="12"/>
  <c r="D27" i="12"/>
  <c r="C27" i="12"/>
  <c r="AE26" i="12"/>
  <c r="AD26" i="12"/>
  <c r="AC26" i="12"/>
  <c r="AB26" i="12"/>
  <c r="AA26" i="12"/>
  <c r="Z26" i="12"/>
  <c r="Y26" i="12"/>
  <c r="X26" i="12"/>
  <c r="W26" i="12"/>
  <c r="V26" i="12"/>
  <c r="U26" i="12"/>
  <c r="T26" i="12"/>
  <c r="S26" i="12"/>
  <c r="R26" i="12"/>
  <c r="Q26" i="12"/>
  <c r="P26" i="12"/>
  <c r="O26" i="12"/>
  <c r="N26" i="12"/>
  <c r="M26" i="12"/>
  <c r="L26" i="12"/>
  <c r="K26" i="12"/>
  <c r="J26" i="12"/>
  <c r="I26" i="12"/>
  <c r="H26" i="12"/>
  <c r="G26" i="12"/>
  <c r="F26" i="12"/>
  <c r="E26" i="12"/>
  <c r="D26" i="12"/>
  <c r="C26" i="12"/>
  <c r="AE25" i="12"/>
  <c r="AD25" i="12"/>
  <c r="AC25" i="12"/>
  <c r="AA25" i="12"/>
  <c r="Z25" i="12"/>
  <c r="Y25" i="12"/>
  <c r="X25" i="12"/>
  <c r="W25" i="12"/>
  <c r="V25" i="12"/>
  <c r="U25" i="12"/>
  <c r="S25" i="12"/>
  <c r="R25" i="12"/>
  <c r="Q25" i="12"/>
  <c r="P25" i="12"/>
  <c r="O25" i="12"/>
  <c r="N25" i="12"/>
  <c r="M25" i="12"/>
  <c r="K25" i="12"/>
  <c r="I25" i="12"/>
  <c r="H25" i="12"/>
  <c r="G25" i="12"/>
  <c r="F25" i="12"/>
  <c r="E25" i="12"/>
  <c r="D25" i="12"/>
  <c r="C25" i="12"/>
  <c r="AE24" i="12"/>
  <c r="AD24" i="12"/>
  <c r="AC24" i="12"/>
  <c r="AB24" i="12"/>
  <c r="AA24" i="12"/>
  <c r="Z24" i="12"/>
  <c r="Y24" i="12"/>
  <c r="X24" i="12"/>
  <c r="W24" i="12"/>
  <c r="V24" i="12"/>
  <c r="U24" i="12"/>
  <c r="S24" i="12"/>
  <c r="R24" i="12"/>
  <c r="Q24" i="12"/>
  <c r="P24" i="12"/>
  <c r="O24" i="12"/>
  <c r="N24" i="12"/>
  <c r="M24" i="12"/>
  <c r="K24" i="12"/>
  <c r="I24" i="12"/>
  <c r="H24" i="12"/>
  <c r="G24" i="12"/>
  <c r="F24" i="12"/>
  <c r="E24" i="12"/>
  <c r="D24" i="12"/>
  <c r="C24" i="12"/>
  <c r="AE23" i="12"/>
  <c r="AD23" i="12"/>
  <c r="AC23" i="12"/>
  <c r="AB23" i="12"/>
  <c r="AA23" i="12"/>
  <c r="Z23" i="12"/>
  <c r="Y23" i="12"/>
  <c r="X23" i="12"/>
  <c r="W23" i="12"/>
  <c r="V23" i="12"/>
  <c r="U23" i="12"/>
  <c r="S23" i="12"/>
  <c r="R23" i="12"/>
  <c r="Q23" i="12"/>
  <c r="P23" i="12"/>
  <c r="O23" i="12"/>
  <c r="N23" i="12"/>
  <c r="M23" i="12"/>
  <c r="K23" i="12"/>
  <c r="I23" i="12"/>
  <c r="H23" i="12"/>
  <c r="G23" i="12"/>
  <c r="F23" i="12"/>
  <c r="E23" i="12"/>
  <c r="D23" i="12"/>
  <c r="C23" i="12"/>
  <c r="AE35" i="10"/>
  <c r="AD35" i="10"/>
  <c r="AC35" i="10"/>
  <c r="AB35" i="10"/>
  <c r="AA35" i="10"/>
  <c r="Z35" i="10"/>
  <c r="Y35" i="10"/>
  <c r="X35" i="10"/>
  <c r="W35" i="10"/>
  <c r="V35" i="10"/>
  <c r="U35" i="10"/>
  <c r="T35" i="10"/>
  <c r="S35" i="10"/>
  <c r="R35" i="10"/>
  <c r="Q35" i="10"/>
  <c r="P35" i="10"/>
  <c r="O35" i="10"/>
  <c r="N35" i="10"/>
  <c r="M35" i="10"/>
  <c r="L35" i="10"/>
  <c r="K35" i="10"/>
  <c r="J35" i="10"/>
  <c r="I35" i="10"/>
  <c r="H35" i="10"/>
  <c r="G35" i="10"/>
  <c r="F35" i="10"/>
  <c r="E35" i="10"/>
  <c r="D35" i="10"/>
  <c r="C35" i="10"/>
  <c r="AE34" i="10"/>
  <c r="AD34" i="10"/>
  <c r="AC34" i="10"/>
  <c r="AB34" i="10"/>
  <c r="AA34" i="10"/>
  <c r="Z34" i="10"/>
  <c r="Y34" i="10"/>
  <c r="X34" i="10"/>
  <c r="W34" i="10"/>
  <c r="V34" i="10"/>
  <c r="U34" i="10"/>
  <c r="T34" i="10"/>
  <c r="S34" i="10"/>
  <c r="R34" i="10"/>
  <c r="Q34" i="10"/>
  <c r="P34" i="10"/>
  <c r="O34" i="10"/>
  <c r="N34" i="10"/>
  <c r="M34" i="10"/>
  <c r="L34" i="10"/>
  <c r="K34" i="10"/>
  <c r="J34" i="10"/>
  <c r="I34" i="10"/>
  <c r="H34" i="10"/>
  <c r="G34" i="10"/>
  <c r="F34" i="10"/>
  <c r="E34" i="10"/>
  <c r="D34" i="10"/>
  <c r="C34" i="10"/>
  <c r="AE33" i="10"/>
  <c r="AD33" i="10"/>
  <c r="AB33" i="10"/>
  <c r="Z33" i="10"/>
  <c r="Y33" i="10"/>
  <c r="X33" i="10"/>
  <c r="W33" i="10"/>
  <c r="V33" i="10"/>
  <c r="T33" i="10"/>
  <c r="S33" i="10"/>
  <c r="R33" i="10"/>
  <c r="P33" i="10"/>
  <c r="O33" i="10"/>
  <c r="N33" i="10"/>
  <c r="M33" i="10"/>
  <c r="L33" i="10"/>
  <c r="I33" i="10"/>
  <c r="H33" i="10"/>
  <c r="G33" i="10"/>
  <c r="F33" i="10"/>
  <c r="E33" i="10"/>
  <c r="D33" i="10"/>
  <c r="C33" i="10"/>
  <c r="AE32" i="10"/>
  <c r="AD32" i="10"/>
  <c r="AC32" i="10"/>
  <c r="AB32" i="10"/>
  <c r="AA32" i="10"/>
  <c r="Z32" i="10"/>
  <c r="Y32" i="10"/>
  <c r="X32" i="10"/>
  <c r="W32" i="10"/>
  <c r="V32" i="10"/>
  <c r="U32" i="10"/>
  <c r="T32" i="10"/>
  <c r="S32" i="10"/>
  <c r="R32" i="10"/>
  <c r="Q32" i="10"/>
  <c r="P32" i="10"/>
  <c r="O32" i="10"/>
  <c r="N32" i="10"/>
  <c r="M32" i="10"/>
  <c r="L32" i="10"/>
  <c r="K32" i="10"/>
  <c r="J32" i="10"/>
  <c r="I32" i="10"/>
  <c r="H32" i="10"/>
  <c r="G32" i="10"/>
  <c r="F32" i="10"/>
  <c r="E32" i="10"/>
  <c r="D32" i="10"/>
  <c r="C32" i="10"/>
  <c r="AE31" i="10"/>
  <c r="AD31" i="10"/>
  <c r="AC31" i="10"/>
  <c r="AB31" i="10"/>
  <c r="AA31" i="10"/>
  <c r="Z31" i="10"/>
  <c r="Y31" i="10"/>
  <c r="X31" i="10"/>
  <c r="W31" i="10"/>
  <c r="V31" i="10"/>
  <c r="U31" i="10"/>
  <c r="T31" i="10"/>
  <c r="S31" i="10"/>
  <c r="R31" i="10"/>
  <c r="Q31" i="10"/>
  <c r="P31" i="10"/>
  <c r="O31" i="10"/>
  <c r="N31" i="10"/>
  <c r="M31" i="10"/>
  <c r="L31" i="10"/>
  <c r="K31" i="10"/>
  <c r="J31" i="10"/>
  <c r="I31" i="10"/>
  <c r="H31" i="10"/>
  <c r="G31" i="10"/>
  <c r="F31" i="10"/>
  <c r="E31" i="10"/>
  <c r="D31" i="10"/>
  <c r="C31" i="10"/>
  <c r="AE30" i="10"/>
  <c r="AD30" i="10"/>
  <c r="AB30" i="10"/>
  <c r="Z30" i="10"/>
  <c r="Y30" i="10"/>
  <c r="X30" i="10"/>
  <c r="W30" i="10"/>
  <c r="V30" i="10"/>
  <c r="T30" i="10"/>
  <c r="S30" i="10"/>
  <c r="R30" i="10"/>
  <c r="P30" i="10"/>
  <c r="O30" i="10"/>
  <c r="N30" i="10"/>
  <c r="M30" i="10"/>
  <c r="L30" i="10"/>
  <c r="K30" i="10"/>
  <c r="I30" i="10"/>
  <c r="H30" i="10"/>
  <c r="G30" i="10"/>
  <c r="F30" i="10"/>
  <c r="E30" i="10"/>
  <c r="D30" i="10"/>
  <c r="C30" i="10"/>
  <c r="AE29" i="10"/>
  <c r="AD29" i="10"/>
  <c r="AC29" i="10"/>
  <c r="AB29" i="10"/>
  <c r="AA29" i="10"/>
  <c r="Z29" i="10"/>
  <c r="Y29" i="10"/>
  <c r="X29" i="10"/>
  <c r="W29" i="10"/>
  <c r="V29" i="10"/>
  <c r="U29" i="10"/>
  <c r="T29" i="10"/>
  <c r="S29" i="10"/>
  <c r="R29" i="10"/>
  <c r="Q29" i="10"/>
  <c r="P29" i="10"/>
  <c r="O29" i="10"/>
  <c r="N29" i="10"/>
  <c r="M29" i="10"/>
  <c r="L29" i="10"/>
  <c r="K29" i="10"/>
  <c r="J29" i="10"/>
  <c r="I29" i="10"/>
  <c r="H29" i="10"/>
  <c r="G29" i="10"/>
  <c r="F29" i="10"/>
  <c r="E29" i="10"/>
  <c r="D29" i="10"/>
  <c r="C29" i="10"/>
  <c r="AE28" i="10"/>
  <c r="AD28" i="10"/>
  <c r="AB28" i="10"/>
  <c r="Z28" i="10"/>
  <c r="Y28" i="10"/>
  <c r="X28" i="10"/>
  <c r="W28" i="10"/>
  <c r="V28" i="10"/>
  <c r="T28" i="10"/>
  <c r="S28" i="10"/>
  <c r="R28" i="10"/>
  <c r="P28" i="10"/>
  <c r="O28" i="10"/>
  <c r="N28" i="10"/>
  <c r="M28" i="10"/>
  <c r="L28" i="10"/>
  <c r="I28" i="10"/>
  <c r="H28" i="10"/>
  <c r="G28" i="10"/>
  <c r="F28" i="10"/>
  <c r="E28" i="10"/>
  <c r="D28" i="10"/>
  <c r="C28" i="10"/>
  <c r="AE27" i="10"/>
  <c r="AD27" i="10"/>
  <c r="AB27" i="10"/>
  <c r="Z27" i="10"/>
  <c r="Y27" i="10"/>
  <c r="X27" i="10"/>
  <c r="W27" i="10"/>
  <c r="V27" i="10"/>
  <c r="T27" i="10"/>
  <c r="S27" i="10"/>
  <c r="R27" i="10"/>
  <c r="P27" i="10"/>
  <c r="O27" i="10"/>
  <c r="N27" i="10"/>
  <c r="M27" i="10"/>
  <c r="L27" i="10"/>
  <c r="I27" i="10"/>
  <c r="H27" i="10"/>
  <c r="G27" i="10"/>
  <c r="F27" i="10"/>
  <c r="E27" i="10"/>
  <c r="D27" i="10"/>
  <c r="C27" i="10"/>
  <c r="AE26" i="10"/>
  <c r="AD26" i="10"/>
  <c r="AC26" i="10"/>
  <c r="AB26" i="10"/>
  <c r="AA26" i="10"/>
  <c r="Z26" i="10"/>
  <c r="Y26" i="10"/>
  <c r="X26" i="10"/>
  <c r="W26" i="10"/>
  <c r="V26" i="10"/>
  <c r="U26" i="10"/>
  <c r="T26" i="10"/>
  <c r="S26" i="10"/>
  <c r="R26" i="10"/>
  <c r="Q26" i="10"/>
  <c r="P26" i="10"/>
  <c r="O26" i="10"/>
  <c r="N26" i="10"/>
  <c r="M26" i="10"/>
  <c r="L26" i="10"/>
  <c r="K26" i="10"/>
  <c r="J26" i="10"/>
  <c r="I26" i="10"/>
  <c r="H26" i="10"/>
  <c r="G26" i="10"/>
  <c r="F26" i="10"/>
  <c r="E26" i="10"/>
  <c r="D26" i="10"/>
  <c r="C26" i="10"/>
  <c r="AE25" i="10"/>
  <c r="AD25" i="10"/>
  <c r="AC25" i="10"/>
  <c r="AB25" i="10"/>
  <c r="AA25" i="10"/>
  <c r="Z25" i="10"/>
  <c r="Y25" i="10"/>
  <c r="X25" i="10"/>
  <c r="W25" i="10"/>
  <c r="V25" i="10"/>
  <c r="U25" i="10"/>
  <c r="T25" i="10"/>
  <c r="S25" i="10"/>
  <c r="R25" i="10"/>
  <c r="Q25" i="10"/>
  <c r="P25" i="10"/>
  <c r="O25" i="10"/>
  <c r="N25" i="10"/>
  <c r="M25" i="10"/>
  <c r="L25" i="10"/>
  <c r="K25" i="10"/>
  <c r="J25" i="10"/>
  <c r="I25" i="10"/>
  <c r="H25" i="10"/>
  <c r="G25" i="10"/>
  <c r="F25" i="10"/>
  <c r="E25" i="10"/>
  <c r="D25" i="10"/>
  <c r="C25" i="10"/>
  <c r="AE24" i="10"/>
  <c r="AD24" i="10"/>
  <c r="AC24" i="10"/>
  <c r="AB24" i="10"/>
  <c r="Z24" i="10"/>
  <c r="Y24" i="10"/>
  <c r="X24" i="10"/>
  <c r="W24" i="10"/>
  <c r="V24" i="10"/>
  <c r="T24" i="10"/>
  <c r="S24" i="10"/>
  <c r="R24" i="10"/>
  <c r="Q24" i="10"/>
  <c r="P24" i="10"/>
  <c r="O24" i="10"/>
  <c r="N24" i="10"/>
  <c r="M24" i="10"/>
  <c r="L24" i="10"/>
  <c r="I24" i="10"/>
  <c r="H24" i="10"/>
  <c r="G24" i="10"/>
  <c r="F24" i="10"/>
  <c r="E24" i="10"/>
  <c r="D24" i="10"/>
  <c r="C24" i="10"/>
  <c r="AE23" i="10"/>
  <c r="AD23" i="10"/>
  <c r="AC23" i="10"/>
  <c r="AB23" i="10"/>
  <c r="Z23" i="10"/>
  <c r="Y23" i="10"/>
  <c r="X23" i="10"/>
  <c r="W23" i="10"/>
  <c r="V23" i="10"/>
  <c r="T23" i="10"/>
  <c r="S23" i="10"/>
  <c r="R23" i="10"/>
  <c r="Q23" i="10"/>
  <c r="P23" i="10"/>
  <c r="O23" i="10"/>
  <c r="N23" i="10"/>
  <c r="M23" i="10"/>
  <c r="L23" i="10"/>
  <c r="I23" i="10"/>
  <c r="H23" i="10"/>
  <c r="G23" i="10"/>
  <c r="F23" i="10"/>
  <c r="E23" i="10"/>
  <c r="D23" i="10"/>
  <c r="C23" i="10"/>
  <c r="AE35" i="2"/>
  <c r="AD35" i="2"/>
  <c r="AC35" i="2"/>
  <c r="AB35" i="2"/>
  <c r="AA35" i="2"/>
  <c r="Z35" i="2"/>
  <c r="Y35" i="2"/>
  <c r="X35" i="2"/>
  <c r="W35" i="2"/>
  <c r="V35" i="2"/>
  <c r="U35" i="2"/>
  <c r="T35" i="2"/>
  <c r="S35" i="2"/>
  <c r="R35" i="2"/>
  <c r="Q35" i="2"/>
  <c r="P35" i="2"/>
  <c r="O35" i="2"/>
  <c r="N35" i="2"/>
  <c r="M35" i="2"/>
  <c r="L35" i="2"/>
  <c r="K35" i="2"/>
  <c r="J35" i="2"/>
  <c r="I35" i="2"/>
  <c r="H35" i="2"/>
  <c r="G35" i="2"/>
  <c r="F35" i="2"/>
  <c r="E35" i="2"/>
  <c r="D35" i="2"/>
  <c r="C35" i="2"/>
  <c r="AE34" i="2"/>
  <c r="AD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AE33" i="2"/>
  <c r="AD33" i="2"/>
  <c r="AC33" i="2"/>
  <c r="AB33" i="2"/>
  <c r="AA33" i="2"/>
  <c r="Z33" i="2"/>
  <c r="Y33" i="2"/>
  <c r="X33" i="2"/>
  <c r="W33" i="2"/>
  <c r="V33" i="2"/>
  <c r="U33" i="2"/>
  <c r="T33" i="2"/>
  <c r="S33" i="2"/>
  <c r="R33" i="2"/>
  <c r="Q33" i="2"/>
  <c r="P33" i="2"/>
  <c r="O33" i="2"/>
  <c r="N33" i="2"/>
  <c r="M33" i="2"/>
  <c r="L33" i="2"/>
  <c r="K33" i="2"/>
  <c r="J33" i="2"/>
  <c r="I33" i="2"/>
  <c r="H33" i="2"/>
  <c r="G33" i="2"/>
  <c r="F33" i="2"/>
  <c r="E33" i="2"/>
  <c r="D33" i="2"/>
  <c r="C33" i="2"/>
  <c r="AE32" i="2"/>
  <c r="AD32"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AE31" i="2"/>
  <c r="AD31" i="2"/>
  <c r="AC31" i="2"/>
  <c r="AB31" i="2"/>
  <c r="AA31" i="2"/>
  <c r="Z31" i="2"/>
  <c r="Y31" i="2"/>
  <c r="X31" i="2"/>
  <c r="W31" i="2"/>
  <c r="V31" i="2"/>
  <c r="U31" i="2"/>
  <c r="T31" i="2"/>
  <c r="S31" i="2"/>
  <c r="R31" i="2"/>
  <c r="Q31" i="2"/>
  <c r="P31" i="2"/>
  <c r="O31" i="2"/>
  <c r="N31" i="2"/>
  <c r="M31" i="2"/>
  <c r="L31" i="2"/>
  <c r="K31" i="2"/>
  <c r="J31" i="2"/>
  <c r="I31" i="2"/>
  <c r="H31" i="2"/>
  <c r="G31" i="2"/>
  <c r="F31" i="2"/>
  <c r="E31" i="2"/>
  <c r="D31" i="2"/>
  <c r="C31" i="2"/>
  <c r="AE30" i="2"/>
  <c r="AD30" i="2"/>
  <c r="AC30" i="2"/>
  <c r="AA30" i="2"/>
  <c r="Z30" i="2"/>
  <c r="Y30" i="2"/>
  <c r="X30" i="2"/>
  <c r="W30" i="2"/>
  <c r="V30" i="2"/>
  <c r="T30" i="2"/>
  <c r="P30" i="2"/>
  <c r="O30" i="2"/>
  <c r="N30" i="2"/>
  <c r="M30" i="2"/>
  <c r="L30" i="2"/>
  <c r="K30" i="2"/>
  <c r="J30" i="2"/>
  <c r="I30" i="2"/>
  <c r="H30" i="2"/>
  <c r="G30" i="2"/>
  <c r="F30" i="2"/>
  <c r="E30" i="2"/>
  <c r="D30" i="2"/>
  <c r="C30" i="2"/>
  <c r="AE29" i="2"/>
  <c r="AD29" i="2"/>
  <c r="AC29" i="2"/>
  <c r="AB29" i="2"/>
  <c r="AA29" i="2"/>
  <c r="Z29" i="2"/>
  <c r="Y29" i="2"/>
  <c r="X29" i="2"/>
  <c r="W29" i="2"/>
  <c r="V29" i="2"/>
  <c r="U29" i="2"/>
  <c r="T29" i="2"/>
  <c r="S29" i="2"/>
  <c r="R29" i="2"/>
  <c r="Q29" i="2"/>
  <c r="P29" i="2"/>
  <c r="O29" i="2"/>
  <c r="N29" i="2"/>
  <c r="M29" i="2"/>
  <c r="L29" i="2"/>
  <c r="K29" i="2"/>
  <c r="J29" i="2"/>
  <c r="I29" i="2"/>
  <c r="H29" i="2"/>
  <c r="G29" i="2"/>
  <c r="F29" i="2"/>
  <c r="E29" i="2"/>
  <c r="D29" i="2"/>
  <c r="C29" i="2"/>
  <c r="AE28" i="2"/>
  <c r="AD28" i="2"/>
  <c r="AC28" i="2"/>
  <c r="AB28" i="2"/>
  <c r="AA28" i="2"/>
  <c r="Z28" i="2"/>
  <c r="Y28" i="2"/>
  <c r="X28" i="2"/>
  <c r="W28" i="2"/>
  <c r="V28" i="2"/>
  <c r="U28" i="2"/>
  <c r="T28" i="2"/>
  <c r="S28" i="2"/>
  <c r="R28" i="2"/>
  <c r="Q28" i="2"/>
  <c r="P28" i="2"/>
  <c r="O28" i="2"/>
  <c r="N28" i="2"/>
  <c r="M28" i="2"/>
  <c r="L28" i="2"/>
  <c r="K28" i="2"/>
  <c r="J28" i="2"/>
  <c r="I28" i="2"/>
  <c r="H28" i="2"/>
  <c r="G28" i="2"/>
  <c r="F28" i="2"/>
  <c r="E28" i="2"/>
  <c r="D28" i="2"/>
  <c r="C28" i="2"/>
  <c r="AE27" i="2"/>
  <c r="AD27" i="2"/>
  <c r="AC27" i="2"/>
  <c r="AB27" i="2"/>
  <c r="AA27" i="2"/>
  <c r="Z27" i="2"/>
  <c r="Y27" i="2"/>
  <c r="X27" i="2"/>
  <c r="W27" i="2"/>
  <c r="V27" i="2"/>
  <c r="U27" i="2"/>
  <c r="T27" i="2"/>
  <c r="S27" i="2"/>
  <c r="R27" i="2"/>
  <c r="Q27" i="2"/>
  <c r="P27" i="2"/>
  <c r="O27" i="2"/>
  <c r="N27" i="2"/>
  <c r="M27" i="2"/>
  <c r="L27" i="2"/>
  <c r="K27" i="2"/>
  <c r="J27" i="2"/>
  <c r="I27" i="2"/>
  <c r="H27" i="2"/>
  <c r="G27" i="2"/>
  <c r="F27" i="2"/>
  <c r="E27" i="2"/>
  <c r="D27" i="2"/>
  <c r="C27" i="2"/>
  <c r="AE26" i="2"/>
  <c r="AD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AE25" i="2"/>
  <c r="AD25" i="2"/>
  <c r="AC25" i="2"/>
  <c r="AB25" i="2"/>
  <c r="AA25" i="2"/>
  <c r="Z25" i="2"/>
  <c r="Y25" i="2"/>
  <c r="X25" i="2"/>
  <c r="W25" i="2"/>
  <c r="V25" i="2"/>
  <c r="U25" i="2"/>
  <c r="T25" i="2"/>
  <c r="S25" i="2"/>
  <c r="Q25" i="2"/>
  <c r="O25" i="2"/>
  <c r="N25" i="2"/>
  <c r="M25" i="2"/>
  <c r="L25" i="2"/>
  <c r="I25" i="2"/>
  <c r="H25" i="2"/>
  <c r="G25" i="2"/>
  <c r="F25" i="2"/>
  <c r="E25" i="2"/>
  <c r="D25" i="2"/>
  <c r="C25" i="2"/>
  <c r="AE24" i="2"/>
  <c r="AD24" i="2"/>
  <c r="AC24" i="2"/>
  <c r="AA24" i="2"/>
  <c r="Z24" i="2"/>
  <c r="Y24" i="2"/>
  <c r="X24" i="2"/>
  <c r="W24" i="2"/>
  <c r="V24" i="2"/>
  <c r="T24" i="2"/>
  <c r="S24" i="2"/>
  <c r="Q24" i="2"/>
  <c r="O24" i="2"/>
  <c r="N24" i="2"/>
  <c r="M24" i="2"/>
  <c r="L24" i="2"/>
  <c r="I24" i="2"/>
  <c r="H24" i="2"/>
  <c r="G24" i="2"/>
  <c r="F24" i="2"/>
  <c r="E24" i="2"/>
  <c r="D24" i="2"/>
  <c r="C24" i="2"/>
  <c r="AE23" i="2"/>
  <c r="AD23" i="2"/>
  <c r="AC23" i="2"/>
  <c r="AB23" i="2"/>
  <c r="AA23" i="2"/>
  <c r="Z23" i="2"/>
  <c r="Y23" i="2"/>
  <c r="X23" i="2"/>
  <c r="W23" i="2"/>
  <c r="V23" i="2"/>
  <c r="U23" i="2"/>
  <c r="T23" i="2"/>
  <c r="S23" i="2"/>
  <c r="Q23" i="2"/>
  <c r="O23" i="2"/>
  <c r="N23" i="2"/>
  <c r="M23" i="2"/>
  <c r="L23" i="2"/>
  <c r="I23" i="2"/>
  <c r="H23" i="2"/>
  <c r="G23" i="2"/>
  <c r="F23" i="2"/>
  <c r="E23" i="2"/>
  <c r="D23" i="2"/>
  <c r="C23" i="2"/>
  <c r="C27" i="1"/>
  <c r="D27" i="1"/>
  <c r="E27" i="1"/>
  <c r="F27" i="1"/>
  <c r="G27" i="1"/>
  <c r="H27" i="1"/>
  <c r="I27" i="1"/>
  <c r="J27" i="1"/>
  <c r="K27" i="1"/>
  <c r="L27" i="1"/>
  <c r="M27" i="1"/>
  <c r="N27" i="1"/>
  <c r="O27" i="1"/>
  <c r="P27" i="1"/>
  <c r="Q27" i="1"/>
  <c r="R27" i="1"/>
  <c r="S27" i="1"/>
  <c r="T27" i="1"/>
  <c r="U27" i="1"/>
  <c r="V27" i="1"/>
  <c r="W27" i="1"/>
  <c r="X27" i="1"/>
  <c r="Y27" i="1"/>
  <c r="Z27" i="1"/>
  <c r="AA27" i="1"/>
  <c r="AB27" i="1"/>
  <c r="AC27" i="1"/>
  <c r="AD27" i="1"/>
  <c r="AE27" i="1"/>
  <c r="C28" i="1"/>
  <c r="E28" i="1"/>
  <c r="F28" i="1"/>
  <c r="G28" i="1"/>
  <c r="H28" i="1"/>
  <c r="I28" i="1"/>
  <c r="L28" i="1"/>
  <c r="M28" i="1"/>
  <c r="N28" i="1"/>
  <c r="O28" i="1"/>
  <c r="P28" i="1"/>
  <c r="Q28" i="1"/>
  <c r="S28" i="1"/>
  <c r="T28" i="1"/>
  <c r="V28" i="1"/>
  <c r="W28" i="1"/>
  <c r="X28" i="1"/>
  <c r="Y28" i="1"/>
  <c r="Z28" i="1"/>
  <c r="AA28" i="1"/>
  <c r="AB28" i="1"/>
  <c r="AC28" i="1"/>
  <c r="AD28" i="1"/>
  <c r="C29" i="1"/>
  <c r="D29" i="1"/>
  <c r="E29" i="1"/>
  <c r="F29" i="1"/>
  <c r="G29" i="1"/>
  <c r="H29" i="1"/>
  <c r="I29" i="1"/>
  <c r="J29" i="1"/>
  <c r="K29" i="1"/>
  <c r="L29" i="1"/>
  <c r="M29" i="1"/>
  <c r="N29" i="1"/>
  <c r="O29" i="1"/>
  <c r="P29" i="1"/>
  <c r="Q29" i="1"/>
  <c r="R29" i="1"/>
  <c r="S29" i="1"/>
  <c r="T29" i="1"/>
  <c r="U29" i="1"/>
  <c r="V29" i="1"/>
  <c r="W29" i="1"/>
  <c r="X29" i="1"/>
  <c r="Y29" i="1"/>
  <c r="Z29" i="1"/>
  <c r="AA29" i="1"/>
  <c r="AB29" i="1"/>
  <c r="AC29" i="1"/>
  <c r="AD29" i="1"/>
  <c r="AE29" i="1"/>
  <c r="C30" i="1"/>
  <c r="D30" i="1"/>
  <c r="E30" i="1"/>
  <c r="F30" i="1"/>
  <c r="G30" i="1"/>
  <c r="H30" i="1"/>
  <c r="I30" i="1"/>
  <c r="J30" i="1"/>
  <c r="K30" i="1"/>
  <c r="L30" i="1"/>
  <c r="M30" i="1"/>
  <c r="N30" i="1"/>
  <c r="O30" i="1"/>
  <c r="P30" i="1"/>
  <c r="Q30" i="1"/>
  <c r="R30" i="1"/>
  <c r="S30" i="1"/>
  <c r="T30" i="1"/>
  <c r="U30" i="1"/>
  <c r="V30" i="1"/>
  <c r="W30" i="1"/>
  <c r="X30" i="1"/>
  <c r="Y30" i="1"/>
  <c r="Z30" i="1"/>
  <c r="AA30" i="1"/>
  <c r="AB30" i="1"/>
  <c r="AC30" i="1"/>
  <c r="AD30" i="1"/>
  <c r="AE30" i="1"/>
  <c r="C31" i="1"/>
  <c r="D31" i="1"/>
  <c r="E31" i="1"/>
  <c r="F31" i="1"/>
  <c r="G31" i="1"/>
  <c r="H31" i="1"/>
  <c r="I31" i="1"/>
  <c r="J31" i="1"/>
  <c r="K31" i="1"/>
  <c r="L31" i="1"/>
  <c r="M31" i="1"/>
  <c r="N31" i="1"/>
  <c r="O31" i="1"/>
  <c r="P31" i="1"/>
  <c r="Q31" i="1"/>
  <c r="R31" i="1"/>
  <c r="S31" i="1"/>
  <c r="T31" i="1"/>
  <c r="U31" i="1"/>
  <c r="V31" i="1"/>
  <c r="W31" i="1"/>
  <c r="X31" i="1"/>
  <c r="Y31" i="1"/>
  <c r="Z31" i="1"/>
  <c r="AA31" i="1"/>
  <c r="AB31" i="1"/>
  <c r="AC31" i="1"/>
  <c r="AD31" i="1"/>
  <c r="AE31" i="1"/>
  <c r="C32" i="1"/>
  <c r="D32" i="1"/>
  <c r="E32" i="1"/>
  <c r="F32" i="1"/>
  <c r="G32" i="1"/>
  <c r="H32" i="1"/>
  <c r="I32" i="1"/>
  <c r="J32" i="1"/>
  <c r="K32" i="1"/>
  <c r="L32" i="1"/>
  <c r="M32" i="1"/>
  <c r="N32" i="1"/>
  <c r="O32" i="1"/>
  <c r="P32" i="1"/>
  <c r="Q32" i="1"/>
  <c r="R32" i="1"/>
  <c r="S32" i="1"/>
  <c r="T32" i="1"/>
  <c r="U32" i="1"/>
  <c r="V32" i="1"/>
  <c r="W32" i="1"/>
  <c r="X32" i="1"/>
  <c r="Y32" i="1"/>
  <c r="Z32" i="1"/>
  <c r="AA32" i="1"/>
  <c r="AB32" i="1"/>
  <c r="AC32" i="1"/>
  <c r="AD32" i="1"/>
  <c r="AE32" i="1"/>
  <c r="C33" i="1"/>
  <c r="E33" i="1"/>
  <c r="F33" i="1"/>
  <c r="G33" i="1"/>
  <c r="H33" i="1"/>
  <c r="I33" i="1"/>
  <c r="L33" i="1"/>
  <c r="M33" i="1"/>
  <c r="N33" i="1"/>
  <c r="O33" i="1"/>
  <c r="P33" i="1"/>
  <c r="Q33" i="1"/>
  <c r="S33" i="1"/>
  <c r="T33" i="1"/>
  <c r="V33" i="1"/>
  <c r="W33" i="1"/>
  <c r="X33" i="1"/>
  <c r="Y33" i="1"/>
  <c r="Z33" i="1"/>
  <c r="AA33" i="1"/>
  <c r="AB33" i="1"/>
  <c r="AC33" i="1"/>
  <c r="AD33" i="1"/>
  <c r="C34" i="1"/>
  <c r="D34" i="1"/>
  <c r="E34" i="1"/>
  <c r="F34" i="1"/>
  <c r="G34" i="1"/>
  <c r="H34" i="1"/>
  <c r="I34" i="1"/>
  <c r="J34" i="1"/>
  <c r="K34" i="1"/>
  <c r="L34" i="1"/>
  <c r="M34" i="1"/>
  <c r="N34" i="1"/>
  <c r="O34" i="1"/>
  <c r="P34" i="1"/>
  <c r="Q34" i="1"/>
  <c r="R34" i="1"/>
  <c r="S34" i="1"/>
  <c r="T34" i="1"/>
  <c r="U34" i="1"/>
  <c r="V34" i="1"/>
  <c r="W34" i="1"/>
  <c r="X34" i="1"/>
  <c r="Y34" i="1"/>
  <c r="Z34" i="1"/>
  <c r="AA34" i="1"/>
  <c r="AB34" i="1"/>
  <c r="AC34" i="1"/>
  <c r="AD34" i="1"/>
  <c r="AE34" i="1"/>
  <c r="C35" i="1"/>
  <c r="D35" i="1"/>
  <c r="E35" i="1"/>
  <c r="F35" i="1"/>
  <c r="G35" i="1"/>
  <c r="H35" i="1"/>
  <c r="I35" i="1"/>
  <c r="J35" i="1"/>
  <c r="K35" i="1"/>
  <c r="L35" i="1"/>
  <c r="M35" i="1"/>
  <c r="N35" i="1"/>
  <c r="O35" i="1"/>
  <c r="P35" i="1"/>
  <c r="Q35" i="1"/>
  <c r="R35" i="1"/>
  <c r="S35" i="1"/>
  <c r="T35" i="1"/>
  <c r="U35" i="1"/>
  <c r="V35" i="1"/>
  <c r="W35" i="1"/>
  <c r="X35" i="1"/>
  <c r="Y35" i="1"/>
  <c r="Z35" i="1"/>
  <c r="AA35" i="1"/>
  <c r="AB35" i="1"/>
  <c r="AC35" i="1"/>
  <c r="AD35" i="1"/>
  <c r="AE35" i="1"/>
  <c r="C24" i="1"/>
  <c r="D24" i="1"/>
  <c r="E24" i="1"/>
  <c r="F24" i="1"/>
  <c r="G24" i="1"/>
  <c r="H24" i="1"/>
  <c r="I24" i="1"/>
  <c r="L24" i="1"/>
  <c r="M24" i="1"/>
  <c r="N24" i="1"/>
  <c r="O24" i="1"/>
  <c r="P24" i="1"/>
  <c r="Q24" i="1"/>
  <c r="S24" i="1"/>
  <c r="T24" i="1"/>
  <c r="V24" i="1"/>
  <c r="W24" i="1"/>
  <c r="X24" i="1"/>
  <c r="Y24" i="1"/>
  <c r="Z24" i="1"/>
  <c r="AA24" i="1"/>
  <c r="AB24" i="1"/>
  <c r="AC24" i="1"/>
  <c r="AD24" i="1"/>
  <c r="C25" i="1"/>
  <c r="D25" i="1"/>
  <c r="E25" i="1"/>
  <c r="F25" i="1"/>
  <c r="G25" i="1"/>
  <c r="H25" i="1"/>
  <c r="I25" i="1"/>
  <c r="L25" i="1"/>
  <c r="M25" i="1"/>
  <c r="N25" i="1"/>
  <c r="O25" i="1"/>
  <c r="P25" i="1"/>
  <c r="Q25" i="1"/>
  <c r="S25" i="1"/>
  <c r="T25" i="1"/>
  <c r="V25" i="1"/>
  <c r="W25" i="1"/>
  <c r="X25" i="1"/>
  <c r="Y25" i="1"/>
  <c r="Z25" i="1"/>
  <c r="AA25" i="1"/>
  <c r="AB25" i="1"/>
  <c r="AC25" i="1"/>
  <c r="AD25" i="1"/>
  <c r="C26" i="1"/>
  <c r="D26" i="1"/>
  <c r="E26" i="1"/>
  <c r="F26" i="1"/>
  <c r="G26" i="1"/>
  <c r="H26" i="1"/>
  <c r="I26" i="1"/>
  <c r="L26" i="1"/>
  <c r="M26" i="1"/>
  <c r="N26" i="1"/>
  <c r="O26" i="1"/>
  <c r="P26" i="1"/>
  <c r="Q26" i="1"/>
  <c r="S26" i="1"/>
  <c r="T26" i="1"/>
  <c r="V26" i="1"/>
  <c r="W26" i="1"/>
  <c r="X26" i="1"/>
  <c r="Y26" i="1"/>
  <c r="Z26" i="1"/>
  <c r="AA26" i="1"/>
  <c r="AB26" i="1"/>
  <c r="AC26" i="1"/>
  <c r="AD26" i="1"/>
  <c r="D23" i="1"/>
  <c r="E23" i="1"/>
  <c r="F23" i="1"/>
  <c r="G23" i="1"/>
  <c r="H23" i="1"/>
  <c r="I23" i="1"/>
  <c r="L23" i="1"/>
  <c r="M23" i="1"/>
  <c r="N23" i="1"/>
  <c r="O23" i="1"/>
  <c r="P23" i="1"/>
  <c r="Q23" i="1"/>
  <c r="S23" i="1"/>
  <c r="T23" i="1"/>
  <c r="V23" i="1"/>
  <c r="W23" i="1"/>
  <c r="X23" i="1"/>
  <c r="Y23" i="1"/>
  <c r="Z23" i="1"/>
  <c r="AA23" i="1"/>
  <c r="AB23" i="1"/>
  <c r="AC23" i="1"/>
  <c r="AD23" i="1"/>
  <c r="A19" i="22"/>
  <c r="A51" i="22" s="1"/>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AE51" i="21"/>
  <c r="AD51" i="21"/>
  <c r="AC51" i="21"/>
  <c r="AB51" i="21"/>
  <c r="AA51" i="21"/>
  <c r="Z51" i="21"/>
  <c r="Y51" i="21"/>
  <c r="X51" i="21"/>
  <c r="W51" i="21"/>
  <c r="V51" i="21"/>
  <c r="U51" i="21"/>
  <c r="T51" i="21"/>
  <c r="S51" i="21"/>
  <c r="R51" i="21"/>
  <c r="Q51" i="21"/>
  <c r="P51" i="21"/>
  <c r="P69" i="21" s="1"/>
  <c r="O51" i="21"/>
  <c r="N51" i="21"/>
  <c r="M51" i="21"/>
  <c r="L51" i="21"/>
  <c r="K51" i="21"/>
  <c r="J51" i="21"/>
  <c r="I51" i="21"/>
  <c r="H51" i="21"/>
  <c r="G51" i="21"/>
  <c r="F51" i="21"/>
  <c r="E51" i="21"/>
  <c r="D51" i="21"/>
  <c r="C51"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AE46" i="21"/>
  <c r="AD46" i="21"/>
  <c r="AC46" i="21"/>
  <c r="AA46" i="21"/>
  <c r="Z46" i="21"/>
  <c r="Y46" i="21"/>
  <c r="X46" i="21"/>
  <c r="W46" i="21"/>
  <c r="V46" i="21"/>
  <c r="T46" i="21"/>
  <c r="S46" i="21"/>
  <c r="R46" i="21"/>
  <c r="Q46" i="21"/>
  <c r="P46" i="21"/>
  <c r="O46" i="21"/>
  <c r="N46" i="21"/>
  <c r="M46" i="21"/>
  <c r="L46" i="21"/>
  <c r="I46" i="21"/>
  <c r="H46" i="21"/>
  <c r="G46" i="21"/>
  <c r="F46" i="21"/>
  <c r="E46" i="21"/>
  <c r="D46" i="21"/>
  <c r="C46"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AE44" i="21"/>
  <c r="AD44" i="21"/>
  <c r="AC44" i="21"/>
  <c r="AA44" i="21"/>
  <c r="Z44" i="21"/>
  <c r="Y44" i="21"/>
  <c r="X44" i="21"/>
  <c r="W44" i="21"/>
  <c r="V44" i="21"/>
  <c r="T44" i="21"/>
  <c r="S44" i="21"/>
  <c r="R44" i="21"/>
  <c r="Q44" i="21"/>
  <c r="P44" i="21"/>
  <c r="O44" i="21"/>
  <c r="N44" i="21"/>
  <c r="M44" i="21"/>
  <c r="I44" i="21"/>
  <c r="H44" i="21"/>
  <c r="G44" i="21"/>
  <c r="F44" i="21"/>
  <c r="E44" i="21"/>
  <c r="D44" i="21"/>
  <c r="C44" i="21"/>
  <c r="AE43" i="21"/>
  <c r="AD43" i="21"/>
  <c r="AC43" i="21"/>
  <c r="AB43" i="21"/>
  <c r="AA43" i="21"/>
  <c r="Z43" i="21"/>
  <c r="Y43" i="21"/>
  <c r="X43" i="21"/>
  <c r="W43" i="21"/>
  <c r="V43" i="21"/>
  <c r="U43" i="21"/>
  <c r="T43" i="21"/>
  <c r="S43" i="21"/>
  <c r="R43" i="21"/>
  <c r="Q43" i="21"/>
  <c r="P43" i="21"/>
  <c r="P61" i="21" s="1"/>
  <c r="O43" i="21"/>
  <c r="N43" i="21"/>
  <c r="M43" i="21"/>
  <c r="L43" i="21"/>
  <c r="K43" i="21"/>
  <c r="J43" i="21"/>
  <c r="I43" i="21"/>
  <c r="H43" i="21"/>
  <c r="G43" i="21"/>
  <c r="F43" i="21"/>
  <c r="E43" i="21"/>
  <c r="D43" i="21"/>
  <c r="C43" i="21"/>
  <c r="AE42" i="21"/>
  <c r="AD42" i="21"/>
  <c r="AC42" i="21"/>
  <c r="AA42" i="21"/>
  <c r="Z42" i="21"/>
  <c r="Y42" i="21"/>
  <c r="X42" i="21"/>
  <c r="W42" i="21"/>
  <c r="V42" i="21"/>
  <c r="T42" i="21"/>
  <c r="S42" i="21"/>
  <c r="R42" i="21"/>
  <c r="Q42" i="21"/>
  <c r="P42" i="21"/>
  <c r="O42" i="21"/>
  <c r="N42" i="21"/>
  <c r="M42" i="21"/>
  <c r="I42" i="21"/>
  <c r="H42" i="21"/>
  <c r="G42" i="21"/>
  <c r="F42" i="21"/>
  <c r="E42" i="21"/>
  <c r="D42" i="21"/>
  <c r="C42" i="21"/>
  <c r="AE41" i="21"/>
  <c r="AD41" i="21"/>
  <c r="AC41" i="21"/>
  <c r="AA41" i="21"/>
  <c r="Z41" i="21"/>
  <c r="Y41" i="21"/>
  <c r="X41" i="21"/>
  <c r="W41" i="21"/>
  <c r="V41" i="21"/>
  <c r="T41" i="21"/>
  <c r="S41" i="21"/>
  <c r="R41" i="21"/>
  <c r="Q41" i="21"/>
  <c r="P41" i="21"/>
  <c r="P59" i="21" s="1"/>
  <c r="O41" i="21"/>
  <c r="N41" i="21"/>
  <c r="M41" i="21"/>
  <c r="I41" i="21"/>
  <c r="H41" i="21"/>
  <c r="G41" i="21"/>
  <c r="F41" i="21"/>
  <c r="E41" i="21"/>
  <c r="D41" i="21"/>
  <c r="C41" i="21"/>
  <c r="AE40" i="21"/>
  <c r="AD40" i="21"/>
  <c r="AC40" i="21"/>
  <c r="AA40" i="21"/>
  <c r="Z40" i="21"/>
  <c r="Y40" i="21"/>
  <c r="X40" i="21"/>
  <c r="W40" i="21"/>
  <c r="V40" i="21"/>
  <c r="T40" i="21"/>
  <c r="S40" i="21"/>
  <c r="R40" i="21"/>
  <c r="Q40" i="21"/>
  <c r="P40" i="21"/>
  <c r="O40" i="21"/>
  <c r="N40" i="21"/>
  <c r="M40" i="21"/>
  <c r="I40" i="21"/>
  <c r="H40" i="21"/>
  <c r="G40" i="21"/>
  <c r="F40" i="21"/>
  <c r="E40" i="21"/>
  <c r="D40" i="21"/>
  <c r="C40" i="21"/>
  <c r="A19" i="21"/>
  <c r="A51" i="21" s="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AC52" i="20"/>
  <c r="AB52" i="20"/>
  <c r="AA52" i="20"/>
  <c r="Z52" i="20"/>
  <c r="Y52" i="20"/>
  <c r="X52" i="20"/>
  <c r="W52" i="20"/>
  <c r="V52" i="20"/>
  <c r="U52" i="20"/>
  <c r="T52" i="20"/>
  <c r="S52" i="20"/>
  <c r="R52" i="20"/>
  <c r="Q52" i="20"/>
  <c r="P52" i="20"/>
  <c r="P70" i="20" s="1"/>
  <c r="O52" i="20"/>
  <c r="N52" i="20"/>
  <c r="M52" i="20"/>
  <c r="L52" i="20"/>
  <c r="K52" i="20"/>
  <c r="J52" i="20"/>
  <c r="I52" i="20"/>
  <c r="H52" i="20"/>
  <c r="G52" i="20"/>
  <c r="F52" i="20"/>
  <c r="E52" i="20"/>
  <c r="C52" i="20"/>
  <c r="AE51" i="20"/>
  <c r="AD51" i="20"/>
  <c r="AC51" i="20"/>
  <c r="AB51" i="20"/>
  <c r="AA51" i="20"/>
  <c r="Z51" i="20"/>
  <c r="Y51" i="20"/>
  <c r="X51" i="20"/>
  <c r="W51" i="20"/>
  <c r="V51" i="20"/>
  <c r="U51" i="20"/>
  <c r="T51" i="20"/>
  <c r="S51" i="20"/>
  <c r="R51" i="20"/>
  <c r="Q51" i="20"/>
  <c r="P51" i="20"/>
  <c r="O51" i="20"/>
  <c r="N51" i="20"/>
  <c r="M51" i="20"/>
  <c r="L51" i="20"/>
  <c r="K51" i="20"/>
  <c r="J51" i="20"/>
  <c r="I51" i="20"/>
  <c r="H51" i="20"/>
  <c r="G51" i="20"/>
  <c r="E51" i="20"/>
  <c r="AE50" i="20"/>
  <c r="AD50" i="20"/>
  <c r="AC50" i="20"/>
  <c r="AB50" i="20"/>
  <c r="AA50" i="20"/>
  <c r="Z50" i="20"/>
  <c r="Y50" i="20"/>
  <c r="X50" i="20"/>
  <c r="W50" i="20"/>
  <c r="V50" i="20"/>
  <c r="U50" i="20"/>
  <c r="T50" i="20"/>
  <c r="S50" i="20"/>
  <c r="R50" i="20"/>
  <c r="Q50" i="20"/>
  <c r="P50" i="20"/>
  <c r="O50" i="20"/>
  <c r="N50" i="20"/>
  <c r="M50" i="20"/>
  <c r="L50" i="20"/>
  <c r="K50" i="20"/>
  <c r="J50" i="20"/>
  <c r="I50" i="20"/>
  <c r="H50" i="20"/>
  <c r="G50" i="20"/>
  <c r="E50" i="20"/>
  <c r="AE49" i="20"/>
  <c r="AD49" i="20"/>
  <c r="AC49" i="20"/>
  <c r="AB49" i="20"/>
  <c r="AA49" i="20"/>
  <c r="Z49" i="20"/>
  <c r="W49" i="20"/>
  <c r="V49" i="20"/>
  <c r="U49" i="20"/>
  <c r="T49" i="20"/>
  <c r="S49" i="20"/>
  <c r="R49" i="20"/>
  <c r="Q49" i="20"/>
  <c r="P49" i="20"/>
  <c r="P67" i="20" s="1"/>
  <c r="O49" i="20"/>
  <c r="N49" i="20"/>
  <c r="M49" i="20"/>
  <c r="L49" i="20"/>
  <c r="K49" i="20"/>
  <c r="J49" i="20"/>
  <c r="I49" i="20"/>
  <c r="H49" i="20"/>
  <c r="G49" i="20"/>
  <c r="E49" i="20"/>
  <c r="D49" i="20"/>
  <c r="AC48" i="20"/>
  <c r="AB48" i="20"/>
  <c r="AA48" i="20"/>
  <c r="Z48" i="20"/>
  <c r="Y48" i="20"/>
  <c r="X48" i="20"/>
  <c r="W48" i="20"/>
  <c r="V48" i="20"/>
  <c r="U48" i="20"/>
  <c r="T48" i="20"/>
  <c r="S48" i="20"/>
  <c r="R48" i="20"/>
  <c r="Q48" i="20"/>
  <c r="P48" i="20"/>
  <c r="O48" i="20"/>
  <c r="N48" i="20"/>
  <c r="M48" i="20"/>
  <c r="L48" i="20"/>
  <c r="K48" i="20"/>
  <c r="J48" i="20"/>
  <c r="I48" i="20"/>
  <c r="H48" i="20"/>
  <c r="G48" i="20"/>
  <c r="F48" i="20"/>
  <c r="E48" i="20"/>
  <c r="C48" i="20"/>
  <c r="AD47" i="20"/>
  <c r="AC47" i="20"/>
  <c r="Z47" i="20"/>
  <c r="Y47" i="20"/>
  <c r="X47" i="20"/>
  <c r="W47" i="20"/>
  <c r="V47" i="20"/>
  <c r="S47" i="20"/>
  <c r="Q47" i="20"/>
  <c r="O47" i="20"/>
  <c r="N47" i="20"/>
  <c r="M47" i="20"/>
  <c r="L47" i="20"/>
  <c r="J47" i="20"/>
  <c r="I47" i="20"/>
  <c r="H47" i="20"/>
  <c r="G47" i="20"/>
  <c r="F47" i="20"/>
  <c r="E47" i="20"/>
  <c r="C47" i="20"/>
  <c r="AC46" i="20"/>
  <c r="AB46" i="20"/>
  <c r="Z46" i="20"/>
  <c r="Y46" i="20"/>
  <c r="X46" i="20"/>
  <c r="W46" i="20"/>
  <c r="V46" i="20"/>
  <c r="U46" i="20"/>
  <c r="P46" i="20"/>
  <c r="O46" i="20"/>
  <c r="N46" i="20"/>
  <c r="L46" i="20"/>
  <c r="K46" i="20"/>
  <c r="J46" i="20"/>
  <c r="H46" i="20"/>
  <c r="G46" i="20"/>
  <c r="F46" i="20"/>
  <c r="E46" i="20"/>
  <c r="C46" i="20"/>
  <c r="AE45" i="20"/>
  <c r="AD45" i="20"/>
  <c r="AC45" i="20"/>
  <c r="AB45" i="20"/>
  <c r="AA45" i="20"/>
  <c r="Z45" i="20"/>
  <c r="Y45" i="20"/>
  <c r="X45" i="20"/>
  <c r="W45" i="20"/>
  <c r="V45" i="20"/>
  <c r="U45" i="20"/>
  <c r="T45" i="20"/>
  <c r="S45" i="20"/>
  <c r="R45" i="20"/>
  <c r="Q45" i="20"/>
  <c r="P45" i="20"/>
  <c r="P63" i="20" s="1"/>
  <c r="O45" i="20"/>
  <c r="N45" i="20"/>
  <c r="M45" i="20"/>
  <c r="L45" i="20"/>
  <c r="K45" i="20"/>
  <c r="J45" i="20"/>
  <c r="I45" i="20"/>
  <c r="H45" i="20"/>
  <c r="G45" i="20"/>
  <c r="F45" i="20"/>
  <c r="E45" i="20"/>
  <c r="D45" i="20"/>
  <c r="C45" i="20"/>
  <c r="AE44" i="20"/>
  <c r="AD44" i="20"/>
  <c r="AC44" i="20"/>
  <c r="AA44" i="20"/>
  <c r="Z44" i="20"/>
  <c r="Y44" i="20"/>
  <c r="X44" i="20"/>
  <c r="W44" i="20"/>
  <c r="V44" i="20"/>
  <c r="U44" i="20"/>
  <c r="T44" i="20"/>
  <c r="S44" i="20"/>
  <c r="R44" i="20"/>
  <c r="Q44" i="20"/>
  <c r="P44" i="20"/>
  <c r="O44" i="20"/>
  <c r="N44" i="20"/>
  <c r="M44" i="20"/>
  <c r="L44" i="20"/>
  <c r="K44" i="20"/>
  <c r="J44" i="20"/>
  <c r="I44" i="20"/>
  <c r="H44" i="20"/>
  <c r="G44" i="20"/>
  <c r="F44" i="20"/>
  <c r="E44" i="20"/>
  <c r="D44" i="20"/>
  <c r="C44" i="20"/>
  <c r="AE43" i="20"/>
  <c r="AD43" i="20"/>
  <c r="AC43" i="20"/>
  <c r="AB43" i="20"/>
  <c r="AA43" i="20"/>
  <c r="Z43" i="20"/>
  <c r="Y43" i="20"/>
  <c r="X43" i="20"/>
  <c r="W43" i="20"/>
  <c r="V43" i="20"/>
  <c r="U43" i="20"/>
  <c r="T43" i="20"/>
  <c r="S43" i="20"/>
  <c r="R43" i="20"/>
  <c r="Q43" i="20"/>
  <c r="P43" i="20"/>
  <c r="P61" i="20" s="1"/>
  <c r="O43" i="20"/>
  <c r="N43" i="20"/>
  <c r="M43" i="20"/>
  <c r="L43" i="20"/>
  <c r="K43" i="20"/>
  <c r="J43" i="20"/>
  <c r="I43" i="20"/>
  <c r="H43" i="20"/>
  <c r="G43" i="20"/>
  <c r="F43" i="20"/>
  <c r="E43" i="20"/>
  <c r="D43" i="20"/>
  <c r="C43" i="20"/>
  <c r="AE42" i="20"/>
  <c r="AD42" i="20"/>
  <c r="AC42" i="20"/>
  <c r="AA42" i="20"/>
  <c r="Z42" i="20"/>
  <c r="Y42" i="20"/>
  <c r="X42" i="20"/>
  <c r="W42" i="20"/>
  <c r="V42" i="20"/>
  <c r="U42" i="20"/>
  <c r="T42" i="20"/>
  <c r="S42" i="20"/>
  <c r="Q42" i="20"/>
  <c r="P42" i="20"/>
  <c r="O42" i="20"/>
  <c r="N42" i="20"/>
  <c r="M42" i="20"/>
  <c r="L42" i="20"/>
  <c r="K42" i="20"/>
  <c r="I42" i="20"/>
  <c r="H42" i="20"/>
  <c r="G42" i="20"/>
  <c r="F42" i="20"/>
  <c r="E42" i="20"/>
  <c r="D42" i="20"/>
  <c r="C42" i="20"/>
  <c r="AE41" i="20"/>
  <c r="AD41" i="20"/>
  <c r="AC41" i="20"/>
  <c r="AB41" i="20"/>
  <c r="AA41" i="20"/>
  <c r="Z41" i="20"/>
  <c r="Y41" i="20"/>
  <c r="X41" i="20"/>
  <c r="W41" i="20"/>
  <c r="V41" i="20"/>
  <c r="U41" i="20"/>
  <c r="S41" i="20"/>
  <c r="P41" i="20"/>
  <c r="O41" i="20"/>
  <c r="N41" i="20"/>
  <c r="L41" i="20"/>
  <c r="K41" i="20"/>
  <c r="H41" i="20"/>
  <c r="G41" i="20"/>
  <c r="F41" i="20"/>
  <c r="E41" i="20"/>
  <c r="D41" i="20"/>
  <c r="C41" i="20"/>
  <c r="AE40" i="20"/>
  <c r="AD40" i="20"/>
  <c r="AC40" i="20"/>
  <c r="AB40" i="20"/>
  <c r="AA40" i="20"/>
  <c r="Z40" i="20"/>
  <c r="Y40" i="20"/>
  <c r="X40" i="20"/>
  <c r="W40" i="20"/>
  <c r="V40" i="20"/>
  <c r="U40" i="20"/>
  <c r="T40" i="20"/>
  <c r="S40" i="20"/>
  <c r="Q40" i="20"/>
  <c r="P40" i="20"/>
  <c r="O40" i="20"/>
  <c r="N40" i="20"/>
  <c r="M40" i="20"/>
  <c r="L40" i="20"/>
  <c r="K40" i="20"/>
  <c r="I40" i="20"/>
  <c r="H40" i="20"/>
  <c r="G40" i="20"/>
  <c r="F40" i="20"/>
  <c r="E40" i="20"/>
  <c r="D40" i="20"/>
  <c r="C40" i="20"/>
  <c r="A19" i="20"/>
  <c r="A51" i="20" s="1"/>
  <c r="C51" i="20" s="1"/>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AE52" i="19"/>
  <c r="AD52" i="19"/>
  <c r="AC52" i="19"/>
  <c r="AB52" i="19"/>
  <c r="AA52" i="19"/>
  <c r="Z52" i="19"/>
  <c r="Y52" i="19"/>
  <c r="X52" i="19"/>
  <c r="W52" i="19"/>
  <c r="V52" i="19"/>
  <c r="U52" i="19"/>
  <c r="T52" i="19"/>
  <c r="S52" i="19"/>
  <c r="R52" i="19"/>
  <c r="Q52" i="19"/>
  <c r="P52" i="19"/>
  <c r="O52" i="19"/>
  <c r="N52" i="19"/>
  <c r="M52" i="19"/>
  <c r="L52" i="19"/>
  <c r="K52" i="19"/>
  <c r="J52" i="19"/>
  <c r="I52" i="19"/>
  <c r="H52" i="19"/>
  <c r="G52" i="19"/>
  <c r="F52" i="19"/>
  <c r="E52" i="19"/>
  <c r="D52" i="19"/>
  <c r="C52" i="19"/>
  <c r="AE51" i="19"/>
  <c r="AD51" i="19"/>
  <c r="AC51" i="19"/>
  <c r="AB51" i="19"/>
  <c r="AA51" i="19"/>
  <c r="Z51" i="19"/>
  <c r="Y51" i="19"/>
  <c r="X51" i="19"/>
  <c r="W51" i="19"/>
  <c r="V51" i="19"/>
  <c r="U51" i="19"/>
  <c r="T51" i="19"/>
  <c r="S51" i="19"/>
  <c r="R51" i="19"/>
  <c r="Q51" i="19"/>
  <c r="P51" i="19"/>
  <c r="P69" i="19" s="1"/>
  <c r="O51" i="19"/>
  <c r="N51" i="19"/>
  <c r="M51" i="19"/>
  <c r="L51" i="19"/>
  <c r="K51" i="19"/>
  <c r="J51" i="19"/>
  <c r="I51" i="19"/>
  <c r="H51" i="19"/>
  <c r="G51" i="19"/>
  <c r="F51" i="19"/>
  <c r="E51" i="19"/>
  <c r="D51" i="19"/>
  <c r="C51" i="19"/>
  <c r="AE50" i="19"/>
  <c r="AD50" i="19"/>
  <c r="AC50" i="19"/>
  <c r="AB50" i="19"/>
  <c r="AA50" i="19"/>
  <c r="Z50" i="19"/>
  <c r="Y50" i="19"/>
  <c r="X50" i="19"/>
  <c r="W50" i="19"/>
  <c r="V50" i="19"/>
  <c r="U50" i="19"/>
  <c r="T50" i="19"/>
  <c r="S50" i="19"/>
  <c r="R50" i="19"/>
  <c r="Q50" i="19"/>
  <c r="P50" i="19"/>
  <c r="O50" i="19"/>
  <c r="N50" i="19"/>
  <c r="M50" i="19"/>
  <c r="L50" i="19"/>
  <c r="K50" i="19"/>
  <c r="J50" i="19"/>
  <c r="I50" i="19"/>
  <c r="H50" i="19"/>
  <c r="G50" i="19"/>
  <c r="F50" i="19"/>
  <c r="E50" i="19"/>
  <c r="D50" i="19"/>
  <c r="C50" i="19"/>
  <c r="AE49" i="19"/>
  <c r="AD49" i="19"/>
  <c r="AC49" i="19"/>
  <c r="AB49" i="19"/>
  <c r="AA49" i="19"/>
  <c r="Z49" i="19"/>
  <c r="Y49" i="19"/>
  <c r="X49" i="19"/>
  <c r="W49" i="19"/>
  <c r="V49" i="19"/>
  <c r="U49" i="19"/>
  <c r="T49" i="19"/>
  <c r="S49" i="19"/>
  <c r="R49" i="19"/>
  <c r="Q49" i="19"/>
  <c r="P49" i="19"/>
  <c r="O49" i="19"/>
  <c r="N49" i="19"/>
  <c r="M49" i="19"/>
  <c r="L49" i="19"/>
  <c r="K49" i="19"/>
  <c r="J49" i="19"/>
  <c r="I49" i="19"/>
  <c r="H49" i="19"/>
  <c r="G49" i="19"/>
  <c r="F49" i="19"/>
  <c r="E49" i="19"/>
  <c r="D49" i="19"/>
  <c r="C49" i="19"/>
  <c r="AD48" i="19"/>
  <c r="AC48" i="19"/>
  <c r="Z48" i="19"/>
  <c r="Y48" i="19"/>
  <c r="X48" i="19"/>
  <c r="W48" i="19"/>
  <c r="V48" i="19"/>
  <c r="S48" i="19"/>
  <c r="Q48" i="19"/>
  <c r="O48" i="19"/>
  <c r="N48" i="19"/>
  <c r="M48" i="19"/>
  <c r="L48" i="19"/>
  <c r="J48" i="19"/>
  <c r="I48" i="19"/>
  <c r="H48" i="19"/>
  <c r="G48" i="19"/>
  <c r="F48" i="19"/>
  <c r="E48" i="19"/>
  <c r="C48" i="19"/>
  <c r="AD47" i="19"/>
  <c r="AC47" i="19"/>
  <c r="Z47" i="19"/>
  <c r="Y47" i="19"/>
  <c r="X47" i="19"/>
  <c r="W47" i="19"/>
  <c r="V47" i="19"/>
  <c r="S47" i="19"/>
  <c r="Q47" i="19"/>
  <c r="O47" i="19"/>
  <c r="N47" i="19"/>
  <c r="M47" i="19"/>
  <c r="L47" i="19"/>
  <c r="J47" i="19"/>
  <c r="I47" i="19"/>
  <c r="H47" i="19"/>
  <c r="G47" i="19"/>
  <c r="F47" i="19"/>
  <c r="E47" i="19"/>
  <c r="C47" i="19"/>
  <c r="AD46" i="19"/>
  <c r="AC46" i="19"/>
  <c r="Z46" i="19"/>
  <c r="Y46" i="19"/>
  <c r="X46" i="19"/>
  <c r="W46" i="19"/>
  <c r="V46" i="19"/>
  <c r="S46" i="19"/>
  <c r="Q46" i="19"/>
  <c r="O46" i="19"/>
  <c r="N46" i="19"/>
  <c r="M46" i="19"/>
  <c r="L46" i="19"/>
  <c r="J46" i="19"/>
  <c r="I46" i="19"/>
  <c r="H46" i="19"/>
  <c r="G46" i="19"/>
  <c r="F46" i="19"/>
  <c r="E46" i="19"/>
  <c r="C46" i="19"/>
  <c r="AE45" i="19"/>
  <c r="AD45" i="19"/>
  <c r="AC45" i="19"/>
  <c r="AB45" i="19"/>
  <c r="AA45" i="19"/>
  <c r="Z45" i="19"/>
  <c r="Y45" i="19"/>
  <c r="X45" i="19"/>
  <c r="W45" i="19"/>
  <c r="V45" i="19"/>
  <c r="U45" i="19"/>
  <c r="T45" i="19"/>
  <c r="S45" i="19"/>
  <c r="R45" i="19"/>
  <c r="Q45" i="19"/>
  <c r="P45" i="19"/>
  <c r="O45" i="19"/>
  <c r="N45" i="19"/>
  <c r="M45" i="19"/>
  <c r="L45" i="19"/>
  <c r="K45" i="19"/>
  <c r="J45" i="19"/>
  <c r="I45" i="19"/>
  <c r="H45" i="19"/>
  <c r="G45" i="19"/>
  <c r="F45" i="19"/>
  <c r="E45" i="19"/>
  <c r="D45" i="19"/>
  <c r="C45" i="19"/>
  <c r="AE44" i="19"/>
  <c r="AD44" i="19"/>
  <c r="AC44" i="19"/>
  <c r="AA44" i="19"/>
  <c r="Z44" i="19"/>
  <c r="Y44" i="19"/>
  <c r="X44" i="19"/>
  <c r="W44" i="19"/>
  <c r="V44" i="19"/>
  <c r="U44" i="19"/>
  <c r="T44" i="19"/>
  <c r="S44" i="19"/>
  <c r="R44" i="19"/>
  <c r="Q44" i="19"/>
  <c r="P44" i="19"/>
  <c r="O44" i="19"/>
  <c r="N44" i="19"/>
  <c r="M44" i="19"/>
  <c r="K44" i="19"/>
  <c r="I44" i="19"/>
  <c r="H44" i="19"/>
  <c r="G44" i="19"/>
  <c r="F44" i="19"/>
  <c r="E44" i="19"/>
  <c r="D44" i="19"/>
  <c r="C44" i="19"/>
  <c r="AE43" i="19"/>
  <c r="AD43" i="19"/>
  <c r="AC43" i="19"/>
  <c r="AB43" i="19"/>
  <c r="AA43" i="19"/>
  <c r="Z43" i="19"/>
  <c r="Y43" i="19"/>
  <c r="X43" i="19"/>
  <c r="W43" i="19"/>
  <c r="V43" i="19"/>
  <c r="U43" i="19"/>
  <c r="T43" i="19"/>
  <c r="S43" i="19"/>
  <c r="R43" i="19"/>
  <c r="Q43" i="19"/>
  <c r="P43" i="19"/>
  <c r="O43" i="19"/>
  <c r="N43" i="19"/>
  <c r="M43" i="19"/>
  <c r="L43" i="19"/>
  <c r="K43" i="19"/>
  <c r="J43" i="19"/>
  <c r="I43" i="19"/>
  <c r="H43" i="19"/>
  <c r="G43" i="19"/>
  <c r="F43" i="19"/>
  <c r="E43" i="19"/>
  <c r="D43" i="19"/>
  <c r="C43" i="19"/>
  <c r="AE42" i="19"/>
  <c r="AD42" i="19"/>
  <c r="AC42" i="19"/>
  <c r="AA42" i="19"/>
  <c r="Z42" i="19"/>
  <c r="Y42" i="19"/>
  <c r="X42" i="19"/>
  <c r="W42" i="19"/>
  <c r="V42" i="19"/>
  <c r="U42" i="19"/>
  <c r="T42" i="19"/>
  <c r="S42" i="19"/>
  <c r="Q42" i="19"/>
  <c r="P42" i="19"/>
  <c r="P60" i="19" s="1"/>
  <c r="O42" i="19"/>
  <c r="N42" i="19"/>
  <c r="M42" i="19"/>
  <c r="K42" i="19"/>
  <c r="I42" i="19"/>
  <c r="H42" i="19"/>
  <c r="G42" i="19"/>
  <c r="F42" i="19"/>
  <c r="E42" i="19"/>
  <c r="D42" i="19"/>
  <c r="C42" i="19"/>
  <c r="AE41" i="19"/>
  <c r="AD41" i="19"/>
  <c r="AC41" i="19"/>
  <c r="AB41" i="19"/>
  <c r="AA41" i="19"/>
  <c r="Z41" i="19"/>
  <c r="Y41" i="19"/>
  <c r="X41" i="19"/>
  <c r="W41" i="19"/>
  <c r="V41" i="19"/>
  <c r="U41" i="19"/>
  <c r="T41" i="19"/>
  <c r="S41" i="19"/>
  <c r="Q41" i="19"/>
  <c r="P41" i="19"/>
  <c r="O41" i="19"/>
  <c r="N41" i="19"/>
  <c r="M41" i="19"/>
  <c r="K41" i="19"/>
  <c r="I41" i="19"/>
  <c r="H41" i="19"/>
  <c r="G41" i="19"/>
  <c r="F41" i="19"/>
  <c r="E41" i="19"/>
  <c r="D41" i="19"/>
  <c r="C41" i="19"/>
  <c r="AE40" i="19"/>
  <c r="AD40" i="19"/>
  <c r="AC40" i="19"/>
  <c r="AB40" i="19"/>
  <c r="AA40" i="19"/>
  <c r="Z40" i="19"/>
  <c r="Y40" i="19"/>
  <c r="X40" i="19"/>
  <c r="W40" i="19"/>
  <c r="V40" i="19"/>
  <c r="U40" i="19"/>
  <c r="T40" i="19"/>
  <c r="S40" i="19"/>
  <c r="Q40" i="19"/>
  <c r="P40" i="19"/>
  <c r="O40" i="19"/>
  <c r="N40" i="19"/>
  <c r="M40" i="19"/>
  <c r="K40" i="19"/>
  <c r="I40" i="19"/>
  <c r="H40" i="19"/>
  <c r="G40" i="19"/>
  <c r="F40" i="19"/>
  <c r="E40" i="19"/>
  <c r="D40" i="19"/>
  <c r="C40" i="19"/>
  <c r="A19" i="19"/>
  <c r="A51" i="19" s="1"/>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AE52" i="18"/>
  <c r="AD52" i="18"/>
  <c r="AC52" i="18"/>
  <c r="AB52" i="18"/>
  <c r="AA52" i="18"/>
  <c r="Z52" i="18"/>
  <c r="Y52" i="18"/>
  <c r="X52" i="18"/>
  <c r="W52" i="18"/>
  <c r="V52" i="18"/>
  <c r="U52" i="18"/>
  <c r="T52" i="18"/>
  <c r="S52" i="18"/>
  <c r="R52" i="18"/>
  <c r="Q52" i="18"/>
  <c r="P52" i="18"/>
  <c r="O52" i="18"/>
  <c r="N52" i="18"/>
  <c r="M52" i="18"/>
  <c r="L52" i="18"/>
  <c r="K52" i="18"/>
  <c r="J52" i="18"/>
  <c r="I52" i="18"/>
  <c r="H52" i="18"/>
  <c r="G52" i="18"/>
  <c r="F52" i="18"/>
  <c r="E52" i="18"/>
  <c r="D52" i="18"/>
  <c r="C52" i="18"/>
  <c r="AE51" i="18"/>
  <c r="AD51" i="18"/>
  <c r="AC51" i="18"/>
  <c r="AB51" i="18"/>
  <c r="AA51" i="18"/>
  <c r="Z51" i="18"/>
  <c r="Y51" i="18"/>
  <c r="X51" i="18"/>
  <c r="W51" i="18"/>
  <c r="V51" i="18"/>
  <c r="U51" i="18"/>
  <c r="T51" i="18"/>
  <c r="S51" i="18"/>
  <c r="R51" i="18"/>
  <c r="Q51" i="18"/>
  <c r="P51" i="18"/>
  <c r="P69" i="18" s="1"/>
  <c r="O51" i="18"/>
  <c r="N51" i="18"/>
  <c r="M51" i="18"/>
  <c r="L51" i="18"/>
  <c r="K51" i="18"/>
  <c r="J51" i="18"/>
  <c r="I51" i="18"/>
  <c r="H51" i="18"/>
  <c r="G51" i="18"/>
  <c r="F51" i="18"/>
  <c r="E51" i="18"/>
  <c r="D51" i="18"/>
  <c r="C51" i="18"/>
  <c r="AE50" i="18"/>
  <c r="AD50" i="18"/>
  <c r="AC50" i="18"/>
  <c r="AB50" i="18"/>
  <c r="AA50" i="18"/>
  <c r="Z50" i="18"/>
  <c r="Y50" i="18"/>
  <c r="X50" i="18"/>
  <c r="W50" i="18"/>
  <c r="V50" i="18"/>
  <c r="U50" i="18"/>
  <c r="T50" i="18"/>
  <c r="S50" i="18"/>
  <c r="R50" i="18"/>
  <c r="Q50" i="18"/>
  <c r="P50" i="18"/>
  <c r="P68" i="18" s="1"/>
  <c r="O50" i="18"/>
  <c r="N50" i="18"/>
  <c r="M50" i="18"/>
  <c r="L50" i="18"/>
  <c r="K50" i="18"/>
  <c r="J50" i="18"/>
  <c r="I50" i="18"/>
  <c r="H50" i="18"/>
  <c r="G50" i="18"/>
  <c r="F50" i="18"/>
  <c r="E50" i="18"/>
  <c r="D50" i="18"/>
  <c r="C50" i="18"/>
  <c r="AE49" i="18"/>
  <c r="AD49" i="18"/>
  <c r="AC49" i="18"/>
  <c r="AB49" i="18"/>
  <c r="AA49" i="18"/>
  <c r="Z49" i="18"/>
  <c r="Y49" i="18"/>
  <c r="X49" i="18"/>
  <c r="W49" i="18"/>
  <c r="V49" i="18"/>
  <c r="U49" i="18"/>
  <c r="T49" i="18"/>
  <c r="S49" i="18"/>
  <c r="R49" i="18"/>
  <c r="Q49" i="18"/>
  <c r="P49" i="18"/>
  <c r="O49" i="18"/>
  <c r="N49" i="18"/>
  <c r="M49" i="18"/>
  <c r="L49" i="18"/>
  <c r="K49" i="18"/>
  <c r="J49" i="18"/>
  <c r="I49" i="18"/>
  <c r="H49" i="18"/>
  <c r="G49" i="18"/>
  <c r="F49" i="18"/>
  <c r="E49" i="18"/>
  <c r="D49" i="18"/>
  <c r="C49" i="18"/>
  <c r="AE48" i="18"/>
  <c r="AD48" i="18"/>
  <c r="AC48" i="18"/>
  <c r="AB48" i="18"/>
  <c r="AA48" i="18"/>
  <c r="Z48" i="18"/>
  <c r="Y48" i="18"/>
  <c r="X48" i="18"/>
  <c r="W48" i="18"/>
  <c r="V48" i="18"/>
  <c r="U48" i="18"/>
  <c r="T48" i="18"/>
  <c r="S48" i="18"/>
  <c r="R48" i="18"/>
  <c r="Q48" i="18"/>
  <c r="P48" i="18"/>
  <c r="O48" i="18"/>
  <c r="N48" i="18"/>
  <c r="M48" i="18"/>
  <c r="L48" i="18"/>
  <c r="K48" i="18"/>
  <c r="J48" i="18"/>
  <c r="I48" i="18"/>
  <c r="H48" i="18"/>
  <c r="G48" i="18"/>
  <c r="F48" i="18"/>
  <c r="E48" i="18"/>
  <c r="D48" i="18"/>
  <c r="C48" i="18"/>
  <c r="AE47" i="18"/>
  <c r="AD47" i="18"/>
  <c r="AC47" i="18"/>
  <c r="AB47" i="18"/>
  <c r="AA47" i="18"/>
  <c r="Z47" i="18"/>
  <c r="Y47" i="18"/>
  <c r="X47" i="18"/>
  <c r="W47" i="18"/>
  <c r="V47" i="18"/>
  <c r="U47" i="18"/>
  <c r="T47" i="18"/>
  <c r="S47" i="18"/>
  <c r="R47" i="18"/>
  <c r="Q47" i="18"/>
  <c r="P47" i="18"/>
  <c r="O47" i="18"/>
  <c r="N47" i="18"/>
  <c r="M47" i="18"/>
  <c r="L47" i="18"/>
  <c r="K47" i="18"/>
  <c r="J47" i="18"/>
  <c r="I47" i="18"/>
  <c r="H47" i="18"/>
  <c r="G47" i="18"/>
  <c r="F47" i="18"/>
  <c r="E47" i="18"/>
  <c r="D47" i="18"/>
  <c r="C47" i="18"/>
  <c r="AE46" i="18"/>
  <c r="AD46" i="18"/>
  <c r="AC46" i="18"/>
  <c r="AB46" i="18"/>
  <c r="AA46" i="18"/>
  <c r="Z46" i="18"/>
  <c r="Y46" i="18"/>
  <c r="X46" i="18"/>
  <c r="W46" i="18"/>
  <c r="V46" i="18"/>
  <c r="U46" i="18"/>
  <c r="T46" i="18"/>
  <c r="S46" i="18"/>
  <c r="R46" i="18"/>
  <c r="Q46" i="18"/>
  <c r="P46" i="18"/>
  <c r="O46" i="18"/>
  <c r="N46" i="18"/>
  <c r="M46" i="18"/>
  <c r="L46" i="18"/>
  <c r="K46" i="18"/>
  <c r="J46" i="18"/>
  <c r="I46" i="18"/>
  <c r="H46" i="18"/>
  <c r="G46" i="18"/>
  <c r="F46" i="18"/>
  <c r="E46" i="18"/>
  <c r="D46" i="18"/>
  <c r="C46" i="18"/>
  <c r="AE45" i="18"/>
  <c r="AD45" i="18"/>
  <c r="AC45" i="18"/>
  <c r="AB45" i="18"/>
  <c r="AA45" i="18"/>
  <c r="Z45" i="18"/>
  <c r="Y45" i="18"/>
  <c r="X45" i="18"/>
  <c r="W45" i="18"/>
  <c r="V45" i="18"/>
  <c r="U45" i="18"/>
  <c r="T45" i="18"/>
  <c r="S45" i="18"/>
  <c r="R45" i="18"/>
  <c r="Q45" i="18"/>
  <c r="P45" i="18"/>
  <c r="P63" i="18" s="1"/>
  <c r="O45" i="18"/>
  <c r="N45" i="18"/>
  <c r="M45" i="18"/>
  <c r="L45" i="18"/>
  <c r="K45" i="18"/>
  <c r="J45" i="18"/>
  <c r="I45" i="18"/>
  <c r="H45" i="18"/>
  <c r="G45" i="18"/>
  <c r="F45" i="18"/>
  <c r="E45" i="18"/>
  <c r="D45" i="18"/>
  <c r="C45" i="18"/>
  <c r="AE44" i="18"/>
  <c r="AD44" i="18"/>
  <c r="AC44" i="18"/>
  <c r="AB44" i="18"/>
  <c r="AA44" i="18"/>
  <c r="Z44" i="18"/>
  <c r="Y44" i="18"/>
  <c r="X44" i="18"/>
  <c r="W44" i="18"/>
  <c r="V44" i="18"/>
  <c r="U44" i="18"/>
  <c r="T44" i="18"/>
  <c r="S44" i="18"/>
  <c r="Q44" i="18"/>
  <c r="P44" i="18"/>
  <c r="P62" i="18" s="1"/>
  <c r="O44" i="18"/>
  <c r="N44" i="18"/>
  <c r="M44" i="18"/>
  <c r="L44" i="18"/>
  <c r="K44" i="18"/>
  <c r="J44" i="18"/>
  <c r="I44" i="18"/>
  <c r="H44" i="18"/>
  <c r="G44" i="18"/>
  <c r="F44" i="18"/>
  <c r="E44" i="18"/>
  <c r="D44" i="18"/>
  <c r="C44" i="18"/>
  <c r="AE43" i="18"/>
  <c r="AD43" i="18"/>
  <c r="AC43" i="18"/>
  <c r="AB43" i="18"/>
  <c r="AA43" i="18"/>
  <c r="Z43" i="18"/>
  <c r="Y43" i="18"/>
  <c r="X43" i="18"/>
  <c r="W43" i="18"/>
  <c r="V43" i="18"/>
  <c r="U43" i="18"/>
  <c r="T43" i="18"/>
  <c r="S43" i="18"/>
  <c r="R43" i="18"/>
  <c r="Q43" i="18"/>
  <c r="P43" i="18"/>
  <c r="P61" i="18" s="1"/>
  <c r="O43" i="18"/>
  <c r="N43" i="18"/>
  <c r="M43" i="18"/>
  <c r="L43" i="18"/>
  <c r="K43" i="18"/>
  <c r="J43" i="18"/>
  <c r="I43" i="18"/>
  <c r="H43" i="18"/>
  <c r="G43" i="18"/>
  <c r="F43" i="18"/>
  <c r="E43" i="18"/>
  <c r="D43" i="18"/>
  <c r="C43" i="18"/>
  <c r="AE42" i="18"/>
  <c r="AD42" i="18"/>
  <c r="AC42" i="18"/>
  <c r="AB42" i="18"/>
  <c r="AA42" i="18"/>
  <c r="Z42" i="18"/>
  <c r="Y42" i="18"/>
  <c r="X42" i="18"/>
  <c r="W42" i="18"/>
  <c r="V42" i="18"/>
  <c r="U42" i="18"/>
  <c r="T42" i="18"/>
  <c r="S42" i="18"/>
  <c r="R42" i="18"/>
  <c r="Q42" i="18"/>
  <c r="P42" i="18"/>
  <c r="O42" i="18"/>
  <c r="N42" i="18"/>
  <c r="M42" i="18"/>
  <c r="L42" i="18"/>
  <c r="K42" i="18"/>
  <c r="J42" i="18"/>
  <c r="I42" i="18"/>
  <c r="H42" i="18"/>
  <c r="G42" i="18"/>
  <c r="F42" i="18"/>
  <c r="E42" i="18"/>
  <c r="D42" i="18"/>
  <c r="C42" i="18"/>
  <c r="AE41" i="18"/>
  <c r="AD41" i="18"/>
  <c r="AC41" i="18"/>
  <c r="AB41" i="18"/>
  <c r="AB53" i="18" s="1"/>
  <c r="AA41" i="18"/>
  <c r="Z41" i="18"/>
  <c r="Y41" i="18"/>
  <c r="X41" i="18"/>
  <c r="W41" i="18"/>
  <c r="V41" i="18"/>
  <c r="U41" i="18"/>
  <c r="T41" i="18"/>
  <c r="S41" i="18"/>
  <c r="Q41" i="18"/>
  <c r="P41" i="18"/>
  <c r="O41" i="18"/>
  <c r="N41" i="18"/>
  <c r="M41" i="18"/>
  <c r="L41" i="18"/>
  <c r="K41" i="18"/>
  <c r="I41" i="18"/>
  <c r="H41" i="18"/>
  <c r="G41" i="18"/>
  <c r="F41" i="18"/>
  <c r="E41" i="18"/>
  <c r="D41" i="18"/>
  <c r="D53" i="18" s="1"/>
  <c r="C41" i="18"/>
  <c r="AE40" i="18"/>
  <c r="AD40" i="18"/>
  <c r="AC40" i="18"/>
  <c r="AB40" i="18"/>
  <c r="AA40" i="18"/>
  <c r="Z40" i="18"/>
  <c r="Y40" i="18"/>
  <c r="X40" i="18"/>
  <c r="W40" i="18"/>
  <c r="V40" i="18"/>
  <c r="U40" i="18"/>
  <c r="T40" i="18"/>
  <c r="S40" i="18"/>
  <c r="R40" i="18"/>
  <c r="Q40" i="18"/>
  <c r="P40" i="18"/>
  <c r="O40" i="18"/>
  <c r="N40" i="18"/>
  <c r="M40" i="18"/>
  <c r="L40" i="18"/>
  <c r="K40" i="18"/>
  <c r="J40" i="18"/>
  <c r="I40" i="18"/>
  <c r="H40" i="18"/>
  <c r="H53" i="18" s="1"/>
  <c r="G40" i="18"/>
  <c r="F40" i="18"/>
  <c r="E40" i="18"/>
  <c r="D40" i="18"/>
  <c r="C40" i="18"/>
  <c r="A32" i="18"/>
  <c r="A30" i="18"/>
  <c r="A28" i="18"/>
  <c r="A19" i="18"/>
  <c r="A51" i="18" s="1"/>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O53" i="18" l="1"/>
  <c r="O126" i="18"/>
  <c r="O92" i="18"/>
  <c r="O75" i="18"/>
  <c r="O143" i="18"/>
  <c r="O109" i="18"/>
  <c r="K93" i="18"/>
  <c r="K76" i="18"/>
  <c r="K110" i="18"/>
  <c r="K127" i="18"/>
  <c r="K144" i="18"/>
  <c r="V94" i="18"/>
  <c r="V77" i="18"/>
  <c r="V128" i="18"/>
  <c r="V145" i="18"/>
  <c r="Y95" i="18"/>
  <c r="Y129" i="18"/>
  <c r="Y78" i="18"/>
  <c r="X114" i="18"/>
  <c r="X80" i="18"/>
  <c r="X131" i="18"/>
  <c r="AA115" i="18"/>
  <c r="AA98" i="18"/>
  <c r="AA81" i="18"/>
  <c r="AA149" i="18"/>
  <c r="I83" i="18"/>
  <c r="I100" i="18"/>
  <c r="I134" i="18"/>
  <c r="I117" i="18"/>
  <c r="T135" i="18"/>
  <c r="T152" i="18"/>
  <c r="T118" i="18"/>
  <c r="T101" i="18"/>
  <c r="O102" i="18"/>
  <c r="O136" i="18"/>
  <c r="O85" i="18"/>
  <c r="O153" i="18"/>
  <c r="O119" i="18"/>
  <c r="J154" i="18"/>
  <c r="J86" i="18"/>
  <c r="J103" i="18"/>
  <c r="J120" i="18"/>
  <c r="J137" i="18"/>
  <c r="M155" i="18"/>
  <c r="M87" i="18"/>
  <c r="M104" i="18"/>
  <c r="M121" i="18"/>
  <c r="V92" i="19"/>
  <c r="V75" i="19"/>
  <c r="V126" i="19"/>
  <c r="V143" i="19"/>
  <c r="AB76" i="19"/>
  <c r="AB144" i="19"/>
  <c r="AB93" i="19"/>
  <c r="F78" i="19"/>
  <c r="F95" i="19"/>
  <c r="F129" i="19"/>
  <c r="I79" i="19"/>
  <c r="I130" i="19"/>
  <c r="I96" i="19"/>
  <c r="I113" i="19"/>
  <c r="O131" i="19"/>
  <c r="O97" i="19"/>
  <c r="O80" i="19"/>
  <c r="O148" i="19"/>
  <c r="O114" i="19"/>
  <c r="L132" i="19"/>
  <c r="L149" i="19"/>
  <c r="L115" i="19"/>
  <c r="L134" i="19"/>
  <c r="L151" i="19"/>
  <c r="L117" i="19"/>
  <c r="N152" i="19"/>
  <c r="N101" i="19"/>
  <c r="N118" i="19"/>
  <c r="N84" i="19"/>
  <c r="Q85" i="19"/>
  <c r="Q102" i="19"/>
  <c r="Q119" i="19"/>
  <c r="Q136" i="19"/>
  <c r="Q153" i="19"/>
  <c r="L137" i="19"/>
  <c r="L154" i="19"/>
  <c r="L120" i="19"/>
  <c r="G138" i="19"/>
  <c r="G104" i="19"/>
  <c r="G121" i="19"/>
  <c r="G87" i="19"/>
  <c r="W155" i="19"/>
  <c r="W138" i="19"/>
  <c r="W104" i="19"/>
  <c r="W87" i="19"/>
  <c r="AE155" i="19"/>
  <c r="AE104" i="19"/>
  <c r="AE87" i="19"/>
  <c r="V92" i="20"/>
  <c r="V75" i="20"/>
  <c r="V126" i="20"/>
  <c r="V143" i="20"/>
  <c r="AE144" i="20"/>
  <c r="AE93" i="20"/>
  <c r="AE76" i="20"/>
  <c r="H95" i="20"/>
  <c r="H78" i="20"/>
  <c r="H112" i="20"/>
  <c r="H129" i="20"/>
  <c r="S79" i="20"/>
  <c r="S96" i="20"/>
  <c r="S147" i="20"/>
  <c r="S113" i="20"/>
  <c r="W148" i="20"/>
  <c r="W131" i="20"/>
  <c r="W97" i="20"/>
  <c r="W80" i="20"/>
  <c r="I82" i="20"/>
  <c r="I99" i="20"/>
  <c r="I133" i="20"/>
  <c r="I116" i="20"/>
  <c r="U117" i="20"/>
  <c r="U134" i="20"/>
  <c r="U151" i="20"/>
  <c r="J153" i="20"/>
  <c r="J85" i="20"/>
  <c r="J102" i="20"/>
  <c r="J119" i="20"/>
  <c r="J136" i="20"/>
  <c r="P137" i="20"/>
  <c r="P120" i="20"/>
  <c r="P103" i="20"/>
  <c r="P154" i="20"/>
  <c r="T138" i="20"/>
  <c r="T121" i="20"/>
  <c r="T155" i="20"/>
  <c r="T104" i="20"/>
  <c r="W143" i="21"/>
  <c r="W126" i="21"/>
  <c r="W92" i="21"/>
  <c r="W75" i="21"/>
  <c r="C77" i="21"/>
  <c r="C111" i="21"/>
  <c r="C94" i="21"/>
  <c r="C128" i="21"/>
  <c r="AF43" i="21"/>
  <c r="C78" i="21"/>
  <c r="C112" i="21"/>
  <c r="C95" i="21"/>
  <c r="C129" i="21"/>
  <c r="Q79" i="21"/>
  <c r="Q96" i="21"/>
  <c r="Q113" i="21"/>
  <c r="Q130" i="21"/>
  <c r="Q147" i="21"/>
  <c r="V80" i="21"/>
  <c r="V97" i="21"/>
  <c r="V131" i="21"/>
  <c r="V148" i="21"/>
  <c r="AF48" i="21"/>
  <c r="C83" i="21"/>
  <c r="C117" i="21"/>
  <c r="C100" i="21"/>
  <c r="C134" i="21"/>
  <c r="V101" i="21"/>
  <c r="V84" i="21"/>
  <c r="V135" i="21"/>
  <c r="V152" i="21"/>
  <c r="Y102" i="21"/>
  <c r="Y136" i="21"/>
  <c r="Y85" i="21"/>
  <c r="AB86" i="21"/>
  <c r="AB154" i="21"/>
  <c r="AB103" i="21"/>
  <c r="AE155" i="21"/>
  <c r="AE104" i="21"/>
  <c r="AE87" i="21"/>
  <c r="AD86" i="22"/>
  <c r="AD154" i="22"/>
  <c r="AD103" i="22"/>
  <c r="AD137" i="22"/>
  <c r="X118" i="22"/>
  <c r="X135" i="22"/>
  <c r="X84" i="22"/>
  <c r="M83" i="22"/>
  <c r="M151" i="22"/>
  <c r="M100" i="22"/>
  <c r="M117" i="22"/>
  <c r="W149" i="22"/>
  <c r="W132" i="22"/>
  <c r="W98" i="22"/>
  <c r="W81" i="22"/>
  <c r="Y96" i="22"/>
  <c r="Y130" i="22"/>
  <c r="Y79" i="22"/>
  <c r="N146" i="22"/>
  <c r="N112" i="22"/>
  <c r="N95" i="22"/>
  <c r="N78" i="22"/>
  <c r="P127" i="22"/>
  <c r="P93" i="22"/>
  <c r="P110" i="22"/>
  <c r="P144" i="22"/>
  <c r="X109" i="18"/>
  <c r="X75" i="18"/>
  <c r="X126" i="18"/>
  <c r="O94" i="18"/>
  <c r="O128" i="18"/>
  <c r="O77" i="18"/>
  <c r="O145" i="18"/>
  <c r="O111" i="18"/>
  <c r="E79" i="18"/>
  <c r="E96" i="18"/>
  <c r="E130" i="18"/>
  <c r="E147" i="18"/>
  <c r="D115" i="18"/>
  <c r="D132" i="18"/>
  <c r="D81" i="18"/>
  <c r="D98" i="18"/>
  <c r="AE150" i="18"/>
  <c r="AE99" i="18"/>
  <c r="AE82" i="18"/>
  <c r="U118" i="18"/>
  <c r="U135" i="18"/>
  <c r="U152" i="18"/>
  <c r="K103" i="18"/>
  <c r="K86" i="18"/>
  <c r="K120" i="18"/>
  <c r="K137" i="18"/>
  <c r="K154" i="18"/>
  <c r="AC144" i="19"/>
  <c r="AC127" i="19"/>
  <c r="AC110" i="19"/>
  <c r="AC76" i="19"/>
  <c r="O95" i="19"/>
  <c r="O129" i="19"/>
  <c r="O78" i="19"/>
  <c r="O146" i="19"/>
  <c r="O112" i="19"/>
  <c r="K96" i="19"/>
  <c r="K79" i="19"/>
  <c r="K113" i="19"/>
  <c r="K130" i="19"/>
  <c r="K147" i="19"/>
  <c r="X114" i="19"/>
  <c r="X80" i="19"/>
  <c r="X131" i="19"/>
  <c r="H99" i="19"/>
  <c r="H82" i="19"/>
  <c r="H116" i="19"/>
  <c r="H133" i="19"/>
  <c r="Y100" i="19"/>
  <c r="Y134" i="19"/>
  <c r="Y83" i="19"/>
  <c r="J153" i="19"/>
  <c r="J85" i="19"/>
  <c r="J102" i="19"/>
  <c r="J136" i="19"/>
  <c r="J119" i="19"/>
  <c r="U120" i="19"/>
  <c r="U137" i="19"/>
  <c r="U154" i="19"/>
  <c r="H104" i="19"/>
  <c r="H87" i="19"/>
  <c r="H121" i="19"/>
  <c r="H138" i="19"/>
  <c r="P138" i="19"/>
  <c r="P104" i="19"/>
  <c r="P121" i="19"/>
  <c r="P155" i="19"/>
  <c r="E75" i="20"/>
  <c r="E92" i="20"/>
  <c r="E126" i="20"/>
  <c r="E143" i="20"/>
  <c r="L127" i="20"/>
  <c r="L144" i="20"/>
  <c r="L110" i="20"/>
  <c r="Q78" i="20"/>
  <c r="Q95" i="20"/>
  <c r="Q112" i="20"/>
  <c r="Q129" i="20"/>
  <c r="Q146" i="20"/>
  <c r="H97" i="20"/>
  <c r="H80" i="20"/>
  <c r="H114" i="20"/>
  <c r="H131" i="20"/>
  <c r="F83" i="20"/>
  <c r="F100" i="20"/>
  <c r="F134" i="20"/>
  <c r="AC152" i="20"/>
  <c r="AC135" i="20"/>
  <c r="AC118" i="20"/>
  <c r="AC84" i="20"/>
  <c r="M155" i="20"/>
  <c r="M87" i="20"/>
  <c r="M104" i="20"/>
  <c r="M121" i="20"/>
  <c r="D110" i="21"/>
  <c r="D127" i="21"/>
  <c r="D76" i="21"/>
  <c r="D93" i="21"/>
  <c r="D112" i="21"/>
  <c r="D129" i="21"/>
  <c r="D78" i="21"/>
  <c r="D95" i="21"/>
  <c r="AA113" i="21"/>
  <c r="AA96" i="21"/>
  <c r="AA147" i="21"/>
  <c r="AA79" i="21"/>
  <c r="AE148" i="21"/>
  <c r="AE97" i="21"/>
  <c r="AE80" i="21"/>
  <c r="Q82" i="21"/>
  <c r="Q99" i="21"/>
  <c r="Q116" i="21"/>
  <c r="Q133" i="21"/>
  <c r="Q150" i="21"/>
  <c r="T134" i="21"/>
  <c r="T151" i="21"/>
  <c r="T117" i="21"/>
  <c r="T100" i="21"/>
  <c r="W152" i="21"/>
  <c r="W135" i="21"/>
  <c r="W101" i="21"/>
  <c r="W84" i="21"/>
  <c r="M154" i="21"/>
  <c r="M86" i="21"/>
  <c r="M103" i="21"/>
  <c r="M120" i="21"/>
  <c r="AC154" i="22"/>
  <c r="AC137" i="22"/>
  <c r="AC120" i="22"/>
  <c r="AC86" i="22"/>
  <c r="J153" i="22"/>
  <c r="J85" i="22"/>
  <c r="J102" i="22"/>
  <c r="J119" i="22"/>
  <c r="J136" i="22"/>
  <c r="T134" i="22"/>
  <c r="T117" i="22"/>
  <c r="T151" i="22"/>
  <c r="T100" i="22"/>
  <c r="P130" i="22"/>
  <c r="P96" i="22"/>
  <c r="P113" i="22"/>
  <c r="P147" i="22"/>
  <c r="M146" i="22"/>
  <c r="M78" i="22"/>
  <c r="M95" i="22"/>
  <c r="M112" i="22"/>
  <c r="W144" i="22"/>
  <c r="W127" i="22"/>
  <c r="W93" i="22"/>
  <c r="W76" i="22"/>
  <c r="L126" i="22"/>
  <c r="L143" i="22"/>
  <c r="L109" i="22"/>
  <c r="Y53" i="18"/>
  <c r="Y92" i="18"/>
  <c r="Y126" i="18"/>
  <c r="Y75" i="18"/>
  <c r="H94" i="18"/>
  <c r="H77" i="18"/>
  <c r="H111" i="18"/>
  <c r="H128" i="18"/>
  <c r="S78" i="18"/>
  <c r="S95" i="18"/>
  <c r="S146" i="18"/>
  <c r="S112" i="18"/>
  <c r="J148" i="18"/>
  <c r="J80" i="18"/>
  <c r="J97" i="18"/>
  <c r="J114" i="18"/>
  <c r="J131" i="18"/>
  <c r="H99" i="18"/>
  <c r="H82" i="18"/>
  <c r="H116" i="18"/>
  <c r="H133" i="18"/>
  <c r="F84" i="18"/>
  <c r="F101" i="18"/>
  <c r="F135" i="18"/>
  <c r="I85" i="18"/>
  <c r="I102" i="18"/>
  <c r="I136" i="18"/>
  <c r="I119" i="18"/>
  <c r="AB86" i="18"/>
  <c r="AB154" i="18"/>
  <c r="AB103" i="18"/>
  <c r="X109" i="19"/>
  <c r="X75" i="19"/>
  <c r="X126" i="19"/>
  <c r="I77" i="19"/>
  <c r="I94" i="19"/>
  <c r="I128" i="19"/>
  <c r="I111" i="19"/>
  <c r="P129" i="19"/>
  <c r="P112" i="19"/>
  <c r="P95" i="19"/>
  <c r="P146" i="19"/>
  <c r="Q80" i="19"/>
  <c r="Q97" i="19"/>
  <c r="Q131" i="19"/>
  <c r="Q114" i="19"/>
  <c r="Q148" i="19"/>
  <c r="N151" i="19"/>
  <c r="N100" i="19"/>
  <c r="N117" i="19"/>
  <c r="N83" i="19"/>
  <c r="AF50" i="19"/>
  <c r="C85" i="19"/>
  <c r="C119" i="19"/>
  <c r="C136" i="19"/>
  <c r="C102" i="19"/>
  <c r="V86" i="19"/>
  <c r="V103" i="19"/>
  <c r="V137" i="19"/>
  <c r="V154" i="19"/>
  <c r="Y93" i="20"/>
  <c r="Y127" i="20"/>
  <c r="Y76" i="20"/>
  <c r="E79" i="20"/>
  <c r="E96" i="20"/>
  <c r="E130" i="20"/>
  <c r="E147" i="20"/>
  <c r="E81" i="20"/>
  <c r="E132" i="20"/>
  <c r="E98" i="20"/>
  <c r="E149" i="20"/>
  <c r="L133" i="20"/>
  <c r="L150" i="20"/>
  <c r="L116" i="20"/>
  <c r="V101" i="20"/>
  <c r="V84" i="20"/>
  <c r="V135" i="20"/>
  <c r="V152" i="20"/>
  <c r="R120" i="20"/>
  <c r="R154" i="20"/>
  <c r="R137" i="20"/>
  <c r="P128" i="21"/>
  <c r="P94" i="21"/>
  <c r="P111" i="21"/>
  <c r="P145" i="21"/>
  <c r="AC147" i="21"/>
  <c r="AC130" i="21"/>
  <c r="AC113" i="21"/>
  <c r="AC79" i="21"/>
  <c r="AE149" i="21"/>
  <c r="AE98" i="21"/>
  <c r="AE81" i="21"/>
  <c r="W155" i="22"/>
  <c r="W138" i="22"/>
  <c r="W104" i="22"/>
  <c r="W87" i="22"/>
  <c r="L137" i="22"/>
  <c r="L154" i="22"/>
  <c r="L120" i="22"/>
  <c r="V101" i="22"/>
  <c r="V84" i="22"/>
  <c r="V135" i="22"/>
  <c r="V152" i="22"/>
  <c r="AF48" i="22"/>
  <c r="C83" i="22"/>
  <c r="C117" i="22"/>
  <c r="C134" i="22"/>
  <c r="C100" i="22"/>
  <c r="AC149" i="22"/>
  <c r="AC132" i="22"/>
  <c r="AC115" i="22"/>
  <c r="AC81" i="22"/>
  <c r="Z80" i="22"/>
  <c r="Z131" i="22"/>
  <c r="Z148" i="22"/>
  <c r="G130" i="22"/>
  <c r="G96" i="22"/>
  <c r="G79" i="22"/>
  <c r="G113" i="22"/>
  <c r="Q77" i="22"/>
  <c r="Q94" i="22"/>
  <c r="Q128" i="22"/>
  <c r="Q111" i="22"/>
  <c r="Q145" i="22"/>
  <c r="S75" i="22"/>
  <c r="S92" i="22"/>
  <c r="S143" i="22"/>
  <c r="S109" i="22"/>
  <c r="AA110" i="18"/>
  <c r="AA93" i="18"/>
  <c r="AA144" i="18"/>
  <c r="AA76" i="18"/>
  <c r="U113" i="18"/>
  <c r="U130" i="18"/>
  <c r="U147" i="18"/>
  <c r="AD150" i="18"/>
  <c r="AD82" i="18"/>
  <c r="AD99" i="18"/>
  <c r="AD133" i="18"/>
  <c r="AE153" i="18"/>
  <c r="AE102" i="18"/>
  <c r="AE85" i="18"/>
  <c r="AD75" i="19"/>
  <c r="AD143" i="19"/>
  <c r="AD92" i="19"/>
  <c r="AD126" i="19"/>
  <c r="Q82" i="19"/>
  <c r="Q99" i="19"/>
  <c r="Q116" i="19"/>
  <c r="Q133" i="19"/>
  <c r="Q150" i="19"/>
  <c r="D109" i="20"/>
  <c r="D126" i="20"/>
  <c r="D75" i="20"/>
  <c r="D92" i="20"/>
  <c r="C79" i="20"/>
  <c r="C113" i="20"/>
  <c r="C96" i="20"/>
  <c r="C130" i="20"/>
  <c r="T135" i="20"/>
  <c r="T118" i="20"/>
  <c r="T152" i="20"/>
  <c r="T101" i="20"/>
  <c r="C87" i="20"/>
  <c r="C121" i="20"/>
  <c r="C104" i="20"/>
  <c r="C138" i="20"/>
  <c r="C75" i="21"/>
  <c r="C109" i="21"/>
  <c r="C92" i="21"/>
  <c r="C126" i="21"/>
  <c r="N145" i="21"/>
  <c r="N94" i="21"/>
  <c r="N111" i="21"/>
  <c r="N77" i="21"/>
  <c r="Z79" i="21"/>
  <c r="Z130" i="21"/>
  <c r="Z147" i="21"/>
  <c r="H99" i="21"/>
  <c r="H82" i="21"/>
  <c r="H133" i="21"/>
  <c r="H116" i="21"/>
  <c r="AD84" i="21"/>
  <c r="AD152" i="21"/>
  <c r="AD101" i="21"/>
  <c r="AD135" i="21"/>
  <c r="Q87" i="22"/>
  <c r="Q104" i="22"/>
  <c r="Q138" i="22"/>
  <c r="Q121" i="22"/>
  <c r="Q155" i="22"/>
  <c r="F86" i="22"/>
  <c r="F103" i="22"/>
  <c r="F137" i="22"/>
  <c r="P135" i="22"/>
  <c r="P101" i="22"/>
  <c r="P118" i="22"/>
  <c r="P152" i="22"/>
  <c r="R116" i="22"/>
  <c r="R150" i="22"/>
  <c r="R133" i="22"/>
  <c r="L131" i="22"/>
  <c r="L148" i="22"/>
  <c r="L114" i="22"/>
  <c r="F78" i="22"/>
  <c r="F95" i="22"/>
  <c r="F129" i="22"/>
  <c r="M143" i="22"/>
  <c r="M75" i="22"/>
  <c r="M92" i="22"/>
  <c r="M109" i="22"/>
  <c r="P69" i="20"/>
  <c r="G128" i="18"/>
  <c r="G94" i="18"/>
  <c r="G111" i="18"/>
  <c r="G77" i="18"/>
  <c r="V96" i="18"/>
  <c r="V79" i="18"/>
  <c r="V130" i="18"/>
  <c r="V147" i="18"/>
  <c r="AB149" i="18"/>
  <c r="AB81" i="18"/>
  <c r="AB98" i="18"/>
  <c r="E84" i="18"/>
  <c r="E101" i="18"/>
  <c r="E135" i="18"/>
  <c r="E152" i="18"/>
  <c r="X119" i="18"/>
  <c r="X136" i="18"/>
  <c r="X85" i="18"/>
  <c r="AD87" i="18"/>
  <c r="AD155" i="18"/>
  <c r="AD104" i="18"/>
  <c r="AD138" i="18"/>
  <c r="N143" i="19"/>
  <c r="N92" i="19"/>
  <c r="N109" i="19"/>
  <c r="N75" i="19"/>
  <c r="H94" i="19"/>
  <c r="H77" i="19"/>
  <c r="H111" i="19"/>
  <c r="H128" i="19"/>
  <c r="P131" i="19"/>
  <c r="P97" i="19"/>
  <c r="P114" i="19"/>
  <c r="P148" i="19"/>
  <c r="G135" i="19"/>
  <c r="G101" i="19"/>
  <c r="G84" i="19"/>
  <c r="G118" i="19"/>
  <c r="AE143" i="20"/>
  <c r="AE92" i="20"/>
  <c r="AE75" i="20"/>
  <c r="AD77" i="20"/>
  <c r="AD145" i="20"/>
  <c r="AD94" i="20"/>
  <c r="AD128" i="20"/>
  <c r="AC147" i="20"/>
  <c r="AC130" i="20"/>
  <c r="AC113" i="20"/>
  <c r="AC79" i="20"/>
  <c r="N151" i="20"/>
  <c r="N100" i="20"/>
  <c r="N117" i="20"/>
  <c r="N83" i="20"/>
  <c r="K102" i="20"/>
  <c r="K119" i="20"/>
  <c r="K85" i="20"/>
  <c r="K136" i="20"/>
  <c r="K153" i="20"/>
  <c r="Q86" i="20"/>
  <c r="Q103" i="20"/>
  <c r="Q120" i="20"/>
  <c r="Q137" i="20"/>
  <c r="Q154" i="20"/>
  <c r="U121" i="20"/>
  <c r="U138" i="20"/>
  <c r="U155" i="20"/>
  <c r="X110" i="21"/>
  <c r="X127" i="21"/>
  <c r="X76" i="21"/>
  <c r="AB78" i="21"/>
  <c r="AB146" i="21"/>
  <c r="AB95" i="21"/>
  <c r="W148" i="21"/>
  <c r="W131" i="21"/>
  <c r="W97" i="21"/>
  <c r="W80" i="21"/>
  <c r="AD81" i="21"/>
  <c r="AD149" i="21"/>
  <c r="AD98" i="21"/>
  <c r="AD132" i="21"/>
  <c r="L134" i="21"/>
  <c r="L151" i="21"/>
  <c r="L117" i="21"/>
  <c r="AE152" i="21"/>
  <c r="AE101" i="21"/>
  <c r="AE84" i="21"/>
  <c r="U120" i="21"/>
  <c r="U137" i="21"/>
  <c r="U154" i="21"/>
  <c r="P138" i="21"/>
  <c r="P121" i="21"/>
  <c r="P104" i="21"/>
  <c r="P155" i="21"/>
  <c r="U120" i="22"/>
  <c r="U137" i="22"/>
  <c r="U154" i="22"/>
  <c r="G135" i="22"/>
  <c r="G101" i="22"/>
  <c r="G84" i="22"/>
  <c r="G118" i="22"/>
  <c r="I82" i="22"/>
  <c r="I99" i="22"/>
  <c r="I133" i="22"/>
  <c r="I116" i="22"/>
  <c r="X113" i="22"/>
  <c r="X79" i="22"/>
  <c r="X130" i="22"/>
  <c r="Z77" i="22"/>
  <c r="Z128" i="22"/>
  <c r="Z145" i="22"/>
  <c r="D109" i="22"/>
  <c r="D126" i="22"/>
  <c r="D75" i="22"/>
  <c r="D92" i="22"/>
  <c r="P128" i="18"/>
  <c r="P94" i="18"/>
  <c r="P111" i="18"/>
  <c r="P145" i="18"/>
  <c r="F79" i="18"/>
  <c r="F96" i="18"/>
  <c r="F130" i="18"/>
  <c r="M149" i="18"/>
  <c r="M81" i="18"/>
  <c r="M98" i="18"/>
  <c r="M115" i="18"/>
  <c r="K100" i="18"/>
  <c r="K83" i="18"/>
  <c r="K134" i="18"/>
  <c r="K117" i="18"/>
  <c r="K151" i="18"/>
  <c r="D120" i="18"/>
  <c r="D137" i="18"/>
  <c r="D86" i="18"/>
  <c r="D103" i="18"/>
  <c r="T128" i="19"/>
  <c r="T111" i="19"/>
  <c r="T145" i="19"/>
  <c r="T94" i="19"/>
  <c r="AD79" i="19"/>
  <c r="AD147" i="19"/>
  <c r="AD96" i="19"/>
  <c r="AD130" i="19"/>
  <c r="P135" i="19"/>
  <c r="P101" i="19"/>
  <c r="P118" i="19"/>
  <c r="P152" i="19"/>
  <c r="M77" i="20"/>
  <c r="M145" i="20"/>
  <c r="M94" i="20"/>
  <c r="M111" i="20"/>
  <c r="AD79" i="20"/>
  <c r="AD147" i="20"/>
  <c r="AD96" i="20"/>
  <c r="AD130" i="20"/>
  <c r="G134" i="20"/>
  <c r="G100" i="20"/>
  <c r="G83" i="20"/>
  <c r="G117" i="20"/>
  <c r="E76" i="21"/>
  <c r="E127" i="21"/>
  <c r="E93" i="21"/>
  <c r="E144" i="21"/>
  <c r="M146" i="21"/>
  <c r="M78" i="21"/>
  <c r="M95" i="21"/>
  <c r="M112" i="21"/>
  <c r="P131" i="21"/>
  <c r="P97" i="21"/>
  <c r="P114" i="21"/>
  <c r="P148" i="21"/>
  <c r="J150" i="21"/>
  <c r="J82" i="21"/>
  <c r="J99" i="21"/>
  <c r="J116" i="21"/>
  <c r="J133" i="21"/>
  <c r="H101" i="21"/>
  <c r="H84" i="21"/>
  <c r="H118" i="21"/>
  <c r="H135" i="21"/>
  <c r="AA119" i="21"/>
  <c r="AA102" i="21"/>
  <c r="AA85" i="21"/>
  <c r="AA153" i="21"/>
  <c r="I87" i="21"/>
  <c r="I104" i="21"/>
  <c r="I138" i="21"/>
  <c r="I121" i="21"/>
  <c r="Y104" i="21"/>
  <c r="Y138" i="21"/>
  <c r="Y87" i="21"/>
  <c r="T137" i="22"/>
  <c r="T120" i="22"/>
  <c r="T154" i="22"/>
  <c r="T103" i="22"/>
  <c r="AD84" i="22"/>
  <c r="AD152" i="22"/>
  <c r="AD101" i="22"/>
  <c r="AD135" i="22"/>
  <c r="S83" i="22"/>
  <c r="S100" i="22"/>
  <c r="S151" i="22"/>
  <c r="S117" i="22"/>
  <c r="H99" i="22"/>
  <c r="H82" i="22"/>
  <c r="H116" i="22"/>
  <c r="H133" i="22"/>
  <c r="W147" i="22"/>
  <c r="W130" i="22"/>
  <c r="W96" i="22"/>
  <c r="W79" i="22"/>
  <c r="D112" i="22"/>
  <c r="D129" i="22"/>
  <c r="D78" i="22"/>
  <c r="D95" i="22"/>
  <c r="F76" i="22"/>
  <c r="F93" i="22"/>
  <c r="F127" i="22"/>
  <c r="AD76" i="18"/>
  <c r="AD144" i="18"/>
  <c r="AD93" i="18"/>
  <c r="AD127" i="18"/>
  <c r="G130" i="18"/>
  <c r="G96" i="18"/>
  <c r="G79" i="18"/>
  <c r="G113" i="18"/>
  <c r="F81" i="18"/>
  <c r="F98" i="18"/>
  <c r="F132" i="18"/>
  <c r="G135" i="18"/>
  <c r="G101" i="18"/>
  <c r="G84" i="18"/>
  <c r="G118" i="18"/>
  <c r="E86" i="18"/>
  <c r="E103" i="18"/>
  <c r="E137" i="18"/>
  <c r="E154" i="18"/>
  <c r="D110" i="19"/>
  <c r="D127" i="19"/>
  <c r="D76" i="19"/>
  <c r="D93" i="19"/>
  <c r="U111" i="19"/>
  <c r="U128" i="19"/>
  <c r="U145" i="19"/>
  <c r="N147" i="19"/>
  <c r="N113" i="19"/>
  <c r="N96" i="19"/>
  <c r="N79" i="19"/>
  <c r="F83" i="19"/>
  <c r="F100" i="19"/>
  <c r="F134" i="19"/>
  <c r="T136" i="19"/>
  <c r="T119" i="19"/>
  <c r="T153" i="19"/>
  <c r="T102" i="19"/>
  <c r="R121" i="19"/>
  <c r="R155" i="19"/>
  <c r="R138" i="19"/>
  <c r="G126" i="20"/>
  <c r="G92" i="20"/>
  <c r="G109" i="20"/>
  <c r="G75" i="20"/>
  <c r="AA112" i="20"/>
  <c r="AA95" i="20"/>
  <c r="AA78" i="20"/>
  <c r="AA146" i="20"/>
  <c r="C82" i="20"/>
  <c r="C116" i="20"/>
  <c r="C99" i="20"/>
  <c r="C133" i="20"/>
  <c r="Q76" i="21"/>
  <c r="Q93" i="21"/>
  <c r="Q110" i="21"/>
  <c r="Q127" i="21"/>
  <c r="Q144" i="21"/>
  <c r="AD78" i="21"/>
  <c r="AD146" i="21"/>
  <c r="AD95" i="21"/>
  <c r="AD129" i="21"/>
  <c r="Y97" i="21"/>
  <c r="Y131" i="21"/>
  <c r="Y80" i="21"/>
  <c r="S82" i="21"/>
  <c r="S99" i="21"/>
  <c r="S150" i="21"/>
  <c r="S116" i="21"/>
  <c r="AD83" i="21"/>
  <c r="AD151" i="21"/>
  <c r="AD100" i="21"/>
  <c r="AD134" i="21"/>
  <c r="L136" i="21"/>
  <c r="L153" i="21"/>
  <c r="L119" i="21"/>
  <c r="W154" i="21"/>
  <c r="W137" i="21"/>
  <c r="W103" i="21"/>
  <c r="W86" i="21"/>
  <c r="Z87" i="21"/>
  <c r="Z138" i="21"/>
  <c r="Z155" i="21"/>
  <c r="AD87" i="22"/>
  <c r="AD155" i="22"/>
  <c r="AD104" i="22"/>
  <c r="AD138" i="22"/>
  <c r="V104" i="22"/>
  <c r="V87" i="22"/>
  <c r="V138" i="22"/>
  <c r="V155" i="22"/>
  <c r="N155" i="22"/>
  <c r="N104" i="22"/>
  <c r="N121" i="22"/>
  <c r="N87" i="22"/>
  <c r="AA120" i="22"/>
  <c r="AA103" i="22"/>
  <c r="AA86" i="22"/>
  <c r="AA154" i="22"/>
  <c r="S86" i="22"/>
  <c r="S103" i="22"/>
  <c r="S154" i="22"/>
  <c r="S120" i="22"/>
  <c r="K103" i="22"/>
  <c r="K86" i="22"/>
  <c r="K120" i="22"/>
  <c r="K137" i="22"/>
  <c r="K154" i="22"/>
  <c r="AF51" i="22"/>
  <c r="C86" i="22"/>
  <c r="C120" i="22"/>
  <c r="C103" i="22"/>
  <c r="C137" i="22"/>
  <c r="X119" i="22"/>
  <c r="X85" i="22"/>
  <c r="X136" i="22"/>
  <c r="P136" i="22"/>
  <c r="P102" i="22"/>
  <c r="P119" i="22"/>
  <c r="P153" i="22"/>
  <c r="H102" i="22"/>
  <c r="H85" i="22"/>
  <c r="H119" i="22"/>
  <c r="H136" i="22"/>
  <c r="AC152" i="22"/>
  <c r="AC135" i="22"/>
  <c r="AC118" i="22"/>
  <c r="AC84" i="22"/>
  <c r="U118" i="22"/>
  <c r="U135" i="22"/>
  <c r="U152" i="22"/>
  <c r="M152" i="22"/>
  <c r="M84" i="22"/>
  <c r="M101" i="22"/>
  <c r="M118" i="22"/>
  <c r="E84" i="22"/>
  <c r="E101" i="22"/>
  <c r="E135" i="22"/>
  <c r="E152" i="22"/>
  <c r="Z83" i="22"/>
  <c r="Z134" i="22"/>
  <c r="Z151" i="22"/>
  <c r="R117" i="22"/>
  <c r="R151" i="22"/>
  <c r="R134" i="22"/>
  <c r="J151" i="22"/>
  <c r="J83" i="22"/>
  <c r="J100" i="22"/>
  <c r="J117" i="22"/>
  <c r="J134" i="22"/>
  <c r="AE150" i="22"/>
  <c r="AE99" i="22"/>
  <c r="AE82" i="22"/>
  <c r="W150" i="22"/>
  <c r="W133" i="22"/>
  <c r="W99" i="22"/>
  <c r="W82" i="22"/>
  <c r="O133" i="22"/>
  <c r="O99" i="22"/>
  <c r="O150" i="22"/>
  <c r="O82" i="22"/>
  <c r="O116" i="22"/>
  <c r="G133" i="22"/>
  <c r="G99" i="22"/>
  <c r="G82" i="22"/>
  <c r="G116" i="22"/>
  <c r="T132" i="22"/>
  <c r="T115" i="22"/>
  <c r="T149" i="22"/>
  <c r="T98" i="22"/>
  <c r="L132" i="22"/>
  <c r="L149" i="22"/>
  <c r="L115" i="22"/>
  <c r="Y97" i="22"/>
  <c r="Y131" i="22"/>
  <c r="Y80" i="22"/>
  <c r="Q80" i="22"/>
  <c r="Q97" i="22"/>
  <c r="Q114" i="22"/>
  <c r="Q131" i="22"/>
  <c r="Q148" i="22"/>
  <c r="I80" i="22"/>
  <c r="I97" i="22"/>
  <c r="I131" i="22"/>
  <c r="I114" i="22"/>
  <c r="AD147" i="22"/>
  <c r="AD79" i="22"/>
  <c r="AD96" i="22"/>
  <c r="AD130" i="22"/>
  <c r="V96" i="22"/>
  <c r="V79" i="22"/>
  <c r="V130" i="22"/>
  <c r="V147" i="22"/>
  <c r="N147" i="22"/>
  <c r="N96" i="22"/>
  <c r="N113" i="22"/>
  <c r="N79" i="22"/>
  <c r="F79" i="22"/>
  <c r="F96" i="22"/>
  <c r="F130" i="22"/>
  <c r="AA112" i="22"/>
  <c r="AA95" i="22"/>
  <c r="AA78" i="22"/>
  <c r="AA146" i="22"/>
  <c r="S78" i="22"/>
  <c r="S146" i="22"/>
  <c r="S95" i="22"/>
  <c r="S112" i="22"/>
  <c r="K78" i="22"/>
  <c r="K95" i="22"/>
  <c r="K112" i="22"/>
  <c r="K129" i="22"/>
  <c r="K146" i="22"/>
  <c r="AF43" i="22"/>
  <c r="C78" i="22"/>
  <c r="C112" i="22"/>
  <c r="C95" i="22"/>
  <c r="C129" i="22"/>
  <c r="X111" i="22"/>
  <c r="X128" i="22"/>
  <c r="X77" i="22"/>
  <c r="P128" i="22"/>
  <c r="P111" i="22"/>
  <c r="P94" i="22"/>
  <c r="P145" i="22"/>
  <c r="AC144" i="22"/>
  <c r="AC127" i="22"/>
  <c r="AC110" i="22"/>
  <c r="AC76" i="22"/>
  <c r="U110" i="22"/>
  <c r="U127" i="22"/>
  <c r="U144" i="22"/>
  <c r="M144" i="22"/>
  <c r="M76" i="22"/>
  <c r="M93" i="22"/>
  <c r="M110" i="22"/>
  <c r="E76" i="22"/>
  <c r="E127" i="22"/>
  <c r="E93" i="22"/>
  <c r="E144" i="22"/>
  <c r="Z75" i="22"/>
  <c r="Z126" i="22"/>
  <c r="Z143" i="22"/>
  <c r="R109" i="22"/>
  <c r="R143" i="22"/>
  <c r="R126" i="22"/>
  <c r="J143" i="22"/>
  <c r="J75" i="22"/>
  <c r="J92" i="22"/>
  <c r="J109" i="22"/>
  <c r="J126" i="22"/>
  <c r="P61" i="19"/>
  <c r="AA112" i="21"/>
  <c r="AA95" i="21"/>
  <c r="AA78" i="21"/>
  <c r="AA146" i="21"/>
  <c r="AC149" i="21"/>
  <c r="AC132" i="21"/>
  <c r="AC81" i="21"/>
  <c r="AC115" i="21"/>
  <c r="F84" i="21"/>
  <c r="F101" i="21"/>
  <c r="F135" i="21"/>
  <c r="S85" i="22"/>
  <c r="S102" i="22"/>
  <c r="S153" i="22"/>
  <c r="S119" i="22"/>
  <c r="U117" i="22"/>
  <c r="U134" i="22"/>
  <c r="U151" i="22"/>
  <c r="O98" i="22"/>
  <c r="O132" i="22"/>
  <c r="O81" i="22"/>
  <c r="O149" i="22"/>
  <c r="O115" i="22"/>
  <c r="Q79" i="22"/>
  <c r="Q96" i="22"/>
  <c r="Q113" i="22"/>
  <c r="Q130" i="22"/>
  <c r="Q147" i="22"/>
  <c r="AA111" i="22"/>
  <c r="AA94" i="22"/>
  <c r="AA77" i="22"/>
  <c r="AA145" i="22"/>
  <c r="E75" i="22"/>
  <c r="E92" i="22"/>
  <c r="E126" i="22"/>
  <c r="E143" i="22"/>
  <c r="L127" i="18"/>
  <c r="L144" i="18"/>
  <c r="L110" i="18"/>
  <c r="J146" i="18"/>
  <c r="J78" i="18"/>
  <c r="J95" i="18"/>
  <c r="J129" i="18"/>
  <c r="J112" i="18"/>
  <c r="I80" i="18"/>
  <c r="I131" i="18"/>
  <c r="I97" i="18"/>
  <c r="I114" i="18"/>
  <c r="T132" i="18"/>
  <c r="T115" i="18"/>
  <c r="T149" i="18"/>
  <c r="T98" i="18"/>
  <c r="R117" i="18"/>
  <c r="R151" i="18"/>
  <c r="R134" i="18"/>
  <c r="AF51" i="18"/>
  <c r="C86" i="18"/>
  <c r="C120" i="18"/>
  <c r="C103" i="18"/>
  <c r="C137" i="18"/>
  <c r="AE143" i="19"/>
  <c r="AE92" i="19"/>
  <c r="AE75" i="19"/>
  <c r="AE146" i="19"/>
  <c r="AE95" i="19"/>
  <c r="AE78" i="19"/>
  <c r="Y98" i="19"/>
  <c r="Y132" i="19"/>
  <c r="Y81" i="19"/>
  <c r="R119" i="19"/>
  <c r="R153" i="19"/>
  <c r="R136" i="19"/>
  <c r="L128" i="20"/>
  <c r="L145" i="20"/>
  <c r="L111" i="20"/>
  <c r="L130" i="20"/>
  <c r="L147" i="20"/>
  <c r="L113" i="20"/>
  <c r="V100" i="20"/>
  <c r="V83" i="20"/>
  <c r="V134" i="20"/>
  <c r="V151" i="20"/>
  <c r="I86" i="20"/>
  <c r="I103" i="20"/>
  <c r="I137" i="20"/>
  <c r="I120" i="20"/>
  <c r="AC155" i="20"/>
  <c r="AC138" i="20"/>
  <c r="AC87" i="20"/>
  <c r="AC121" i="20"/>
  <c r="O93" i="21"/>
  <c r="O127" i="21"/>
  <c r="O76" i="21"/>
  <c r="O144" i="21"/>
  <c r="O110" i="21"/>
  <c r="G130" i="21"/>
  <c r="G96" i="21"/>
  <c r="G79" i="21"/>
  <c r="G113" i="21"/>
  <c r="T132" i="21"/>
  <c r="T115" i="21"/>
  <c r="T149" i="21"/>
  <c r="T98" i="21"/>
  <c r="AB83" i="21"/>
  <c r="AB151" i="21"/>
  <c r="AB100" i="21"/>
  <c r="P138" i="22"/>
  <c r="P104" i="22"/>
  <c r="P121" i="22"/>
  <c r="P155" i="22"/>
  <c r="R119" i="22"/>
  <c r="R153" i="22"/>
  <c r="R136" i="22"/>
  <c r="AB83" i="22"/>
  <c r="AB151" i="22"/>
  <c r="AB100" i="22"/>
  <c r="Q82" i="22"/>
  <c r="Q99" i="22"/>
  <c r="Q116" i="22"/>
  <c r="Q133" i="22"/>
  <c r="Q150" i="22"/>
  <c r="AA97" i="22"/>
  <c r="AA114" i="22"/>
  <c r="AA80" i="22"/>
  <c r="AA148" i="22"/>
  <c r="AC146" i="22"/>
  <c r="AC129" i="22"/>
  <c r="AC112" i="22"/>
  <c r="AC78" i="22"/>
  <c r="AE144" i="22"/>
  <c r="AE93" i="22"/>
  <c r="AE76" i="22"/>
  <c r="U110" i="18"/>
  <c r="U127" i="18"/>
  <c r="U144" i="18"/>
  <c r="K95" i="18"/>
  <c r="K78" i="18"/>
  <c r="K112" i="18"/>
  <c r="K129" i="18"/>
  <c r="K146" i="18"/>
  <c r="R114" i="18"/>
  <c r="R148" i="18"/>
  <c r="R131" i="18"/>
  <c r="P133" i="18"/>
  <c r="P99" i="18"/>
  <c r="P116" i="18"/>
  <c r="P150" i="18"/>
  <c r="N152" i="18"/>
  <c r="N101" i="18"/>
  <c r="N118" i="18"/>
  <c r="N84" i="18"/>
  <c r="T137" i="18"/>
  <c r="T120" i="18"/>
  <c r="T154" i="18"/>
  <c r="T103" i="18"/>
  <c r="AE155" i="18"/>
  <c r="AE104" i="18"/>
  <c r="AE87" i="18"/>
  <c r="C76" i="19"/>
  <c r="C110" i="19"/>
  <c r="C93" i="19"/>
  <c r="C127" i="19"/>
  <c r="I80" i="19"/>
  <c r="I97" i="19"/>
  <c r="I131" i="19"/>
  <c r="I114" i="19"/>
  <c r="V99" i="19"/>
  <c r="V82" i="19"/>
  <c r="V133" i="19"/>
  <c r="V150" i="19"/>
  <c r="F86" i="19"/>
  <c r="F103" i="19"/>
  <c r="F137" i="19"/>
  <c r="Q87" i="19"/>
  <c r="Q104" i="19"/>
  <c r="Q138" i="19"/>
  <c r="Q121" i="19"/>
  <c r="Q155" i="19"/>
  <c r="X109" i="20"/>
  <c r="X75" i="20"/>
  <c r="X126" i="20"/>
  <c r="R112" i="20"/>
  <c r="R146" i="20"/>
  <c r="R129" i="20"/>
  <c r="L136" i="20"/>
  <c r="L153" i="20"/>
  <c r="L119" i="20"/>
  <c r="N155" i="20"/>
  <c r="N104" i="20"/>
  <c r="N121" i="20"/>
  <c r="N87" i="20"/>
  <c r="P126" i="21"/>
  <c r="P92" i="21"/>
  <c r="P109" i="21"/>
  <c r="P143" i="21"/>
  <c r="E77" i="21"/>
  <c r="E94" i="21"/>
  <c r="E128" i="21"/>
  <c r="E145" i="21"/>
  <c r="AC146" i="21"/>
  <c r="AC129" i="21"/>
  <c r="AC112" i="21"/>
  <c r="AC78" i="21"/>
  <c r="M149" i="21"/>
  <c r="M81" i="21"/>
  <c r="M98" i="21"/>
  <c r="M115" i="21"/>
  <c r="E83" i="21"/>
  <c r="E100" i="21"/>
  <c r="E134" i="21"/>
  <c r="E151" i="21"/>
  <c r="P135" i="21"/>
  <c r="P118" i="21"/>
  <c r="P101" i="21"/>
  <c r="P152" i="21"/>
  <c r="S85" i="21"/>
  <c r="S102" i="21"/>
  <c r="S153" i="21"/>
  <c r="S119" i="21"/>
  <c r="N154" i="21"/>
  <c r="N103" i="21"/>
  <c r="N120" i="21"/>
  <c r="N86" i="21"/>
  <c r="Q87" i="21"/>
  <c r="Q104" i="21"/>
  <c r="Q138" i="21"/>
  <c r="Q121" i="21"/>
  <c r="Q155" i="21"/>
  <c r="Q85" i="22"/>
  <c r="Q102" i="22"/>
  <c r="Q119" i="22"/>
  <c r="Q136" i="22"/>
  <c r="Q153" i="22"/>
  <c r="AA117" i="22"/>
  <c r="AA100" i="22"/>
  <c r="AA83" i="22"/>
  <c r="AA151" i="22"/>
  <c r="M149" i="22"/>
  <c r="M81" i="22"/>
  <c r="M98" i="22"/>
  <c r="M115" i="22"/>
  <c r="AB78" i="22"/>
  <c r="AB146" i="22"/>
  <c r="AB95" i="22"/>
  <c r="AD76" i="22"/>
  <c r="AD144" i="22"/>
  <c r="AD93" i="22"/>
  <c r="AD127" i="22"/>
  <c r="R109" i="18"/>
  <c r="R143" i="18"/>
  <c r="R126" i="18"/>
  <c r="I94" i="18"/>
  <c r="I77" i="18"/>
  <c r="I128" i="18"/>
  <c r="I111" i="18"/>
  <c r="AB78" i="18"/>
  <c r="AB146" i="18"/>
  <c r="AB95" i="18"/>
  <c r="S80" i="18"/>
  <c r="S97" i="18"/>
  <c r="S148" i="18"/>
  <c r="S114" i="18"/>
  <c r="AD149" i="18"/>
  <c r="AD81" i="18"/>
  <c r="AD98" i="18"/>
  <c r="AD132" i="18"/>
  <c r="AB83" i="18"/>
  <c r="AB151" i="18"/>
  <c r="AB100" i="18"/>
  <c r="J153" i="18"/>
  <c r="J85" i="18"/>
  <c r="J102" i="18"/>
  <c r="J119" i="18"/>
  <c r="J136" i="18"/>
  <c r="AC154" i="18"/>
  <c r="AC137" i="18"/>
  <c r="AC120" i="18"/>
  <c r="AC86" i="18"/>
  <c r="F75" i="19"/>
  <c r="F92" i="19"/>
  <c r="F126" i="19"/>
  <c r="W144" i="19"/>
  <c r="W127" i="19"/>
  <c r="W93" i="19"/>
  <c r="W76" i="19"/>
  <c r="I78" i="19"/>
  <c r="I129" i="19"/>
  <c r="I95" i="19"/>
  <c r="I112" i="19"/>
  <c r="J148" i="19"/>
  <c r="J80" i="19"/>
  <c r="J97" i="19"/>
  <c r="J114" i="19"/>
  <c r="J131" i="19"/>
  <c r="W150" i="19"/>
  <c r="W133" i="19"/>
  <c r="W99" i="19"/>
  <c r="W82" i="19"/>
  <c r="Q84" i="19"/>
  <c r="Q101" i="19"/>
  <c r="Q135" i="19"/>
  <c r="Q118" i="19"/>
  <c r="Q152" i="19"/>
  <c r="G137" i="19"/>
  <c r="G103" i="19"/>
  <c r="G86" i="19"/>
  <c r="G120" i="19"/>
  <c r="D110" i="20"/>
  <c r="D127" i="20"/>
  <c r="D76" i="20"/>
  <c r="D93" i="20"/>
  <c r="V79" i="20"/>
  <c r="V96" i="20"/>
  <c r="V130" i="20"/>
  <c r="V147" i="20"/>
  <c r="P134" i="20"/>
  <c r="P100" i="20"/>
  <c r="P117" i="20"/>
  <c r="P151" i="20"/>
  <c r="K103" i="20"/>
  <c r="K86" i="20"/>
  <c r="K120" i="20"/>
  <c r="K137" i="20"/>
  <c r="K154" i="20"/>
  <c r="Q75" i="21"/>
  <c r="Q92" i="21"/>
  <c r="Q109" i="21"/>
  <c r="Q126" i="21"/>
  <c r="Q143" i="21"/>
  <c r="Q77" i="21"/>
  <c r="Q94" i="21"/>
  <c r="Q111" i="21"/>
  <c r="Q128" i="21"/>
  <c r="Q145" i="21"/>
  <c r="T130" i="21"/>
  <c r="T113" i="21"/>
  <c r="T147" i="21"/>
  <c r="T96" i="21"/>
  <c r="D115" i="21"/>
  <c r="D132" i="21"/>
  <c r="D81" i="21"/>
  <c r="D98" i="21"/>
  <c r="AA116" i="21"/>
  <c r="AA99" i="21"/>
  <c r="AA82" i="21"/>
  <c r="AA150" i="21"/>
  <c r="I84" i="21"/>
  <c r="I135" i="21"/>
  <c r="I101" i="21"/>
  <c r="I118" i="21"/>
  <c r="G137" i="21"/>
  <c r="G103" i="21"/>
  <c r="G86" i="21"/>
  <c r="G120" i="21"/>
  <c r="V103" i="18"/>
  <c r="V86" i="18"/>
  <c r="V137" i="18"/>
  <c r="V154" i="18"/>
  <c r="AC155" i="22"/>
  <c r="AC138" i="22"/>
  <c r="AC121" i="22"/>
  <c r="AC87" i="22"/>
  <c r="U121" i="22"/>
  <c r="U138" i="22"/>
  <c r="U155" i="22"/>
  <c r="M87" i="22"/>
  <c r="M155" i="22"/>
  <c r="M104" i="22"/>
  <c r="M121" i="22"/>
  <c r="E87" i="22"/>
  <c r="E104" i="22"/>
  <c r="E138" i="22"/>
  <c r="E155" i="22"/>
  <c r="Z86" i="22"/>
  <c r="Z137" i="22"/>
  <c r="Z154" i="22"/>
  <c r="R120" i="22"/>
  <c r="R154" i="22"/>
  <c r="R137" i="22"/>
  <c r="J154" i="22"/>
  <c r="J86" i="22"/>
  <c r="J103" i="22"/>
  <c r="J120" i="22"/>
  <c r="J137" i="22"/>
  <c r="AE153" i="22"/>
  <c r="AE102" i="22"/>
  <c r="AE85" i="22"/>
  <c r="W153" i="22"/>
  <c r="W102" i="22"/>
  <c r="W136" i="22"/>
  <c r="W85" i="22"/>
  <c r="O136" i="22"/>
  <c r="O102" i="22"/>
  <c r="O85" i="22"/>
  <c r="O153" i="22"/>
  <c r="O119" i="22"/>
  <c r="G136" i="22"/>
  <c r="G102" i="22"/>
  <c r="G85" i="22"/>
  <c r="G119" i="22"/>
  <c r="AB84" i="22"/>
  <c r="AB152" i="22"/>
  <c r="AB101" i="22"/>
  <c r="T135" i="22"/>
  <c r="T152" i="22"/>
  <c r="T118" i="22"/>
  <c r="T101" i="22"/>
  <c r="L135" i="22"/>
  <c r="L152" i="22"/>
  <c r="L118" i="22"/>
  <c r="D118" i="22"/>
  <c r="D135" i="22"/>
  <c r="D84" i="22"/>
  <c r="D101" i="22"/>
  <c r="Y100" i="22"/>
  <c r="Y134" i="22"/>
  <c r="Y83" i="22"/>
  <c r="Q83" i="22"/>
  <c r="Q100" i="22"/>
  <c r="Q117" i="22"/>
  <c r="Q134" i="22"/>
  <c r="Q151" i="22"/>
  <c r="I83" i="22"/>
  <c r="I100" i="22"/>
  <c r="I134" i="22"/>
  <c r="I117" i="22"/>
  <c r="AD82" i="22"/>
  <c r="AD150" i="22"/>
  <c r="AD99" i="22"/>
  <c r="AD133" i="22"/>
  <c r="V99" i="22"/>
  <c r="V82" i="22"/>
  <c r="V133" i="22"/>
  <c r="V150" i="22"/>
  <c r="N150" i="22"/>
  <c r="N99" i="22"/>
  <c r="N116" i="22"/>
  <c r="N82" i="22"/>
  <c r="F82" i="22"/>
  <c r="F99" i="22"/>
  <c r="F133" i="22"/>
  <c r="AA115" i="22"/>
  <c r="AA98" i="22"/>
  <c r="AA149" i="22"/>
  <c r="AA81" i="22"/>
  <c r="S81" i="22"/>
  <c r="S98" i="22"/>
  <c r="S149" i="22"/>
  <c r="S115" i="22"/>
  <c r="K98" i="22"/>
  <c r="K81" i="22"/>
  <c r="K132" i="22"/>
  <c r="K115" i="22"/>
  <c r="K149" i="22"/>
  <c r="X114" i="22"/>
  <c r="X131" i="22"/>
  <c r="X80" i="22"/>
  <c r="P131" i="22"/>
  <c r="P97" i="22"/>
  <c r="P114" i="22"/>
  <c r="P148" i="22"/>
  <c r="H97" i="22"/>
  <c r="H80" i="22"/>
  <c r="H114" i="22"/>
  <c r="H131" i="22"/>
  <c r="AC147" i="22"/>
  <c r="AC130" i="22"/>
  <c r="AC113" i="22"/>
  <c r="AC79" i="22"/>
  <c r="U113" i="22"/>
  <c r="U130" i="22"/>
  <c r="U147" i="22"/>
  <c r="M147" i="22"/>
  <c r="M79" i="22"/>
  <c r="M96" i="22"/>
  <c r="M113" i="22"/>
  <c r="E79" i="22"/>
  <c r="E96" i="22"/>
  <c r="E130" i="22"/>
  <c r="E147" i="22"/>
  <c r="Z78" i="22"/>
  <c r="Z129" i="22"/>
  <c r="Z146" i="22"/>
  <c r="R112" i="22"/>
  <c r="R146" i="22"/>
  <c r="R129" i="22"/>
  <c r="J146" i="22"/>
  <c r="J78" i="22"/>
  <c r="J95" i="22"/>
  <c r="J112" i="22"/>
  <c r="J129" i="22"/>
  <c r="AE145" i="22"/>
  <c r="AE94" i="22"/>
  <c r="AE77" i="22"/>
  <c r="W145" i="22"/>
  <c r="W128" i="22"/>
  <c r="W94" i="22"/>
  <c r="W77" i="22"/>
  <c r="O94" i="22"/>
  <c r="O128" i="22"/>
  <c r="O77" i="22"/>
  <c r="O145" i="22"/>
  <c r="O111" i="22"/>
  <c r="AB76" i="22"/>
  <c r="AB144" i="22"/>
  <c r="AB93" i="22"/>
  <c r="T127" i="22"/>
  <c r="T110" i="22"/>
  <c r="T144" i="22"/>
  <c r="T93" i="22"/>
  <c r="L127" i="22"/>
  <c r="L144" i="22"/>
  <c r="L110" i="22"/>
  <c r="D127" i="22"/>
  <c r="D110" i="22"/>
  <c r="D76" i="22"/>
  <c r="D93" i="22"/>
  <c r="Y92" i="22"/>
  <c r="Y126" i="22"/>
  <c r="Y75" i="22"/>
  <c r="Q75" i="22"/>
  <c r="Q92" i="22"/>
  <c r="Q109" i="22"/>
  <c r="Q126" i="22"/>
  <c r="Q143" i="22"/>
  <c r="I75" i="22"/>
  <c r="I92" i="22"/>
  <c r="I126" i="22"/>
  <c r="I109" i="22"/>
  <c r="P60" i="22"/>
  <c r="P70" i="22"/>
  <c r="P67" i="19"/>
  <c r="G53" i="18"/>
  <c r="G126" i="18"/>
  <c r="G92" i="18"/>
  <c r="G75" i="18"/>
  <c r="G109" i="18"/>
  <c r="S76" i="18"/>
  <c r="S93" i="18"/>
  <c r="S144" i="18"/>
  <c r="S110" i="18"/>
  <c r="AD145" i="18"/>
  <c r="AD77" i="18"/>
  <c r="AD94" i="18"/>
  <c r="AD128" i="18"/>
  <c r="D130" i="18"/>
  <c r="D79" i="18"/>
  <c r="D113" i="18"/>
  <c r="D96" i="18"/>
  <c r="H97" i="18"/>
  <c r="H80" i="18"/>
  <c r="H114" i="18"/>
  <c r="H131" i="18"/>
  <c r="F82" i="18"/>
  <c r="F99" i="18"/>
  <c r="F133" i="18"/>
  <c r="Y100" i="18"/>
  <c r="Y134" i="18"/>
  <c r="Y83" i="18"/>
  <c r="AB84" i="18"/>
  <c r="AB152" i="18"/>
  <c r="AB101" i="18"/>
  <c r="R120" i="18"/>
  <c r="R154" i="18"/>
  <c r="R137" i="18"/>
  <c r="AC155" i="18"/>
  <c r="AC138" i="18"/>
  <c r="AC121" i="18"/>
  <c r="AC87" i="18"/>
  <c r="C75" i="19"/>
  <c r="C109" i="19"/>
  <c r="C92" i="19"/>
  <c r="C126" i="19"/>
  <c r="I93" i="19"/>
  <c r="I127" i="19"/>
  <c r="I76" i="19"/>
  <c r="I110" i="19"/>
  <c r="G128" i="19"/>
  <c r="G94" i="19"/>
  <c r="G77" i="19"/>
  <c r="G111" i="19"/>
  <c r="N146" i="19"/>
  <c r="N95" i="19"/>
  <c r="N112" i="19"/>
  <c r="N78" i="19"/>
  <c r="S79" i="19"/>
  <c r="S147" i="19"/>
  <c r="S96" i="19"/>
  <c r="S113" i="19"/>
  <c r="W148" i="19"/>
  <c r="W131" i="19"/>
  <c r="W97" i="19"/>
  <c r="W80" i="19"/>
  <c r="G133" i="19"/>
  <c r="G99" i="19"/>
  <c r="G82" i="19"/>
  <c r="G116" i="19"/>
  <c r="X117" i="19"/>
  <c r="X83" i="19"/>
  <c r="X134" i="19"/>
  <c r="AD84" i="19"/>
  <c r="AD152" i="19"/>
  <c r="AD101" i="19"/>
  <c r="AD135" i="19"/>
  <c r="Y102" i="19"/>
  <c r="Y136" i="19"/>
  <c r="Y85" i="19"/>
  <c r="AB86" i="19"/>
  <c r="AB154" i="19"/>
  <c r="AB103" i="19"/>
  <c r="O138" i="19"/>
  <c r="O104" i="19"/>
  <c r="O87" i="19"/>
  <c r="O155" i="19"/>
  <c r="O121" i="19"/>
  <c r="W144" i="20"/>
  <c r="W127" i="20"/>
  <c r="W93" i="20"/>
  <c r="W76" i="20"/>
  <c r="AC145" i="20"/>
  <c r="AC128" i="20"/>
  <c r="AC111" i="20"/>
  <c r="AC77" i="20"/>
  <c r="K96" i="20"/>
  <c r="K79" i="20"/>
  <c r="K113" i="20"/>
  <c r="K130" i="20"/>
  <c r="K147" i="20"/>
  <c r="O97" i="20"/>
  <c r="O131" i="20"/>
  <c r="O148" i="20"/>
  <c r="O80" i="20"/>
  <c r="O114" i="20"/>
  <c r="M83" i="20"/>
  <c r="M151" i="20"/>
  <c r="M100" i="20"/>
  <c r="M117" i="20"/>
  <c r="AB84" i="20"/>
  <c r="AB152" i="20"/>
  <c r="AB101" i="20"/>
  <c r="H103" i="20"/>
  <c r="H86" i="20"/>
  <c r="H120" i="20"/>
  <c r="H137" i="20"/>
  <c r="C76" i="21"/>
  <c r="C110" i="21"/>
  <c r="C127" i="21"/>
  <c r="C93" i="21"/>
  <c r="W145" i="21"/>
  <c r="W128" i="21"/>
  <c r="W94" i="21"/>
  <c r="W77" i="21"/>
  <c r="F79" i="21"/>
  <c r="F96" i="21"/>
  <c r="F130" i="21"/>
  <c r="AD80" i="21"/>
  <c r="AD148" i="21"/>
  <c r="AD97" i="21"/>
  <c r="AD131" i="21"/>
  <c r="P133" i="21"/>
  <c r="P99" i="21"/>
  <c r="P116" i="21"/>
  <c r="P150" i="21"/>
  <c r="S83" i="21"/>
  <c r="S100" i="21"/>
  <c r="S151" i="21"/>
  <c r="S117" i="21"/>
  <c r="N152" i="21"/>
  <c r="N101" i="21"/>
  <c r="N118" i="21"/>
  <c r="N84" i="21"/>
  <c r="D137" i="21"/>
  <c r="D120" i="21"/>
  <c r="D86" i="21"/>
  <c r="D103" i="21"/>
  <c r="G138" i="21"/>
  <c r="G104" i="21"/>
  <c r="G121" i="21"/>
  <c r="G87" i="21"/>
  <c r="Y104" i="22"/>
  <c r="Y138" i="22"/>
  <c r="Y87" i="22"/>
  <c r="V103" i="22"/>
  <c r="V86" i="22"/>
  <c r="V137" i="22"/>
  <c r="V154" i="22"/>
  <c r="K102" i="22"/>
  <c r="K85" i="22"/>
  <c r="K119" i="22"/>
  <c r="K136" i="22"/>
  <c r="K153" i="22"/>
  <c r="AC151" i="22"/>
  <c r="AC134" i="22"/>
  <c r="AC117" i="22"/>
  <c r="AC83" i="22"/>
  <c r="E83" i="22"/>
  <c r="E134" i="22"/>
  <c r="E100" i="22"/>
  <c r="E151" i="22"/>
  <c r="D114" i="22"/>
  <c r="D131" i="22"/>
  <c r="D80" i="22"/>
  <c r="D97" i="22"/>
  <c r="AD78" i="22"/>
  <c r="AD146" i="22"/>
  <c r="AD95" i="22"/>
  <c r="AD129" i="22"/>
  <c r="AC143" i="22"/>
  <c r="AC126" i="22"/>
  <c r="AC109" i="22"/>
  <c r="AC75" i="22"/>
  <c r="C76" i="18"/>
  <c r="C110" i="18"/>
  <c r="C93" i="18"/>
  <c r="C127" i="18"/>
  <c r="AE145" i="18"/>
  <c r="AE94" i="18"/>
  <c r="AE77" i="18"/>
  <c r="M147" i="18"/>
  <c r="M79" i="18"/>
  <c r="M96" i="18"/>
  <c r="M113" i="18"/>
  <c r="Y97" i="18"/>
  <c r="Y131" i="18"/>
  <c r="Y80" i="18"/>
  <c r="W150" i="18"/>
  <c r="W133" i="18"/>
  <c r="W99" i="18"/>
  <c r="W82" i="18"/>
  <c r="M152" i="18"/>
  <c r="M84" i="18"/>
  <c r="M101" i="18"/>
  <c r="M118" i="18"/>
  <c r="H102" i="18"/>
  <c r="H85" i="18"/>
  <c r="H119" i="18"/>
  <c r="H136" i="18"/>
  <c r="AA103" i="18"/>
  <c r="AA120" i="18"/>
  <c r="AA86" i="18"/>
  <c r="AA154" i="18"/>
  <c r="N155" i="18"/>
  <c r="N104" i="18"/>
  <c r="N121" i="18"/>
  <c r="N87" i="18"/>
  <c r="K93" i="19"/>
  <c r="K76" i="19"/>
  <c r="K110" i="19"/>
  <c r="K127" i="19"/>
  <c r="K144" i="19"/>
  <c r="AA111" i="19"/>
  <c r="AA94" i="19"/>
  <c r="AA77" i="19"/>
  <c r="AA145" i="19"/>
  <c r="H97" i="19"/>
  <c r="H80" i="19"/>
  <c r="H114" i="19"/>
  <c r="H131" i="19"/>
  <c r="S82" i="19"/>
  <c r="S99" i="19"/>
  <c r="S150" i="19"/>
  <c r="S116" i="19"/>
  <c r="O101" i="19"/>
  <c r="O135" i="19"/>
  <c r="O84" i="19"/>
  <c r="O152" i="19"/>
  <c r="O118" i="19"/>
  <c r="Z85" i="19"/>
  <c r="Z136" i="19"/>
  <c r="Z153" i="19"/>
  <c r="W143" i="20"/>
  <c r="W92" i="20"/>
  <c r="W126" i="20"/>
  <c r="W75" i="20"/>
  <c r="X110" i="20"/>
  <c r="X127" i="20"/>
  <c r="X76" i="20"/>
  <c r="I78" i="20"/>
  <c r="I95" i="20"/>
  <c r="I129" i="20"/>
  <c r="I112" i="20"/>
  <c r="D113" i="20"/>
  <c r="D130" i="20"/>
  <c r="D79" i="20"/>
  <c r="D96" i="20"/>
  <c r="C81" i="20"/>
  <c r="C115" i="20"/>
  <c r="C132" i="20"/>
  <c r="C98" i="20"/>
  <c r="W150" i="20"/>
  <c r="W99" i="20"/>
  <c r="W133" i="20"/>
  <c r="W82" i="20"/>
  <c r="M152" i="20"/>
  <c r="M84" i="20"/>
  <c r="M101" i="20"/>
  <c r="M118" i="20"/>
  <c r="S85" i="20"/>
  <c r="S102" i="20"/>
  <c r="S153" i="20"/>
  <c r="S119" i="20"/>
  <c r="E87" i="20"/>
  <c r="E104" i="20"/>
  <c r="E138" i="20"/>
  <c r="E155" i="20"/>
  <c r="D109" i="21"/>
  <c r="D126" i="21"/>
  <c r="D75" i="21"/>
  <c r="D92" i="21"/>
  <c r="D111" i="21"/>
  <c r="D128" i="21"/>
  <c r="D77" i="21"/>
  <c r="D94" i="21"/>
  <c r="X111" i="21"/>
  <c r="X77" i="21"/>
  <c r="X128" i="21"/>
  <c r="R113" i="21"/>
  <c r="R147" i="21"/>
  <c r="R130" i="21"/>
  <c r="L132" i="21"/>
  <c r="L149" i="21"/>
  <c r="L115" i="21"/>
  <c r="J153" i="21"/>
  <c r="J85" i="21"/>
  <c r="J102" i="21"/>
  <c r="J119" i="21"/>
  <c r="J136" i="21"/>
  <c r="Z85" i="21"/>
  <c r="Z136" i="21"/>
  <c r="Z153" i="21"/>
  <c r="AC154" i="21"/>
  <c r="AC137" i="21"/>
  <c r="AC120" i="21"/>
  <c r="AC86" i="21"/>
  <c r="H104" i="21"/>
  <c r="H87" i="21"/>
  <c r="H121" i="21"/>
  <c r="H138" i="21"/>
  <c r="X121" i="21"/>
  <c r="X138" i="21"/>
  <c r="X87" i="21"/>
  <c r="E86" i="22"/>
  <c r="E137" i="22"/>
  <c r="E103" i="22"/>
  <c r="E154" i="22"/>
  <c r="AE152" i="22"/>
  <c r="AE101" i="22"/>
  <c r="AE84" i="22"/>
  <c r="L134" i="22"/>
  <c r="L151" i="22"/>
  <c r="L117" i="22"/>
  <c r="AD149" i="22"/>
  <c r="AD81" i="22"/>
  <c r="AD98" i="22"/>
  <c r="AD132" i="22"/>
  <c r="S80" i="22"/>
  <c r="S97" i="22"/>
  <c r="S148" i="22"/>
  <c r="S114" i="22"/>
  <c r="H96" i="22"/>
  <c r="H79" i="22"/>
  <c r="H113" i="22"/>
  <c r="H130" i="22"/>
  <c r="R111" i="22"/>
  <c r="R145" i="22"/>
  <c r="R128" i="22"/>
  <c r="O127" i="22"/>
  <c r="O93" i="22"/>
  <c r="O76" i="22"/>
  <c r="O144" i="22"/>
  <c r="O110" i="22"/>
  <c r="T126" i="22"/>
  <c r="T109" i="22"/>
  <c r="T143" i="22"/>
  <c r="T92" i="22"/>
  <c r="I53" i="18"/>
  <c r="I75" i="18"/>
  <c r="I92" i="18"/>
  <c r="I126" i="18"/>
  <c r="I109" i="18"/>
  <c r="M144" i="18"/>
  <c r="M76" i="18"/>
  <c r="M93" i="18"/>
  <c r="M110" i="18"/>
  <c r="X111" i="18"/>
  <c r="X77" i="18"/>
  <c r="X128" i="18"/>
  <c r="N147" i="18"/>
  <c r="N113" i="18"/>
  <c r="N96" i="18"/>
  <c r="N79" i="18"/>
  <c r="Z80" i="18"/>
  <c r="Z131" i="18"/>
  <c r="Z148" i="18"/>
  <c r="AC149" i="18"/>
  <c r="AC132" i="18"/>
  <c r="AC115" i="18"/>
  <c r="AC81" i="18"/>
  <c r="S83" i="18"/>
  <c r="S100" i="18"/>
  <c r="S151" i="18"/>
  <c r="S117" i="18"/>
  <c r="Q85" i="18"/>
  <c r="Q102" i="18"/>
  <c r="Q136" i="18"/>
  <c r="Q119" i="18"/>
  <c r="Q153" i="18"/>
  <c r="O138" i="18"/>
  <c r="O104" i="18"/>
  <c r="O87" i="18"/>
  <c r="O155" i="18"/>
  <c r="O121" i="18"/>
  <c r="M144" i="19"/>
  <c r="M76" i="19"/>
  <c r="M93" i="19"/>
  <c r="M110" i="19"/>
  <c r="AC145" i="19"/>
  <c r="AC128" i="19"/>
  <c r="AC111" i="19"/>
  <c r="AC77" i="19"/>
  <c r="C79" i="19"/>
  <c r="C113" i="19"/>
  <c r="C130" i="19"/>
  <c r="C96" i="19"/>
  <c r="N149" i="19"/>
  <c r="N98" i="19"/>
  <c r="N115" i="19"/>
  <c r="N81" i="19"/>
  <c r="E83" i="19"/>
  <c r="E100" i="19"/>
  <c r="E134" i="19"/>
  <c r="E151" i="19"/>
  <c r="X118" i="19"/>
  <c r="X135" i="19"/>
  <c r="X84" i="19"/>
  <c r="AA119" i="19"/>
  <c r="AA102" i="19"/>
  <c r="AA85" i="19"/>
  <c r="AA153" i="19"/>
  <c r="C76" i="20"/>
  <c r="C110" i="20"/>
  <c r="C127" i="20"/>
  <c r="C93" i="20"/>
  <c r="AE145" i="20"/>
  <c r="AE94" i="20"/>
  <c r="AE77" i="20"/>
  <c r="M147" i="20"/>
  <c r="M79" i="20"/>
  <c r="M96" i="20"/>
  <c r="M113" i="20"/>
  <c r="Y97" i="20"/>
  <c r="Y131" i="20"/>
  <c r="Y80" i="20"/>
  <c r="X116" i="20"/>
  <c r="X82" i="20"/>
  <c r="X133" i="20"/>
  <c r="E84" i="20"/>
  <c r="E135" i="20"/>
  <c r="E101" i="20"/>
  <c r="E152" i="20"/>
  <c r="T136" i="20"/>
  <c r="T119" i="20"/>
  <c r="T153" i="20"/>
  <c r="T102" i="20"/>
  <c r="Z86" i="20"/>
  <c r="Z137" i="20"/>
  <c r="Z154" i="20"/>
  <c r="V104" i="20"/>
  <c r="V87" i="20"/>
  <c r="V138" i="20"/>
  <c r="V155" i="20"/>
  <c r="E75" i="21"/>
  <c r="E92" i="21"/>
  <c r="E126" i="21"/>
  <c r="E143" i="21"/>
  <c r="Y93" i="21"/>
  <c r="Y127" i="21"/>
  <c r="Y76" i="21"/>
  <c r="U112" i="21"/>
  <c r="U129" i="21"/>
  <c r="U146" i="21"/>
  <c r="H97" i="21"/>
  <c r="H80" i="21"/>
  <c r="H114" i="21"/>
  <c r="H131" i="21"/>
  <c r="V98" i="21"/>
  <c r="V81" i="21"/>
  <c r="V132" i="21"/>
  <c r="V149" i="21"/>
  <c r="Z82" i="21"/>
  <c r="Z133" i="21"/>
  <c r="Z150" i="21"/>
  <c r="AC151" i="21"/>
  <c r="AC134" i="21"/>
  <c r="AC83" i="21"/>
  <c r="AC117" i="21"/>
  <c r="X118" i="21"/>
  <c r="X84" i="21"/>
  <c r="X135" i="21"/>
  <c r="F86" i="21"/>
  <c r="F103" i="21"/>
  <c r="F137" i="21"/>
  <c r="O104" i="22"/>
  <c r="O138" i="22"/>
  <c r="O87" i="22"/>
  <c r="O155" i="22"/>
  <c r="O121" i="22"/>
  <c r="I85" i="22"/>
  <c r="I102" i="22"/>
  <c r="I136" i="22"/>
  <c r="I119" i="22"/>
  <c r="P133" i="22"/>
  <c r="P99" i="22"/>
  <c r="P116" i="22"/>
  <c r="P150" i="22"/>
  <c r="J148" i="22"/>
  <c r="J80" i="22"/>
  <c r="J97" i="22"/>
  <c r="J114" i="22"/>
  <c r="J131" i="22"/>
  <c r="T129" i="22"/>
  <c r="T112" i="22"/>
  <c r="T146" i="22"/>
  <c r="T95" i="22"/>
  <c r="K92" i="22"/>
  <c r="K75" i="22"/>
  <c r="K126" i="22"/>
  <c r="K109" i="22"/>
  <c r="K143" i="22"/>
  <c r="P70" i="21"/>
  <c r="Z53" i="18"/>
  <c r="Z75" i="18"/>
  <c r="Z126" i="18"/>
  <c r="Z143" i="18"/>
  <c r="N144" i="18"/>
  <c r="N93" i="18"/>
  <c r="N110" i="18"/>
  <c r="N76" i="18"/>
  <c r="T129" i="18"/>
  <c r="T146" i="18"/>
  <c r="T112" i="18"/>
  <c r="T95" i="18"/>
  <c r="AF45" i="18"/>
  <c r="C80" i="18"/>
  <c r="C114" i="18"/>
  <c r="C97" i="18"/>
  <c r="C131" i="18"/>
  <c r="V98" i="18"/>
  <c r="V81" i="18"/>
  <c r="V132" i="18"/>
  <c r="V149" i="18"/>
  <c r="Y99" i="18"/>
  <c r="Y133" i="18"/>
  <c r="Y82" i="18"/>
  <c r="L134" i="18"/>
  <c r="L151" i="18"/>
  <c r="L117" i="18"/>
  <c r="W152" i="18"/>
  <c r="W135" i="18"/>
  <c r="W101" i="18"/>
  <c r="W84" i="18"/>
  <c r="Z85" i="18"/>
  <c r="Z136" i="18"/>
  <c r="Z153" i="18"/>
  <c r="H104" i="18"/>
  <c r="H87" i="18"/>
  <c r="H121" i="18"/>
  <c r="H138" i="18"/>
  <c r="N144" i="19"/>
  <c r="N110" i="19"/>
  <c r="N93" i="19"/>
  <c r="N76" i="19"/>
  <c r="AD77" i="19"/>
  <c r="AD145" i="19"/>
  <c r="AD94" i="19"/>
  <c r="AD128" i="19"/>
  <c r="D113" i="19"/>
  <c r="D130" i="19"/>
  <c r="D79" i="19"/>
  <c r="D96" i="19"/>
  <c r="R114" i="19"/>
  <c r="R148" i="19"/>
  <c r="R131" i="19"/>
  <c r="O132" i="19"/>
  <c r="O98" i="19"/>
  <c r="O81" i="19"/>
  <c r="O149" i="19"/>
  <c r="O115" i="19"/>
  <c r="O134" i="19"/>
  <c r="O100" i="19"/>
  <c r="O83" i="19"/>
  <c r="O151" i="19"/>
  <c r="O117" i="19"/>
  <c r="L136" i="19"/>
  <c r="L153" i="19"/>
  <c r="L119" i="19"/>
  <c r="AE154" i="19"/>
  <c r="AE103" i="19"/>
  <c r="AE86" i="19"/>
  <c r="P126" i="20"/>
  <c r="P109" i="20"/>
  <c r="P92" i="20"/>
  <c r="P143" i="20"/>
  <c r="Z127" i="20"/>
  <c r="Z76" i="20"/>
  <c r="Z144" i="20"/>
  <c r="K95" i="20"/>
  <c r="K78" i="20"/>
  <c r="K129" i="20"/>
  <c r="K112" i="20"/>
  <c r="K146" i="20"/>
  <c r="R114" i="20"/>
  <c r="R148" i="20"/>
  <c r="R131" i="20"/>
  <c r="Z80" i="20"/>
  <c r="Z131" i="20"/>
  <c r="Z148" i="20"/>
  <c r="V81" i="20"/>
  <c r="V98" i="20"/>
  <c r="V132" i="20"/>
  <c r="V149" i="20"/>
  <c r="H100" i="20"/>
  <c r="H83" i="20"/>
  <c r="H117" i="20"/>
  <c r="H134" i="20"/>
  <c r="G135" i="20"/>
  <c r="G101" i="20"/>
  <c r="G118" i="20"/>
  <c r="G84" i="20"/>
  <c r="M153" i="20"/>
  <c r="M85" i="20"/>
  <c r="M102" i="20"/>
  <c r="M119" i="20"/>
  <c r="S86" i="20"/>
  <c r="S103" i="20"/>
  <c r="S154" i="20"/>
  <c r="S120" i="20"/>
  <c r="F75" i="21"/>
  <c r="F92" i="21"/>
  <c r="F126" i="21"/>
  <c r="Z75" i="21"/>
  <c r="Z126" i="21"/>
  <c r="Z143" i="21"/>
  <c r="Z77" i="21"/>
  <c r="Z128" i="21"/>
  <c r="Z145" i="21"/>
  <c r="I79" i="21"/>
  <c r="I96" i="21"/>
  <c r="I130" i="21"/>
  <c r="I113" i="21"/>
  <c r="I131" i="21"/>
  <c r="I80" i="21"/>
  <c r="I97" i="21"/>
  <c r="I114" i="21"/>
  <c r="W149" i="21"/>
  <c r="W132" i="21"/>
  <c r="W98" i="21"/>
  <c r="W81" i="21"/>
  <c r="N151" i="21"/>
  <c r="N100" i="21"/>
  <c r="N117" i="21"/>
  <c r="N83" i="21"/>
  <c r="D119" i="21"/>
  <c r="D136" i="21"/>
  <c r="D85" i="21"/>
  <c r="D102" i="21"/>
  <c r="O137" i="21"/>
  <c r="O103" i="21"/>
  <c r="O86" i="21"/>
  <c r="O154" i="21"/>
  <c r="O120" i="21"/>
  <c r="J155" i="21"/>
  <c r="J87" i="21"/>
  <c r="J104" i="21"/>
  <c r="J121" i="21"/>
  <c r="J138" i="21"/>
  <c r="C53" i="18"/>
  <c r="AF40" i="18"/>
  <c r="C75" i="18"/>
  <c r="C109" i="18"/>
  <c r="C92" i="18"/>
  <c r="C126" i="18"/>
  <c r="AA53" i="18"/>
  <c r="AA109" i="18"/>
  <c r="AA92" i="18"/>
  <c r="AA75" i="18"/>
  <c r="AA143" i="18"/>
  <c r="J77" i="18"/>
  <c r="J145" i="18"/>
  <c r="J94" i="18"/>
  <c r="J111" i="18"/>
  <c r="J128" i="18"/>
  <c r="E78" i="18"/>
  <c r="E129" i="18"/>
  <c r="E95" i="18"/>
  <c r="E146" i="18"/>
  <c r="AC146" i="18"/>
  <c r="AC129" i="18"/>
  <c r="AC112" i="18"/>
  <c r="AC78" i="18"/>
  <c r="Y96" i="18"/>
  <c r="Y130" i="18"/>
  <c r="Y79" i="18"/>
  <c r="L131" i="18"/>
  <c r="L148" i="18"/>
  <c r="L114" i="18"/>
  <c r="G132" i="18"/>
  <c r="G98" i="18"/>
  <c r="G81" i="18"/>
  <c r="G115" i="18"/>
  <c r="AE149" i="18"/>
  <c r="AE98" i="18"/>
  <c r="AE81" i="18"/>
  <c r="Z82" i="18"/>
  <c r="Z133" i="18"/>
  <c r="Z150" i="18"/>
  <c r="U117" i="18"/>
  <c r="U134" i="18"/>
  <c r="U151" i="18"/>
  <c r="P135" i="18"/>
  <c r="P101" i="18"/>
  <c r="P118" i="18"/>
  <c r="P152" i="18"/>
  <c r="K102" i="18"/>
  <c r="K85" i="18"/>
  <c r="K119" i="18"/>
  <c r="K136" i="18"/>
  <c r="K153" i="18"/>
  <c r="F86" i="18"/>
  <c r="F103" i="18"/>
  <c r="F137" i="18"/>
  <c r="I87" i="18"/>
  <c r="I104" i="18"/>
  <c r="I138" i="18"/>
  <c r="I121" i="18"/>
  <c r="Y104" i="18"/>
  <c r="Y138" i="18"/>
  <c r="Y87" i="18"/>
  <c r="G126" i="19"/>
  <c r="G92" i="19"/>
  <c r="G75" i="19"/>
  <c r="G109" i="19"/>
  <c r="E76" i="19"/>
  <c r="E93" i="19"/>
  <c r="E127" i="19"/>
  <c r="E144" i="19"/>
  <c r="C77" i="19"/>
  <c r="C111" i="19"/>
  <c r="C128" i="19"/>
  <c r="C94" i="19"/>
  <c r="AE145" i="19"/>
  <c r="AE94" i="19"/>
  <c r="AE77" i="19"/>
  <c r="Z78" i="19"/>
  <c r="Z129" i="19"/>
  <c r="Z146" i="19"/>
  <c r="W147" i="19"/>
  <c r="W130" i="19"/>
  <c r="W96" i="19"/>
  <c r="W79" i="19"/>
  <c r="S80" i="19"/>
  <c r="S148" i="19"/>
  <c r="S97" i="19"/>
  <c r="S114" i="19"/>
  <c r="Q81" i="19"/>
  <c r="Q98" i="19"/>
  <c r="Q132" i="19"/>
  <c r="Q115" i="19"/>
  <c r="Q149" i="19"/>
  <c r="X116" i="19"/>
  <c r="X82" i="19"/>
  <c r="X133" i="19"/>
  <c r="AD83" i="19"/>
  <c r="AD151" i="19"/>
  <c r="AD100" i="19"/>
  <c r="AD134" i="19"/>
  <c r="R118" i="19"/>
  <c r="R152" i="19"/>
  <c r="R135" i="19"/>
  <c r="E85" i="19"/>
  <c r="E102" i="19"/>
  <c r="E136" i="19"/>
  <c r="E153" i="19"/>
  <c r="AC153" i="19"/>
  <c r="AC136" i="19"/>
  <c r="AC119" i="19"/>
  <c r="AC85" i="19"/>
  <c r="X120" i="19"/>
  <c r="X86" i="19"/>
  <c r="X137" i="19"/>
  <c r="K104" i="19"/>
  <c r="K87" i="19"/>
  <c r="K121" i="19"/>
  <c r="K138" i="19"/>
  <c r="K155" i="19"/>
  <c r="AA121" i="19"/>
  <c r="AA104" i="19"/>
  <c r="AA87" i="19"/>
  <c r="AA155" i="19"/>
  <c r="Z75" i="20"/>
  <c r="Z126" i="20"/>
  <c r="Z143" i="20"/>
  <c r="P127" i="20"/>
  <c r="P93" i="20"/>
  <c r="P110" i="20"/>
  <c r="P144" i="20"/>
  <c r="O128" i="20"/>
  <c r="O94" i="20"/>
  <c r="O145" i="20"/>
  <c r="O77" i="20"/>
  <c r="O111" i="20"/>
  <c r="L129" i="20"/>
  <c r="L146" i="20"/>
  <c r="L112" i="20"/>
  <c r="G130" i="20"/>
  <c r="G96" i="20"/>
  <c r="G79" i="20"/>
  <c r="G113" i="20"/>
  <c r="AF45" i="20"/>
  <c r="C80" i="20"/>
  <c r="C114" i="20"/>
  <c r="C97" i="20"/>
  <c r="C131" i="20"/>
  <c r="AA114" i="20"/>
  <c r="AA97" i="20"/>
  <c r="AA80" i="20"/>
  <c r="AA148" i="20"/>
  <c r="W149" i="20"/>
  <c r="W132" i="20"/>
  <c r="W98" i="20"/>
  <c r="W81" i="20"/>
  <c r="Z82" i="20"/>
  <c r="Z133" i="20"/>
  <c r="Z150" i="20"/>
  <c r="Y100" i="20"/>
  <c r="Y134" i="20"/>
  <c r="Y83" i="20"/>
  <c r="P135" i="20"/>
  <c r="P118" i="20"/>
  <c r="P101" i="20"/>
  <c r="P152" i="20"/>
  <c r="N153" i="20"/>
  <c r="N119" i="20"/>
  <c r="N102" i="20"/>
  <c r="N85" i="20"/>
  <c r="L137" i="20"/>
  <c r="L154" i="20"/>
  <c r="L120" i="20"/>
  <c r="H104" i="20"/>
  <c r="H87" i="20"/>
  <c r="H121" i="20"/>
  <c r="H138" i="20"/>
  <c r="AA92" i="21"/>
  <c r="AA109" i="21"/>
  <c r="AA75" i="21"/>
  <c r="AA143" i="21"/>
  <c r="AA110" i="21"/>
  <c r="AA93" i="21"/>
  <c r="AA76" i="21"/>
  <c r="AA144" i="21"/>
  <c r="AA111" i="21"/>
  <c r="AA94" i="21"/>
  <c r="AA77" i="21"/>
  <c r="AA145" i="21"/>
  <c r="W146" i="21"/>
  <c r="W129" i="21"/>
  <c r="W95" i="21"/>
  <c r="W78" i="21"/>
  <c r="M147" i="21"/>
  <c r="M79" i="21"/>
  <c r="M96" i="21"/>
  <c r="M113" i="21"/>
  <c r="Z80" i="21"/>
  <c r="Z131" i="21"/>
  <c r="Z148" i="21"/>
  <c r="X115" i="21"/>
  <c r="X132" i="21"/>
  <c r="X81" i="21"/>
  <c r="L133" i="21"/>
  <c r="L150" i="21"/>
  <c r="L116" i="21"/>
  <c r="O134" i="21"/>
  <c r="O100" i="21"/>
  <c r="O83" i="21"/>
  <c r="O151" i="21"/>
  <c r="O117" i="21"/>
  <c r="J152" i="21"/>
  <c r="J84" i="21"/>
  <c r="J101" i="21"/>
  <c r="J118" i="21"/>
  <c r="J135" i="21"/>
  <c r="E85" i="21"/>
  <c r="E102" i="21"/>
  <c r="E136" i="21"/>
  <c r="E153" i="21"/>
  <c r="AC153" i="21"/>
  <c r="AC136" i="21"/>
  <c r="AC119" i="21"/>
  <c r="AC85" i="21"/>
  <c r="X120" i="21"/>
  <c r="X86" i="21"/>
  <c r="X137" i="21"/>
  <c r="K104" i="21"/>
  <c r="K87" i="21"/>
  <c r="K121" i="21"/>
  <c r="K138" i="21"/>
  <c r="K155" i="21"/>
  <c r="S87" i="21"/>
  <c r="S104" i="21"/>
  <c r="S155" i="21"/>
  <c r="S121" i="21"/>
  <c r="A24" i="18"/>
  <c r="D109" i="18"/>
  <c r="D126" i="18"/>
  <c r="D75" i="18"/>
  <c r="D92" i="18"/>
  <c r="L126" i="18"/>
  <c r="L143" i="18"/>
  <c r="L109" i="18"/>
  <c r="T126" i="18"/>
  <c r="T109" i="18"/>
  <c r="T143" i="18"/>
  <c r="T92" i="18"/>
  <c r="AB143" i="18"/>
  <c r="AB75" i="18"/>
  <c r="AB92" i="18"/>
  <c r="G127" i="18"/>
  <c r="G93" i="18"/>
  <c r="G76" i="18"/>
  <c r="G110" i="18"/>
  <c r="P127" i="18"/>
  <c r="P93" i="18"/>
  <c r="P110" i="18"/>
  <c r="P144" i="18"/>
  <c r="X110" i="18"/>
  <c r="X76" i="18"/>
  <c r="X127" i="18"/>
  <c r="AF42" i="18"/>
  <c r="C77" i="18"/>
  <c r="C111" i="18"/>
  <c r="C128" i="18"/>
  <c r="C94" i="18"/>
  <c r="K94" i="18"/>
  <c r="K77" i="18"/>
  <c r="K111" i="18"/>
  <c r="K128" i="18"/>
  <c r="K145" i="18"/>
  <c r="S77" i="18"/>
  <c r="S145" i="18"/>
  <c r="S94" i="18"/>
  <c r="S111" i="18"/>
  <c r="AA94" i="18"/>
  <c r="AA111" i="18"/>
  <c r="AA77" i="18"/>
  <c r="AA145" i="18"/>
  <c r="F78" i="18"/>
  <c r="F95" i="18"/>
  <c r="F129" i="18"/>
  <c r="N146" i="18"/>
  <c r="N95" i="18"/>
  <c r="N112" i="18"/>
  <c r="N78" i="18"/>
  <c r="V78" i="18"/>
  <c r="V95" i="18"/>
  <c r="V129" i="18"/>
  <c r="V146" i="18"/>
  <c r="AD78" i="18"/>
  <c r="AD146" i="18"/>
  <c r="AD95" i="18"/>
  <c r="AD129" i="18"/>
  <c r="I79" i="18"/>
  <c r="I130" i="18"/>
  <c r="I96" i="18"/>
  <c r="I113" i="18"/>
  <c r="Q79" i="18"/>
  <c r="Q96" i="18"/>
  <c r="Q130" i="18"/>
  <c r="Q113" i="18"/>
  <c r="Q147" i="18"/>
  <c r="Z79" i="18"/>
  <c r="Z130" i="18"/>
  <c r="Z147" i="18"/>
  <c r="E80" i="18"/>
  <c r="E97" i="18"/>
  <c r="E131" i="18"/>
  <c r="E148" i="18"/>
  <c r="M148" i="18"/>
  <c r="M80" i="18"/>
  <c r="M114" i="18"/>
  <c r="M97" i="18"/>
  <c r="U114" i="18"/>
  <c r="U131" i="18"/>
  <c r="U148" i="18"/>
  <c r="AC148" i="18"/>
  <c r="AC131" i="18"/>
  <c r="AC114" i="18"/>
  <c r="AC80" i="18"/>
  <c r="H98" i="18"/>
  <c r="H81" i="18"/>
  <c r="H115" i="18"/>
  <c r="H132" i="18"/>
  <c r="P132" i="18"/>
  <c r="P115" i="18"/>
  <c r="P98" i="18"/>
  <c r="P149" i="18"/>
  <c r="X115" i="18"/>
  <c r="X132" i="18"/>
  <c r="X81" i="18"/>
  <c r="AF47" i="18"/>
  <c r="C82" i="18"/>
  <c r="C116" i="18"/>
  <c r="C99" i="18"/>
  <c r="C133" i="18"/>
  <c r="K99" i="18"/>
  <c r="K82" i="18"/>
  <c r="K116" i="18"/>
  <c r="K133" i="18"/>
  <c r="K150" i="18"/>
  <c r="S82" i="18"/>
  <c r="S99" i="18"/>
  <c r="S150" i="18"/>
  <c r="S116" i="18"/>
  <c r="AA116" i="18"/>
  <c r="AA99" i="18"/>
  <c r="AA82" i="18"/>
  <c r="AA150" i="18"/>
  <c r="F83" i="18"/>
  <c r="F100" i="18"/>
  <c r="F134" i="18"/>
  <c r="N151" i="18"/>
  <c r="N100" i="18"/>
  <c r="N117" i="18"/>
  <c r="N83" i="18"/>
  <c r="V100" i="18"/>
  <c r="V83" i="18"/>
  <c r="V134" i="18"/>
  <c r="V151" i="18"/>
  <c r="AD151" i="18"/>
  <c r="AD83" i="18"/>
  <c r="AD100" i="18"/>
  <c r="AD134" i="18"/>
  <c r="I84" i="18"/>
  <c r="I101" i="18"/>
  <c r="I135" i="18"/>
  <c r="I118" i="18"/>
  <c r="Q84" i="18"/>
  <c r="Q101" i="18"/>
  <c r="Q135" i="18"/>
  <c r="Q118" i="18"/>
  <c r="Q152" i="18"/>
  <c r="Y101" i="18"/>
  <c r="Y135" i="18"/>
  <c r="Y84" i="18"/>
  <c r="D119" i="18"/>
  <c r="D136" i="18"/>
  <c r="D85" i="18"/>
  <c r="D102" i="18"/>
  <c r="L136" i="18"/>
  <c r="L153" i="18"/>
  <c r="L119" i="18"/>
  <c r="T136" i="18"/>
  <c r="T119" i="18"/>
  <c r="T153" i="18"/>
  <c r="T102" i="18"/>
  <c r="AB85" i="18"/>
  <c r="AB153" i="18"/>
  <c r="AB102" i="18"/>
  <c r="G137" i="18"/>
  <c r="G103" i="18"/>
  <c r="G120" i="18"/>
  <c r="G86" i="18"/>
  <c r="O137" i="18"/>
  <c r="O103" i="18"/>
  <c r="O86" i="18"/>
  <c r="O154" i="18"/>
  <c r="O120" i="18"/>
  <c r="W154" i="18"/>
  <c r="W137" i="18"/>
  <c r="W103" i="18"/>
  <c r="W86" i="18"/>
  <c r="AE154" i="18"/>
  <c r="AE103" i="18"/>
  <c r="AE86" i="18"/>
  <c r="J155" i="18"/>
  <c r="J87" i="18"/>
  <c r="J104" i="18"/>
  <c r="J121" i="18"/>
  <c r="J138" i="18"/>
  <c r="R121" i="18"/>
  <c r="R155" i="18"/>
  <c r="R138" i="18"/>
  <c r="Z87" i="18"/>
  <c r="Z138" i="18"/>
  <c r="Z155" i="18"/>
  <c r="L53" i="18"/>
  <c r="H92" i="19"/>
  <c r="H75" i="19"/>
  <c r="H109" i="19"/>
  <c r="H126" i="19"/>
  <c r="S75" i="19"/>
  <c r="S92" i="19"/>
  <c r="S143" i="19"/>
  <c r="S109" i="19"/>
  <c r="AA92" i="19"/>
  <c r="AA109" i="19"/>
  <c r="AA143" i="19"/>
  <c r="AA75" i="19"/>
  <c r="F76" i="19"/>
  <c r="F93" i="19"/>
  <c r="F127" i="19"/>
  <c r="P127" i="19"/>
  <c r="P93" i="19"/>
  <c r="P110" i="19"/>
  <c r="P144" i="19"/>
  <c r="Y93" i="19"/>
  <c r="Y127" i="19"/>
  <c r="Y76" i="19"/>
  <c r="D111" i="19"/>
  <c r="D128" i="19"/>
  <c r="D77" i="19"/>
  <c r="D94" i="19"/>
  <c r="N145" i="19"/>
  <c r="N94" i="19"/>
  <c r="N111" i="19"/>
  <c r="N77" i="19"/>
  <c r="W145" i="19"/>
  <c r="W128" i="19"/>
  <c r="W94" i="19"/>
  <c r="W77" i="19"/>
  <c r="AF43" i="19"/>
  <c r="C78" i="19"/>
  <c r="C112" i="19"/>
  <c r="C95" i="19"/>
  <c r="C129" i="19"/>
  <c r="K95" i="19"/>
  <c r="K78" i="19"/>
  <c r="K129" i="19"/>
  <c r="K112" i="19"/>
  <c r="K146" i="19"/>
  <c r="S78" i="19"/>
  <c r="S146" i="19"/>
  <c r="S95" i="19"/>
  <c r="S112" i="19"/>
  <c r="AA112" i="19"/>
  <c r="AA95" i="19"/>
  <c r="AA146" i="19"/>
  <c r="AA78" i="19"/>
  <c r="F79" i="19"/>
  <c r="F96" i="19"/>
  <c r="F130" i="19"/>
  <c r="P130" i="19"/>
  <c r="P113" i="19"/>
  <c r="P147" i="19"/>
  <c r="P96" i="19"/>
  <c r="X113" i="19"/>
  <c r="X79" i="19"/>
  <c r="X130" i="19"/>
  <c r="D131" i="19"/>
  <c r="D114" i="19"/>
  <c r="D80" i="19"/>
  <c r="D97" i="19"/>
  <c r="L131" i="19"/>
  <c r="L148" i="19"/>
  <c r="L114" i="19"/>
  <c r="T131" i="19"/>
  <c r="T114" i="19"/>
  <c r="T148" i="19"/>
  <c r="T97" i="19"/>
  <c r="AB80" i="19"/>
  <c r="AB148" i="19"/>
  <c r="AB97" i="19"/>
  <c r="H98" i="19"/>
  <c r="H81" i="19"/>
  <c r="H115" i="19"/>
  <c r="H132" i="19"/>
  <c r="S81" i="19"/>
  <c r="S149" i="19"/>
  <c r="S98" i="19"/>
  <c r="S115" i="19"/>
  <c r="C82" i="19"/>
  <c r="C116" i="19"/>
  <c r="C99" i="19"/>
  <c r="C133" i="19"/>
  <c r="M150" i="19"/>
  <c r="M82" i="19"/>
  <c r="M99" i="19"/>
  <c r="M116" i="19"/>
  <c r="Y99" i="19"/>
  <c r="Y133" i="19"/>
  <c r="Y82" i="19"/>
  <c r="H100" i="19"/>
  <c r="H83" i="19"/>
  <c r="H117" i="19"/>
  <c r="H134" i="19"/>
  <c r="S83" i="19"/>
  <c r="S100" i="19"/>
  <c r="S151" i="19"/>
  <c r="S117" i="19"/>
  <c r="AF49" i="19"/>
  <c r="C84" i="19"/>
  <c r="C118" i="19"/>
  <c r="C101" i="19"/>
  <c r="C135" i="19"/>
  <c r="K101" i="19"/>
  <c r="K84" i="19"/>
  <c r="K118" i="19"/>
  <c r="K135" i="19"/>
  <c r="K152" i="19"/>
  <c r="S84" i="19"/>
  <c r="S101" i="19"/>
  <c r="S152" i="19"/>
  <c r="S118" i="19"/>
  <c r="AA118" i="19"/>
  <c r="AA101" i="19"/>
  <c r="AA84" i="19"/>
  <c r="AA152" i="19"/>
  <c r="F85" i="19"/>
  <c r="F102" i="19"/>
  <c r="F136" i="19"/>
  <c r="N153" i="19"/>
  <c r="N102" i="19"/>
  <c r="N119" i="19"/>
  <c r="N85" i="19"/>
  <c r="V102" i="19"/>
  <c r="V85" i="19"/>
  <c r="V136" i="19"/>
  <c r="V153" i="19"/>
  <c r="AD85" i="19"/>
  <c r="AD153" i="19"/>
  <c r="AD102" i="19"/>
  <c r="AD136" i="19"/>
  <c r="I103" i="19"/>
  <c r="I86" i="19"/>
  <c r="I137" i="19"/>
  <c r="I120" i="19"/>
  <c r="Q86" i="19"/>
  <c r="Q103" i="19"/>
  <c r="Q120" i="19"/>
  <c r="Q137" i="19"/>
  <c r="Q154" i="19"/>
  <c r="Y103" i="19"/>
  <c r="Y137" i="19"/>
  <c r="Y86" i="19"/>
  <c r="D121" i="19"/>
  <c r="D138" i="19"/>
  <c r="D87" i="19"/>
  <c r="D104" i="19"/>
  <c r="L138" i="19"/>
  <c r="L155" i="19"/>
  <c r="L121" i="19"/>
  <c r="T138" i="19"/>
  <c r="T121" i="19"/>
  <c r="T155" i="19"/>
  <c r="T104" i="19"/>
  <c r="AB87" i="19"/>
  <c r="AB155" i="19"/>
  <c r="AB104" i="19"/>
  <c r="I75" i="20"/>
  <c r="I126" i="20"/>
  <c r="I92" i="20"/>
  <c r="I109" i="20"/>
  <c r="S75" i="20"/>
  <c r="S92" i="20"/>
  <c r="S143" i="20"/>
  <c r="S109" i="20"/>
  <c r="AA109" i="20"/>
  <c r="AA92" i="20"/>
  <c r="AA75" i="20"/>
  <c r="AA143" i="20"/>
  <c r="F76" i="20"/>
  <c r="F93" i="20"/>
  <c r="F127" i="20"/>
  <c r="S76" i="20"/>
  <c r="S93" i="20"/>
  <c r="S144" i="20"/>
  <c r="S110" i="20"/>
  <c r="AB76" i="20"/>
  <c r="AB144" i="20"/>
  <c r="AB93" i="20"/>
  <c r="G128" i="20"/>
  <c r="G94" i="20"/>
  <c r="G111" i="20"/>
  <c r="G77" i="20"/>
  <c r="P128" i="20"/>
  <c r="P94" i="20"/>
  <c r="P111" i="20"/>
  <c r="P145" i="20"/>
  <c r="Y94" i="20"/>
  <c r="Y128" i="20"/>
  <c r="Y77" i="20"/>
  <c r="E78" i="20"/>
  <c r="E129" i="20"/>
  <c r="E95" i="20"/>
  <c r="E146" i="20"/>
  <c r="M146" i="20"/>
  <c r="M78" i="20"/>
  <c r="M112" i="20"/>
  <c r="M95" i="20"/>
  <c r="U112" i="20"/>
  <c r="U129" i="20"/>
  <c r="U146" i="20"/>
  <c r="AC146" i="20"/>
  <c r="AC129" i="20"/>
  <c r="AC78" i="20"/>
  <c r="AC112" i="20"/>
  <c r="H96" i="20"/>
  <c r="H79" i="20"/>
  <c r="H113" i="20"/>
  <c r="H130" i="20"/>
  <c r="P130" i="20"/>
  <c r="P96" i="20"/>
  <c r="P113" i="20"/>
  <c r="P147" i="20"/>
  <c r="X113" i="20"/>
  <c r="X130" i="20"/>
  <c r="X79" i="20"/>
  <c r="D114" i="20"/>
  <c r="D131" i="20"/>
  <c r="D80" i="20"/>
  <c r="D97" i="20"/>
  <c r="L131" i="20"/>
  <c r="L148" i="20"/>
  <c r="L114" i="20"/>
  <c r="T131" i="20"/>
  <c r="T148" i="20"/>
  <c r="T114" i="20"/>
  <c r="T97" i="20"/>
  <c r="AB148" i="20"/>
  <c r="AB80" i="20"/>
  <c r="AB97" i="20"/>
  <c r="H98" i="20"/>
  <c r="H81" i="20"/>
  <c r="H115" i="20"/>
  <c r="H132" i="20"/>
  <c r="P132" i="20"/>
  <c r="P98" i="20"/>
  <c r="P115" i="20"/>
  <c r="P149" i="20"/>
  <c r="X115" i="20"/>
  <c r="X81" i="20"/>
  <c r="X132" i="20"/>
  <c r="F82" i="20"/>
  <c r="F99" i="20"/>
  <c r="F133" i="20"/>
  <c r="O133" i="20"/>
  <c r="O99" i="20"/>
  <c r="O82" i="20"/>
  <c r="O150" i="20"/>
  <c r="O116" i="20"/>
  <c r="AC150" i="20"/>
  <c r="AC133" i="20"/>
  <c r="AC82" i="20"/>
  <c r="AC116" i="20"/>
  <c r="J151" i="20"/>
  <c r="J83" i="20"/>
  <c r="J100" i="20"/>
  <c r="J117" i="20"/>
  <c r="J134" i="20"/>
  <c r="R117" i="20"/>
  <c r="R151" i="20"/>
  <c r="R134" i="20"/>
  <c r="Z83" i="20"/>
  <c r="Z134" i="20"/>
  <c r="Z151" i="20"/>
  <c r="I84" i="20"/>
  <c r="I101" i="20"/>
  <c r="I135" i="20"/>
  <c r="I118" i="20"/>
  <c r="Q84" i="20"/>
  <c r="Q101" i="20"/>
  <c r="Q118" i="20"/>
  <c r="Q135" i="20"/>
  <c r="Q152" i="20"/>
  <c r="G136" i="20"/>
  <c r="G102" i="20"/>
  <c r="G85" i="20"/>
  <c r="G119" i="20"/>
  <c r="O102" i="20"/>
  <c r="O136" i="20"/>
  <c r="O85" i="20"/>
  <c r="O153" i="20"/>
  <c r="O119" i="20"/>
  <c r="W153" i="20"/>
  <c r="W136" i="20"/>
  <c r="W102" i="20"/>
  <c r="W85" i="20"/>
  <c r="AE153" i="20"/>
  <c r="AE102" i="20"/>
  <c r="AE85" i="20"/>
  <c r="M154" i="20"/>
  <c r="M103" i="20"/>
  <c r="M86" i="20"/>
  <c r="M120" i="20"/>
  <c r="U120" i="20"/>
  <c r="U137" i="20"/>
  <c r="U154" i="20"/>
  <c r="AC154" i="20"/>
  <c r="AC137" i="20"/>
  <c r="AC120" i="20"/>
  <c r="AC86" i="20"/>
  <c r="I87" i="20"/>
  <c r="I104" i="20"/>
  <c r="I138" i="20"/>
  <c r="I121" i="20"/>
  <c r="Q87" i="20"/>
  <c r="Q104" i="20"/>
  <c r="Q138" i="20"/>
  <c r="Q121" i="20"/>
  <c r="Q155" i="20"/>
  <c r="Y104" i="20"/>
  <c r="Y138" i="20"/>
  <c r="Y87" i="20"/>
  <c r="H92" i="21"/>
  <c r="H75" i="21"/>
  <c r="H109" i="21"/>
  <c r="H126" i="21"/>
  <c r="S75" i="21"/>
  <c r="S92" i="21"/>
  <c r="S143" i="21"/>
  <c r="S109" i="21"/>
  <c r="AC143" i="21"/>
  <c r="AC126" i="21"/>
  <c r="AC109" i="21"/>
  <c r="AC75" i="21"/>
  <c r="H93" i="21"/>
  <c r="H76" i="21"/>
  <c r="H110" i="21"/>
  <c r="H127" i="21"/>
  <c r="S76" i="21"/>
  <c r="S93" i="21"/>
  <c r="S144" i="21"/>
  <c r="S110" i="21"/>
  <c r="AC144" i="21"/>
  <c r="AC127" i="21"/>
  <c r="AC110" i="21"/>
  <c r="AC76" i="21"/>
  <c r="H94" i="21"/>
  <c r="H77" i="21"/>
  <c r="H111" i="21"/>
  <c r="H128" i="21"/>
  <c r="S77" i="21"/>
  <c r="S94" i="21"/>
  <c r="S145" i="21"/>
  <c r="S111" i="21"/>
  <c r="AC145" i="21"/>
  <c r="AC128" i="21"/>
  <c r="AC111" i="21"/>
  <c r="AC77" i="21"/>
  <c r="H95" i="21"/>
  <c r="H78" i="21"/>
  <c r="H112" i="21"/>
  <c r="H129" i="21"/>
  <c r="P129" i="21"/>
  <c r="P112" i="21"/>
  <c r="P95" i="21"/>
  <c r="P146" i="21"/>
  <c r="X112" i="21"/>
  <c r="X78" i="21"/>
  <c r="X129" i="21"/>
  <c r="C79" i="21"/>
  <c r="C113" i="21"/>
  <c r="C130" i="21"/>
  <c r="C96" i="21"/>
  <c r="N147" i="21"/>
  <c r="N96" i="21"/>
  <c r="N113" i="21"/>
  <c r="N79" i="21"/>
  <c r="W147" i="21"/>
  <c r="W130" i="21"/>
  <c r="W96" i="21"/>
  <c r="W79" i="21"/>
  <c r="AF45" i="21"/>
  <c r="C80" i="21"/>
  <c r="C114" i="21"/>
  <c r="C97" i="21"/>
  <c r="C131" i="21"/>
  <c r="K97" i="21"/>
  <c r="K80" i="21"/>
  <c r="K114" i="21"/>
  <c r="K131" i="21"/>
  <c r="K148" i="21"/>
  <c r="S80" i="21"/>
  <c r="S97" i="21"/>
  <c r="S148" i="21"/>
  <c r="S114" i="21"/>
  <c r="AA114" i="21"/>
  <c r="AA97" i="21"/>
  <c r="AA80" i="21"/>
  <c r="AA148" i="21"/>
  <c r="F81" i="21"/>
  <c r="F98" i="21"/>
  <c r="F132" i="21"/>
  <c r="P132" i="21"/>
  <c r="P115" i="21"/>
  <c r="P98" i="21"/>
  <c r="P149" i="21"/>
  <c r="Y98" i="21"/>
  <c r="Y132" i="21"/>
  <c r="Y81" i="21"/>
  <c r="E82" i="21"/>
  <c r="E133" i="21"/>
  <c r="E99" i="21"/>
  <c r="E150" i="21"/>
  <c r="M150" i="21"/>
  <c r="M82" i="21"/>
  <c r="M116" i="21"/>
  <c r="M99" i="21"/>
  <c r="U116" i="21"/>
  <c r="U133" i="21"/>
  <c r="U150" i="21"/>
  <c r="AC150" i="21"/>
  <c r="AC133" i="21"/>
  <c r="AC116" i="21"/>
  <c r="AC82" i="21"/>
  <c r="H100" i="21"/>
  <c r="H83" i="21"/>
  <c r="H134" i="21"/>
  <c r="H117" i="21"/>
  <c r="P134" i="21"/>
  <c r="P117" i="21"/>
  <c r="P100" i="21"/>
  <c r="P151" i="21"/>
  <c r="X117" i="21"/>
  <c r="X134" i="21"/>
  <c r="X83" i="21"/>
  <c r="AF49" i="21"/>
  <c r="C84" i="21"/>
  <c r="C118" i="21"/>
  <c r="C101" i="21"/>
  <c r="C135" i="21"/>
  <c r="K101" i="21"/>
  <c r="K84" i="21"/>
  <c r="K118" i="21"/>
  <c r="K135" i="21"/>
  <c r="K152" i="21"/>
  <c r="S84" i="21"/>
  <c r="S101" i="21"/>
  <c r="S152" i="21"/>
  <c r="S118" i="21"/>
  <c r="AA118" i="21"/>
  <c r="AA101" i="21"/>
  <c r="AA84" i="21"/>
  <c r="AA152" i="21"/>
  <c r="F85" i="21"/>
  <c r="F102" i="21"/>
  <c r="F136" i="21"/>
  <c r="N153" i="21"/>
  <c r="N102" i="21"/>
  <c r="N119" i="21"/>
  <c r="N85" i="21"/>
  <c r="V85" i="21"/>
  <c r="V102" i="21"/>
  <c r="V136" i="21"/>
  <c r="V153" i="21"/>
  <c r="AD85" i="21"/>
  <c r="AD153" i="21"/>
  <c r="AD102" i="21"/>
  <c r="AD136" i="21"/>
  <c r="I86" i="21"/>
  <c r="I137" i="21"/>
  <c r="I103" i="21"/>
  <c r="I120" i="21"/>
  <c r="Q86" i="21"/>
  <c r="Q103" i="21"/>
  <c r="Q120" i="21"/>
  <c r="Q137" i="21"/>
  <c r="Q154" i="21"/>
  <c r="Y103" i="21"/>
  <c r="Y137" i="21"/>
  <c r="Y86" i="21"/>
  <c r="D121" i="21"/>
  <c r="D138" i="21"/>
  <c r="D87" i="21"/>
  <c r="D104" i="21"/>
  <c r="L138" i="21"/>
  <c r="L155" i="21"/>
  <c r="L121" i="21"/>
  <c r="T138" i="21"/>
  <c r="T121" i="21"/>
  <c r="T155" i="21"/>
  <c r="T104" i="21"/>
  <c r="AB87" i="21"/>
  <c r="AB155" i="21"/>
  <c r="AB104" i="21"/>
  <c r="T138" i="22"/>
  <c r="T121" i="22"/>
  <c r="T155" i="22"/>
  <c r="T104" i="22"/>
  <c r="L138" i="22"/>
  <c r="L155" i="22"/>
  <c r="L121" i="22"/>
  <c r="Y103" i="22"/>
  <c r="Y137" i="22"/>
  <c r="Y86" i="22"/>
  <c r="Q86" i="22"/>
  <c r="Q103" i="22"/>
  <c r="Q120" i="22"/>
  <c r="Q137" i="22"/>
  <c r="Q154" i="22"/>
  <c r="I86" i="22"/>
  <c r="I103" i="22"/>
  <c r="I137" i="22"/>
  <c r="I120" i="22"/>
  <c r="AD85" i="22"/>
  <c r="AD153" i="22"/>
  <c r="AD102" i="22"/>
  <c r="AD136" i="22"/>
  <c r="V102" i="22"/>
  <c r="V85" i="22"/>
  <c r="V136" i="22"/>
  <c r="V153" i="22"/>
  <c r="N153" i="22"/>
  <c r="N102" i="22"/>
  <c r="N119" i="22"/>
  <c r="N85" i="22"/>
  <c r="F85" i="22"/>
  <c r="F102" i="22"/>
  <c r="F136" i="22"/>
  <c r="AA118" i="22"/>
  <c r="AA101" i="22"/>
  <c r="AA84" i="22"/>
  <c r="AA152" i="22"/>
  <c r="S84" i="22"/>
  <c r="S101" i="22"/>
  <c r="S152" i="22"/>
  <c r="S118" i="22"/>
  <c r="K101" i="22"/>
  <c r="K84" i="22"/>
  <c r="K118" i="22"/>
  <c r="K135" i="22"/>
  <c r="K152" i="22"/>
  <c r="AF49" i="22"/>
  <c r="C84" i="22"/>
  <c r="C118" i="22"/>
  <c r="C101" i="22"/>
  <c r="C135" i="22"/>
  <c r="X117" i="22"/>
  <c r="X134" i="22"/>
  <c r="X83" i="22"/>
  <c r="P134" i="22"/>
  <c r="P100" i="22"/>
  <c r="P117" i="22"/>
  <c r="P151" i="22"/>
  <c r="H100" i="22"/>
  <c r="H83" i="22"/>
  <c r="H117" i="22"/>
  <c r="H134" i="22"/>
  <c r="AC150" i="22"/>
  <c r="AC133" i="22"/>
  <c r="AC116" i="22"/>
  <c r="AC82" i="22"/>
  <c r="U116" i="22"/>
  <c r="U133" i="22"/>
  <c r="U150" i="22"/>
  <c r="M150" i="22"/>
  <c r="M82" i="22"/>
  <c r="M116" i="22"/>
  <c r="M99" i="22"/>
  <c r="E82" i="22"/>
  <c r="E99" i="22"/>
  <c r="E133" i="22"/>
  <c r="E150" i="22"/>
  <c r="Z81" i="22"/>
  <c r="Z132" i="22"/>
  <c r="Z149" i="22"/>
  <c r="R115" i="22"/>
  <c r="R149" i="22"/>
  <c r="R132" i="22"/>
  <c r="AE148" i="22"/>
  <c r="AE97" i="22"/>
  <c r="AE80" i="22"/>
  <c r="W148" i="22"/>
  <c r="W131" i="22"/>
  <c r="W97" i="22"/>
  <c r="W80" i="22"/>
  <c r="O131" i="22"/>
  <c r="O97" i="22"/>
  <c r="O80" i="22"/>
  <c r="O148" i="22"/>
  <c r="O114" i="22"/>
  <c r="G131" i="22"/>
  <c r="G97" i="22"/>
  <c r="G80" i="22"/>
  <c r="G114" i="22"/>
  <c r="AB79" i="22"/>
  <c r="AB147" i="22"/>
  <c r="AB96" i="22"/>
  <c r="T130" i="22"/>
  <c r="T147" i="22"/>
  <c r="T113" i="22"/>
  <c r="T96" i="22"/>
  <c r="L130" i="22"/>
  <c r="L147" i="22"/>
  <c r="L113" i="22"/>
  <c r="D113" i="22"/>
  <c r="D130" i="22"/>
  <c r="D79" i="22"/>
  <c r="D96" i="22"/>
  <c r="Y95" i="22"/>
  <c r="Y129" i="22"/>
  <c r="Y78" i="22"/>
  <c r="Q78" i="22"/>
  <c r="Q95" i="22"/>
  <c r="Q129" i="22"/>
  <c r="Q112" i="22"/>
  <c r="Q146" i="22"/>
  <c r="I78" i="22"/>
  <c r="I95" i="22"/>
  <c r="I129" i="22"/>
  <c r="I112" i="22"/>
  <c r="AD77" i="22"/>
  <c r="AD145" i="22"/>
  <c r="AD94" i="22"/>
  <c r="AD128" i="22"/>
  <c r="V94" i="22"/>
  <c r="V77" i="22"/>
  <c r="V128" i="22"/>
  <c r="V145" i="22"/>
  <c r="N145" i="22"/>
  <c r="N94" i="22"/>
  <c r="N111" i="22"/>
  <c r="N77" i="22"/>
  <c r="AA93" i="22"/>
  <c r="AA110" i="22"/>
  <c r="AA76" i="22"/>
  <c r="AA144" i="22"/>
  <c r="S76" i="22"/>
  <c r="S93" i="22"/>
  <c r="S144" i="22"/>
  <c r="S110" i="22"/>
  <c r="K110" i="22"/>
  <c r="K93" i="22"/>
  <c r="K76" i="22"/>
  <c r="K127" i="22"/>
  <c r="K144" i="22"/>
  <c r="AF41" i="22"/>
  <c r="C76" i="22"/>
  <c r="C110" i="22"/>
  <c r="C93" i="22"/>
  <c r="C127" i="22"/>
  <c r="X109" i="22"/>
  <c r="X75" i="22"/>
  <c r="X126" i="22"/>
  <c r="P126" i="22"/>
  <c r="P109" i="22"/>
  <c r="P143" i="22"/>
  <c r="P92" i="22"/>
  <c r="H92" i="22"/>
  <c r="H75" i="22"/>
  <c r="H109" i="22"/>
  <c r="H126" i="22"/>
  <c r="P67" i="21"/>
  <c r="P59" i="19"/>
  <c r="P62" i="20"/>
  <c r="P60" i="20"/>
  <c r="W53" i="18"/>
  <c r="W143" i="18"/>
  <c r="W126" i="18"/>
  <c r="W92" i="18"/>
  <c r="W75" i="18"/>
  <c r="F77" i="18"/>
  <c r="F94" i="18"/>
  <c r="F128" i="18"/>
  <c r="I78" i="18"/>
  <c r="I95" i="18"/>
  <c r="I129" i="18"/>
  <c r="I112" i="18"/>
  <c r="L130" i="18"/>
  <c r="L147" i="18"/>
  <c r="L113" i="18"/>
  <c r="P131" i="18"/>
  <c r="P97" i="18"/>
  <c r="P114" i="18"/>
  <c r="P148" i="18"/>
  <c r="K98" i="18"/>
  <c r="K81" i="18"/>
  <c r="K115" i="18"/>
  <c r="K132" i="18"/>
  <c r="K149" i="18"/>
  <c r="N150" i="18"/>
  <c r="N99" i="18"/>
  <c r="N116" i="18"/>
  <c r="N82" i="18"/>
  <c r="Q83" i="18"/>
  <c r="Q100" i="18"/>
  <c r="Q117" i="18"/>
  <c r="Q134" i="18"/>
  <c r="Q151" i="18"/>
  <c r="L135" i="18"/>
  <c r="L152" i="18"/>
  <c r="L118" i="18"/>
  <c r="W153" i="18"/>
  <c r="W136" i="18"/>
  <c r="W102" i="18"/>
  <c r="W85" i="18"/>
  <c r="Z86" i="18"/>
  <c r="Z137" i="18"/>
  <c r="Z154" i="18"/>
  <c r="U121" i="18"/>
  <c r="U138" i="18"/>
  <c r="U155" i="18"/>
  <c r="X53" i="18"/>
  <c r="T127" i="19"/>
  <c r="T110" i="19"/>
  <c r="T144" i="19"/>
  <c r="T93" i="19"/>
  <c r="Z77" i="19"/>
  <c r="Z128" i="19"/>
  <c r="Z145" i="19"/>
  <c r="AD78" i="19"/>
  <c r="AD146" i="19"/>
  <c r="AD95" i="19"/>
  <c r="AD129" i="19"/>
  <c r="G131" i="19"/>
  <c r="G97" i="19"/>
  <c r="G114" i="19"/>
  <c r="G80" i="19"/>
  <c r="AE148" i="19"/>
  <c r="AE97" i="19"/>
  <c r="AE80" i="19"/>
  <c r="AD82" i="19"/>
  <c r="AD150" i="19"/>
  <c r="AD99" i="19"/>
  <c r="AD133" i="19"/>
  <c r="F84" i="19"/>
  <c r="F101" i="19"/>
  <c r="F135" i="19"/>
  <c r="I102" i="19"/>
  <c r="I85" i="19"/>
  <c r="I136" i="19"/>
  <c r="I119" i="19"/>
  <c r="T137" i="19"/>
  <c r="T120" i="19"/>
  <c r="T154" i="19"/>
  <c r="T103" i="19"/>
  <c r="AD75" i="20"/>
  <c r="AD143" i="20"/>
  <c r="AD92" i="20"/>
  <c r="AD126" i="20"/>
  <c r="K94" i="20"/>
  <c r="K77" i="20"/>
  <c r="K111" i="20"/>
  <c r="K128" i="20"/>
  <c r="K145" i="20"/>
  <c r="X112" i="20"/>
  <c r="X129" i="20"/>
  <c r="X78" i="20"/>
  <c r="G131" i="20"/>
  <c r="G97" i="20"/>
  <c r="G80" i="20"/>
  <c r="G114" i="20"/>
  <c r="K98" i="20"/>
  <c r="K81" i="20"/>
  <c r="K115" i="20"/>
  <c r="K132" i="20"/>
  <c r="K149" i="20"/>
  <c r="V99" i="20"/>
  <c r="V82" i="20"/>
  <c r="V133" i="20"/>
  <c r="V150" i="20"/>
  <c r="L135" i="20"/>
  <c r="L152" i="20"/>
  <c r="L118" i="20"/>
  <c r="Z85" i="20"/>
  <c r="Z136" i="20"/>
  <c r="Z153" i="20"/>
  <c r="N143" i="21"/>
  <c r="N109" i="21"/>
  <c r="N92" i="21"/>
  <c r="N75" i="21"/>
  <c r="W144" i="21"/>
  <c r="W93" i="21"/>
  <c r="W127" i="21"/>
  <c r="W76" i="21"/>
  <c r="S78" i="21"/>
  <c r="S146" i="21"/>
  <c r="S95" i="21"/>
  <c r="S112" i="21"/>
  <c r="N148" i="21"/>
  <c r="N97" i="21"/>
  <c r="N114" i="21"/>
  <c r="N80" i="21"/>
  <c r="I98" i="21"/>
  <c r="I81" i="21"/>
  <c r="I132" i="21"/>
  <c r="I115" i="21"/>
  <c r="K100" i="21"/>
  <c r="K83" i="21"/>
  <c r="K134" i="21"/>
  <c r="K117" i="21"/>
  <c r="K151" i="21"/>
  <c r="I85" i="21"/>
  <c r="I102" i="21"/>
  <c r="I136" i="21"/>
  <c r="I119" i="21"/>
  <c r="L137" i="21"/>
  <c r="L154" i="21"/>
  <c r="L120" i="21"/>
  <c r="O104" i="21"/>
  <c r="O138" i="21"/>
  <c r="O87" i="21"/>
  <c r="O155" i="21"/>
  <c r="O121" i="21"/>
  <c r="N154" i="22"/>
  <c r="N103" i="22"/>
  <c r="N120" i="22"/>
  <c r="N86" i="22"/>
  <c r="AF50" i="22"/>
  <c r="C85" i="22"/>
  <c r="C136" i="22"/>
  <c r="C119" i="22"/>
  <c r="C102" i="22"/>
  <c r="Z82" i="22"/>
  <c r="Z133" i="22"/>
  <c r="Z150" i="22"/>
  <c r="T131" i="22"/>
  <c r="T114" i="22"/>
  <c r="T148" i="22"/>
  <c r="T97" i="22"/>
  <c r="V78" i="22"/>
  <c r="V95" i="22"/>
  <c r="V129" i="22"/>
  <c r="V146" i="22"/>
  <c r="K94" i="22"/>
  <c r="K77" i="22"/>
  <c r="K111" i="22"/>
  <c r="K128" i="22"/>
  <c r="K145" i="22"/>
  <c r="X110" i="22"/>
  <c r="X127" i="22"/>
  <c r="X76" i="22"/>
  <c r="U109" i="22"/>
  <c r="U126" i="22"/>
  <c r="U143" i="22"/>
  <c r="P126" i="18"/>
  <c r="P92" i="18"/>
  <c r="P109" i="18"/>
  <c r="P143" i="18"/>
  <c r="AB144" i="18"/>
  <c r="AB76" i="18"/>
  <c r="AB93" i="18"/>
  <c r="R112" i="18"/>
  <c r="R146" i="18"/>
  <c r="R129" i="18"/>
  <c r="AD79" i="18"/>
  <c r="AD147" i="18"/>
  <c r="AD96" i="18"/>
  <c r="AD130" i="18"/>
  <c r="L132" i="18"/>
  <c r="L149" i="18"/>
  <c r="L115" i="18"/>
  <c r="O99" i="18"/>
  <c r="O133" i="18"/>
  <c r="O150" i="18"/>
  <c r="O82" i="18"/>
  <c r="O116" i="18"/>
  <c r="Z83" i="18"/>
  <c r="Z134" i="18"/>
  <c r="Z151" i="18"/>
  <c r="P136" i="18"/>
  <c r="P102" i="18"/>
  <c r="P119" i="18"/>
  <c r="P153" i="18"/>
  <c r="F87" i="18"/>
  <c r="F104" i="18"/>
  <c r="F138" i="18"/>
  <c r="W143" i="19"/>
  <c r="W126" i="19"/>
  <c r="W92" i="19"/>
  <c r="W75" i="19"/>
  <c r="S77" i="19"/>
  <c r="S94" i="19"/>
  <c r="S145" i="19"/>
  <c r="S111" i="19"/>
  <c r="W146" i="19"/>
  <c r="W129" i="19"/>
  <c r="W95" i="19"/>
  <c r="W78" i="19"/>
  <c r="AC147" i="19"/>
  <c r="AC130" i="19"/>
  <c r="AC113" i="19"/>
  <c r="AC79" i="19"/>
  <c r="M149" i="19"/>
  <c r="M81" i="19"/>
  <c r="M98" i="19"/>
  <c r="M115" i="19"/>
  <c r="M151" i="19"/>
  <c r="M83" i="19"/>
  <c r="M100" i="19"/>
  <c r="M117" i="19"/>
  <c r="AE152" i="19"/>
  <c r="AE101" i="19"/>
  <c r="AE84" i="19"/>
  <c r="M154" i="19"/>
  <c r="M86" i="19"/>
  <c r="M103" i="19"/>
  <c r="M120" i="19"/>
  <c r="AC154" i="19"/>
  <c r="AC137" i="19"/>
  <c r="AC120" i="19"/>
  <c r="AC86" i="19"/>
  <c r="X121" i="19"/>
  <c r="X138" i="19"/>
  <c r="X87" i="19"/>
  <c r="N143" i="20"/>
  <c r="N92" i="20"/>
  <c r="N109" i="20"/>
  <c r="N75" i="20"/>
  <c r="U111" i="20"/>
  <c r="U128" i="20"/>
  <c r="U145" i="20"/>
  <c r="T130" i="20"/>
  <c r="T113" i="20"/>
  <c r="T147" i="20"/>
  <c r="T96" i="20"/>
  <c r="X114" i="20"/>
  <c r="X80" i="20"/>
  <c r="X131" i="20"/>
  <c r="J150" i="20"/>
  <c r="J82" i="20"/>
  <c r="J99" i="20"/>
  <c r="J116" i="20"/>
  <c r="J133" i="20"/>
  <c r="U118" i="20"/>
  <c r="U135" i="20"/>
  <c r="U152" i="20"/>
  <c r="Y103" i="20"/>
  <c r="Y137" i="20"/>
  <c r="Y86" i="20"/>
  <c r="X109" i="21"/>
  <c r="X126" i="21"/>
  <c r="X75" i="21"/>
  <c r="L129" i="21"/>
  <c r="L146" i="21"/>
  <c r="L112" i="21"/>
  <c r="O97" i="21"/>
  <c r="O131" i="21"/>
  <c r="O148" i="21"/>
  <c r="O80" i="21"/>
  <c r="O114" i="21"/>
  <c r="Y99" i="21"/>
  <c r="Y133" i="21"/>
  <c r="Y82" i="21"/>
  <c r="O135" i="21"/>
  <c r="O101" i="21"/>
  <c r="O84" i="21"/>
  <c r="O152" i="21"/>
  <c r="O118" i="21"/>
  <c r="E86" i="21"/>
  <c r="E103" i="21"/>
  <c r="E137" i="21"/>
  <c r="E154" i="21"/>
  <c r="Z85" i="22"/>
  <c r="Z136" i="22"/>
  <c r="Z153" i="22"/>
  <c r="W152" i="22"/>
  <c r="W135" i="22"/>
  <c r="W101" i="22"/>
  <c r="W84" i="22"/>
  <c r="D117" i="22"/>
  <c r="D134" i="22"/>
  <c r="D83" i="22"/>
  <c r="D100" i="22"/>
  <c r="N149" i="22"/>
  <c r="N115" i="22"/>
  <c r="N98" i="22"/>
  <c r="N81" i="22"/>
  <c r="K97" i="22"/>
  <c r="K80" i="22"/>
  <c r="K114" i="22"/>
  <c r="K131" i="22"/>
  <c r="K148" i="22"/>
  <c r="U112" i="22"/>
  <c r="U129" i="22"/>
  <c r="U146" i="22"/>
  <c r="G127" i="22"/>
  <c r="G93" i="22"/>
  <c r="G110" i="22"/>
  <c r="G76" i="22"/>
  <c r="P62" i="22"/>
  <c r="D110" i="18"/>
  <c r="D127" i="18"/>
  <c r="D76" i="18"/>
  <c r="D93" i="18"/>
  <c r="AF43" i="18"/>
  <c r="C78" i="18"/>
  <c r="C112" i="18"/>
  <c r="C129" i="18"/>
  <c r="C95" i="18"/>
  <c r="W147" i="18"/>
  <c r="W130" i="18"/>
  <c r="W96" i="18"/>
  <c r="W79" i="18"/>
  <c r="E81" i="18"/>
  <c r="E98" i="18"/>
  <c r="E132" i="18"/>
  <c r="E149" i="18"/>
  <c r="AF48" i="18"/>
  <c r="C83" i="18"/>
  <c r="C117" i="18"/>
  <c r="C134" i="18"/>
  <c r="C100" i="18"/>
  <c r="V101" i="18"/>
  <c r="V84" i="18"/>
  <c r="V135" i="18"/>
  <c r="V152" i="18"/>
  <c r="Y102" i="18"/>
  <c r="Y136" i="18"/>
  <c r="Y85" i="18"/>
  <c r="G138" i="18"/>
  <c r="G104" i="18"/>
  <c r="G87" i="18"/>
  <c r="G121" i="18"/>
  <c r="W155" i="18"/>
  <c r="W138" i="18"/>
  <c r="W104" i="18"/>
  <c r="W87" i="18"/>
  <c r="E75" i="19"/>
  <c r="E92" i="19"/>
  <c r="E126" i="19"/>
  <c r="E143" i="19"/>
  <c r="V93" i="19"/>
  <c r="V76" i="19"/>
  <c r="V127" i="19"/>
  <c r="V144" i="19"/>
  <c r="H95" i="19"/>
  <c r="H78" i="19"/>
  <c r="H112" i="19"/>
  <c r="H129" i="19"/>
  <c r="U113" i="19"/>
  <c r="U130" i="19"/>
  <c r="U147" i="19"/>
  <c r="Y97" i="19"/>
  <c r="Y131" i="19"/>
  <c r="Y80" i="19"/>
  <c r="Z81" i="19"/>
  <c r="Z132" i="19"/>
  <c r="Z149" i="19"/>
  <c r="Z83" i="19"/>
  <c r="Z134" i="19"/>
  <c r="Z151" i="19"/>
  <c r="K102" i="19"/>
  <c r="K85" i="19"/>
  <c r="K119" i="19"/>
  <c r="K136" i="19"/>
  <c r="K153" i="19"/>
  <c r="AD86" i="19"/>
  <c r="AD154" i="19"/>
  <c r="AD103" i="19"/>
  <c r="AD137" i="19"/>
  <c r="O92" i="20"/>
  <c r="O126" i="20"/>
  <c r="O75" i="20"/>
  <c r="O143" i="20"/>
  <c r="O109" i="20"/>
  <c r="N144" i="20"/>
  <c r="N93" i="20"/>
  <c r="N110" i="20"/>
  <c r="N76" i="20"/>
  <c r="V94" i="20"/>
  <c r="V77" i="20"/>
  <c r="V128" i="20"/>
  <c r="V145" i="20"/>
  <c r="Z78" i="20"/>
  <c r="Z146" i="20"/>
  <c r="Z129" i="20"/>
  <c r="Q80" i="20"/>
  <c r="Q97" i="20"/>
  <c r="Q114" i="20"/>
  <c r="Q131" i="20"/>
  <c r="Q148" i="20"/>
  <c r="AC149" i="20"/>
  <c r="AC132" i="20"/>
  <c r="AC115" i="20"/>
  <c r="AC81" i="20"/>
  <c r="W151" i="20"/>
  <c r="W134" i="20"/>
  <c r="W100" i="20"/>
  <c r="W83" i="20"/>
  <c r="N152" i="20"/>
  <c r="N101" i="20"/>
  <c r="N118" i="20"/>
  <c r="N84" i="20"/>
  <c r="AB85" i="20"/>
  <c r="AB153" i="20"/>
  <c r="AB102" i="20"/>
  <c r="Y92" i="21"/>
  <c r="Y126" i="21"/>
  <c r="Y75" i="21"/>
  <c r="E78" i="21"/>
  <c r="E129" i="21"/>
  <c r="E95" i="21"/>
  <c r="E146" i="21"/>
  <c r="S79" i="21"/>
  <c r="S96" i="21"/>
  <c r="S147" i="21"/>
  <c r="S113" i="21"/>
  <c r="C81" i="21"/>
  <c r="C115" i="21"/>
  <c r="C132" i="21"/>
  <c r="C98" i="21"/>
  <c r="M151" i="21"/>
  <c r="M83" i="21"/>
  <c r="M100" i="21"/>
  <c r="M117" i="21"/>
  <c r="K102" i="21"/>
  <c r="K85" i="21"/>
  <c r="K136" i="21"/>
  <c r="K119" i="21"/>
  <c r="K153" i="21"/>
  <c r="AD86" i="21"/>
  <c r="AD154" i="21"/>
  <c r="AD103" i="21"/>
  <c r="AD137" i="21"/>
  <c r="Y102" i="22"/>
  <c r="Y136" i="22"/>
  <c r="Y85" i="22"/>
  <c r="F84" i="22"/>
  <c r="F101" i="22"/>
  <c r="F135" i="22"/>
  <c r="X116" i="22"/>
  <c r="X82" i="22"/>
  <c r="X133" i="22"/>
  <c r="E81" i="22"/>
  <c r="E98" i="22"/>
  <c r="E132" i="22"/>
  <c r="E149" i="22"/>
  <c r="AE147" i="22"/>
  <c r="AE96" i="22"/>
  <c r="AE79" i="22"/>
  <c r="L129" i="22"/>
  <c r="L146" i="22"/>
  <c r="L112" i="22"/>
  <c r="N144" i="22"/>
  <c r="N93" i="22"/>
  <c r="N110" i="22"/>
  <c r="N76" i="22"/>
  <c r="P63" i="21"/>
  <c r="A34" i="18"/>
  <c r="E76" i="18"/>
  <c r="E93" i="18"/>
  <c r="E127" i="18"/>
  <c r="E144" i="18"/>
  <c r="Q77" i="18"/>
  <c r="Q94" i="18"/>
  <c r="Q111" i="18"/>
  <c r="Q128" i="18"/>
  <c r="Q145" i="18"/>
  <c r="D112" i="18"/>
  <c r="D129" i="18"/>
  <c r="D78" i="18"/>
  <c r="D95" i="18"/>
  <c r="X113" i="18"/>
  <c r="X130" i="18"/>
  <c r="X79" i="18"/>
  <c r="AA97" i="18"/>
  <c r="AA114" i="18"/>
  <c r="AA80" i="18"/>
  <c r="AA148" i="18"/>
  <c r="I82" i="18"/>
  <c r="I99" i="18"/>
  <c r="I133" i="18"/>
  <c r="I116" i="18"/>
  <c r="D117" i="18"/>
  <c r="D134" i="18"/>
  <c r="D83" i="18"/>
  <c r="D100" i="18"/>
  <c r="O135" i="18"/>
  <c r="O101" i="18"/>
  <c r="O84" i="18"/>
  <c r="O152" i="18"/>
  <c r="O118" i="18"/>
  <c r="R119" i="18"/>
  <c r="R153" i="18"/>
  <c r="R136" i="18"/>
  <c r="M86" i="18"/>
  <c r="M154" i="18"/>
  <c r="M103" i="18"/>
  <c r="M120" i="18"/>
  <c r="X121" i="18"/>
  <c r="X87" i="18"/>
  <c r="X138" i="18"/>
  <c r="P126" i="19"/>
  <c r="P92" i="19"/>
  <c r="P109" i="19"/>
  <c r="P143" i="19"/>
  <c r="K77" i="19"/>
  <c r="K94" i="19"/>
  <c r="K111" i="19"/>
  <c r="K128" i="19"/>
  <c r="K145" i="19"/>
  <c r="Y95" i="19"/>
  <c r="Y129" i="19"/>
  <c r="Y78" i="19"/>
  <c r="AE147" i="19"/>
  <c r="AE96" i="19"/>
  <c r="AE79" i="19"/>
  <c r="F81" i="19"/>
  <c r="F98" i="19"/>
  <c r="F132" i="19"/>
  <c r="AC149" i="19"/>
  <c r="AC132" i="19"/>
  <c r="AC115" i="19"/>
  <c r="AC81" i="19"/>
  <c r="AC151" i="19"/>
  <c r="AC134" i="19"/>
  <c r="AC117" i="19"/>
  <c r="AC83" i="19"/>
  <c r="D119" i="19"/>
  <c r="D136" i="19"/>
  <c r="D85" i="19"/>
  <c r="D102" i="19"/>
  <c r="O137" i="19"/>
  <c r="O103" i="19"/>
  <c r="O86" i="19"/>
  <c r="O154" i="19"/>
  <c r="O120" i="19"/>
  <c r="J155" i="19"/>
  <c r="J87" i="19"/>
  <c r="J104" i="19"/>
  <c r="J121" i="19"/>
  <c r="J138" i="19"/>
  <c r="Y92" i="20"/>
  <c r="Y126" i="20"/>
  <c r="Y75" i="20"/>
  <c r="E77" i="20"/>
  <c r="E94" i="20"/>
  <c r="E128" i="20"/>
  <c r="E145" i="20"/>
  <c r="W145" i="20"/>
  <c r="W128" i="20"/>
  <c r="W94" i="20"/>
  <c r="W77" i="20"/>
  <c r="S78" i="20"/>
  <c r="S95" i="20"/>
  <c r="S146" i="20"/>
  <c r="S112" i="20"/>
  <c r="N147" i="20"/>
  <c r="N96" i="20"/>
  <c r="N113" i="20"/>
  <c r="N79" i="20"/>
  <c r="J148" i="20"/>
  <c r="J80" i="20"/>
  <c r="J97" i="20"/>
  <c r="J114" i="20"/>
  <c r="J131" i="20"/>
  <c r="F81" i="20"/>
  <c r="F98" i="20"/>
  <c r="F132" i="20"/>
  <c r="M150" i="20"/>
  <c r="M82" i="20"/>
  <c r="M99" i="20"/>
  <c r="M116" i="20"/>
  <c r="X117" i="20"/>
  <c r="X83" i="20"/>
  <c r="X134" i="20"/>
  <c r="W152" i="20"/>
  <c r="W101" i="20"/>
  <c r="W135" i="20"/>
  <c r="W84" i="20"/>
  <c r="U119" i="20"/>
  <c r="U136" i="20"/>
  <c r="U153" i="20"/>
  <c r="AA120" i="20"/>
  <c r="AA103" i="20"/>
  <c r="AA86" i="20"/>
  <c r="AA154" i="20"/>
  <c r="O104" i="20"/>
  <c r="O138" i="20"/>
  <c r="O87" i="20"/>
  <c r="O155" i="20"/>
  <c r="O121" i="20"/>
  <c r="W155" i="20"/>
  <c r="W138" i="20"/>
  <c r="W104" i="20"/>
  <c r="W87" i="20"/>
  <c r="Z76" i="21"/>
  <c r="Z127" i="21"/>
  <c r="Z144" i="21"/>
  <c r="F77" i="21"/>
  <c r="F94" i="21"/>
  <c r="F128" i="21"/>
  <c r="V95" i="21"/>
  <c r="V78" i="21"/>
  <c r="V129" i="21"/>
  <c r="V146" i="21"/>
  <c r="Q80" i="21"/>
  <c r="Q97" i="21"/>
  <c r="Q114" i="21"/>
  <c r="Q131" i="21"/>
  <c r="Q148" i="21"/>
  <c r="AF47" i="21"/>
  <c r="C82" i="21"/>
  <c r="C116" i="21"/>
  <c r="C99" i="21"/>
  <c r="C133" i="21"/>
  <c r="F83" i="21"/>
  <c r="F100" i="21"/>
  <c r="F134" i="21"/>
  <c r="Q84" i="21"/>
  <c r="Q101" i="21"/>
  <c r="Q118" i="21"/>
  <c r="Q135" i="21"/>
  <c r="Q152" i="21"/>
  <c r="T136" i="21"/>
  <c r="T119" i="21"/>
  <c r="T153" i="21"/>
  <c r="T102" i="21"/>
  <c r="AE154" i="21"/>
  <c r="AE103" i="21"/>
  <c r="AE86" i="21"/>
  <c r="S53" i="18"/>
  <c r="S75" i="18"/>
  <c r="S92" i="18"/>
  <c r="S143" i="18"/>
  <c r="S109" i="18"/>
  <c r="O93" i="18"/>
  <c r="O127" i="18"/>
  <c r="O144" i="18"/>
  <c r="O76" i="18"/>
  <c r="O110" i="18"/>
  <c r="AE144" i="18"/>
  <c r="AE93" i="18"/>
  <c r="AE76" i="18"/>
  <c r="Z77" i="18"/>
  <c r="Z128" i="18"/>
  <c r="Z145" i="18"/>
  <c r="U112" i="18"/>
  <c r="U129" i="18"/>
  <c r="U146" i="18"/>
  <c r="H96" i="18"/>
  <c r="H79" i="18"/>
  <c r="H113" i="18"/>
  <c r="H130" i="18"/>
  <c r="D114" i="18"/>
  <c r="D131" i="18"/>
  <c r="D80" i="18"/>
  <c r="D97" i="18"/>
  <c r="AB80" i="18"/>
  <c r="AB148" i="18"/>
  <c r="AB97" i="18"/>
  <c r="W149" i="18"/>
  <c r="W132" i="18"/>
  <c r="W98" i="18"/>
  <c r="W81" i="18"/>
  <c r="R116" i="18"/>
  <c r="R150" i="18"/>
  <c r="R133" i="18"/>
  <c r="M151" i="18"/>
  <c r="M83" i="18"/>
  <c r="M100" i="18"/>
  <c r="M117" i="18"/>
  <c r="H101" i="18"/>
  <c r="H84" i="18"/>
  <c r="H118" i="18"/>
  <c r="H135" i="18"/>
  <c r="AF50" i="18"/>
  <c r="C85" i="18"/>
  <c r="C119" i="18"/>
  <c r="C102" i="18"/>
  <c r="C136" i="18"/>
  <c r="AA119" i="18"/>
  <c r="AA102" i="18"/>
  <c r="AA85" i="18"/>
  <c r="AA153" i="18"/>
  <c r="AD86" i="18"/>
  <c r="AD154" i="18"/>
  <c r="AD103" i="18"/>
  <c r="AD137" i="18"/>
  <c r="Q87" i="18"/>
  <c r="Q104" i="18"/>
  <c r="Q138" i="18"/>
  <c r="Q121" i="18"/>
  <c r="Q155" i="18"/>
  <c r="Q75" i="19"/>
  <c r="Q92" i="19"/>
  <c r="Q126" i="19"/>
  <c r="Q109" i="19"/>
  <c r="Q143" i="19"/>
  <c r="O93" i="19"/>
  <c r="O127" i="19"/>
  <c r="O76" i="19"/>
  <c r="O144" i="19"/>
  <c r="O110" i="19"/>
  <c r="V77" i="19"/>
  <c r="V94" i="19"/>
  <c r="V128" i="19"/>
  <c r="V145" i="19"/>
  <c r="R112" i="19"/>
  <c r="R146" i="19"/>
  <c r="R129" i="19"/>
  <c r="O96" i="19"/>
  <c r="O130" i="19"/>
  <c r="O79" i="19"/>
  <c r="O147" i="19"/>
  <c r="O113" i="19"/>
  <c r="K97" i="19"/>
  <c r="K80" i="19"/>
  <c r="K114" i="19"/>
  <c r="K131" i="19"/>
  <c r="K148" i="19"/>
  <c r="G132" i="19"/>
  <c r="G98" i="19"/>
  <c r="G81" i="19"/>
  <c r="G115" i="19"/>
  <c r="L133" i="19"/>
  <c r="L150" i="19"/>
  <c r="L116" i="19"/>
  <c r="Q83" i="19"/>
  <c r="Q100" i="19"/>
  <c r="Q117" i="19"/>
  <c r="Q134" i="19"/>
  <c r="Q151" i="19"/>
  <c r="Z84" i="19"/>
  <c r="Z135" i="19"/>
  <c r="Z152" i="19"/>
  <c r="U119" i="19"/>
  <c r="U136" i="19"/>
  <c r="U153" i="19"/>
  <c r="P137" i="19"/>
  <c r="P103" i="19"/>
  <c r="P120" i="19"/>
  <c r="P154" i="19"/>
  <c r="AF52" i="19"/>
  <c r="C87" i="19"/>
  <c r="C121" i="19"/>
  <c r="C104" i="19"/>
  <c r="C138" i="19"/>
  <c r="S87" i="19"/>
  <c r="S155" i="19"/>
  <c r="S104" i="19"/>
  <c r="S121" i="19"/>
  <c r="H92" i="20"/>
  <c r="H75" i="20"/>
  <c r="H109" i="20"/>
  <c r="H126" i="20"/>
  <c r="E76" i="20"/>
  <c r="E127" i="20"/>
  <c r="E93" i="20"/>
  <c r="E144" i="20"/>
  <c r="F77" i="20"/>
  <c r="F94" i="20"/>
  <c r="F128" i="20"/>
  <c r="X111" i="20"/>
  <c r="X128" i="20"/>
  <c r="X77" i="20"/>
  <c r="T129" i="20"/>
  <c r="T112" i="20"/>
  <c r="T146" i="20"/>
  <c r="T95" i="20"/>
  <c r="O96" i="20"/>
  <c r="O130" i="20"/>
  <c r="O79" i="20"/>
  <c r="O147" i="20"/>
  <c r="O113" i="20"/>
  <c r="K97" i="20"/>
  <c r="K80" i="20"/>
  <c r="K114" i="20"/>
  <c r="K131" i="20"/>
  <c r="K148" i="20"/>
  <c r="G132" i="20"/>
  <c r="G98" i="20"/>
  <c r="G115" i="20"/>
  <c r="G81" i="20"/>
  <c r="E82" i="20"/>
  <c r="E99" i="20"/>
  <c r="E133" i="20"/>
  <c r="E150" i="20"/>
  <c r="I83" i="20"/>
  <c r="I134" i="20"/>
  <c r="I100" i="20"/>
  <c r="I117" i="20"/>
  <c r="H101" i="20"/>
  <c r="H84" i="20"/>
  <c r="H118" i="20"/>
  <c r="H135" i="20"/>
  <c r="E85" i="20"/>
  <c r="E102" i="20"/>
  <c r="E136" i="20"/>
  <c r="E153" i="20"/>
  <c r="AD85" i="20"/>
  <c r="AD153" i="20"/>
  <c r="AD102" i="20"/>
  <c r="AD136" i="20"/>
  <c r="AB86" i="20"/>
  <c r="AB154" i="20"/>
  <c r="AB103" i="20"/>
  <c r="P138" i="20"/>
  <c r="P104" i="20"/>
  <c r="P121" i="20"/>
  <c r="P155" i="20"/>
  <c r="R109" i="21"/>
  <c r="R143" i="21"/>
  <c r="R126" i="21"/>
  <c r="G127" i="21"/>
  <c r="G93" i="21"/>
  <c r="G76" i="21"/>
  <c r="G110" i="21"/>
  <c r="G128" i="21"/>
  <c r="G94" i="21"/>
  <c r="G77" i="21"/>
  <c r="G111" i="21"/>
  <c r="G129" i="21"/>
  <c r="G95" i="21"/>
  <c r="G78" i="21"/>
  <c r="G112" i="21"/>
  <c r="AE146" i="21"/>
  <c r="AE95" i="21"/>
  <c r="AE78" i="21"/>
  <c r="AE147" i="21"/>
  <c r="AE96" i="21"/>
  <c r="AE79" i="21"/>
  <c r="R148" i="21"/>
  <c r="R114" i="21"/>
  <c r="R131" i="21"/>
  <c r="O98" i="21"/>
  <c r="O132" i="21"/>
  <c r="O81" i="21"/>
  <c r="O149" i="21"/>
  <c r="O115" i="21"/>
  <c r="T133" i="21"/>
  <c r="T116" i="21"/>
  <c r="T150" i="21"/>
  <c r="T99" i="21"/>
  <c r="G134" i="21"/>
  <c r="G100" i="21"/>
  <c r="G117" i="21"/>
  <c r="G83" i="21"/>
  <c r="AE151" i="21"/>
  <c r="AE100" i="21"/>
  <c r="AE83" i="21"/>
  <c r="Z84" i="21"/>
  <c r="Z135" i="21"/>
  <c r="Z152" i="21"/>
  <c r="M153" i="21"/>
  <c r="M85" i="21"/>
  <c r="M102" i="21"/>
  <c r="M119" i="21"/>
  <c r="H103" i="21"/>
  <c r="H86" i="21"/>
  <c r="H120" i="21"/>
  <c r="H137" i="21"/>
  <c r="P137" i="21"/>
  <c r="P103" i="21"/>
  <c r="P120" i="21"/>
  <c r="P154" i="21"/>
  <c r="AF52" i="21"/>
  <c r="C87" i="21"/>
  <c r="C121" i="21"/>
  <c r="C138" i="21"/>
  <c r="C104" i="21"/>
  <c r="AA121" i="21"/>
  <c r="AA104" i="21"/>
  <c r="AA87" i="21"/>
  <c r="AA155" i="21"/>
  <c r="A25" i="18"/>
  <c r="E53" i="18"/>
  <c r="E75" i="18"/>
  <c r="E92" i="18"/>
  <c r="E126" i="18"/>
  <c r="E143" i="18"/>
  <c r="M53" i="18"/>
  <c r="M143" i="18"/>
  <c r="M75" i="18"/>
  <c r="M92" i="18"/>
  <c r="M109" i="18"/>
  <c r="U53" i="18"/>
  <c r="U109" i="18"/>
  <c r="U126" i="18"/>
  <c r="U143" i="18"/>
  <c r="AC53" i="18"/>
  <c r="AC143" i="18"/>
  <c r="AC126" i="18"/>
  <c r="AC109" i="18"/>
  <c r="AC75" i="18"/>
  <c r="H93" i="18"/>
  <c r="H76" i="18"/>
  <c r="H110" i="18"/>
  <c r="H127" i="18"/>
  <c r="Q76" i="18"/>
  <c r="Q93" i="18"/>
  <c r="Q110" i="18"/>
  <c r="Q127" i="18"/>
  <c r="Q144" i="18"/>
  <c r="Y93" i="18"/>
  <c r="Y127" i="18"/>
  <c r="Y76" i="18"/>
  <c r="D111" i="18"/>
  <c r="D128" i="18"/>
  <c r="D77" i="18"/>
  <c r="D94" i="18"/>
  <c r="L128" i="18"/>
  <c r="L145" i="18"/>
  <c r="L111" i="18"/>
  <c r="T128" i="18"/>
  <c r="T111" i="18"/>
  <c r="T145" i="18"/>
  <c r="T94" i="18"/>
  <c r="AB145" i="18"/>
  <c r="AB77" i="18"/>
  <c r="AB94" i="18"/>
  <c r="G129" i="18"/>
  <c r="G95" i="18"/>
  <c r="G112" i="18"/>
  <c r="G78" i="18"/>
  <c r="O95" i="18"/>
  <c r="O129" i="18"/>
  <c r="O78" i="18"/>
  <c r="O146" i="18"/>
  <c r="O112" i="18"/>
  <c r="W146" i="18"/>
  <c r="W129" i="18"/>
  <c r="W95" i="18"/>
  <c r="W78" i="18"/>
  <c r="AE146" i="18"/>
  <c r="AE95" i="18"/>
  <c r="AE78" i="18"/>
  <c r="J147" i="18"/>
  <c r="J79" i="18"/>
  <c r="J96" i="18"/>
  <c r="J130" i="18"/>
  <c r="J113" i="18"/>
  <c r="S79" i="18"/>
  <c r="S96" i="18"/>
  <c r="S147" i="18"/>
  <c r="S113" i="18"/>
  <c r="AA113" i="18"/>
  <c r="AA96" i="18"/>
  <c r="AA79" i="18"/>
  <c r="AA147" i="18"/>
  <c r="F80" i="18"/>
  <c r="F97" i="18"/>
  <c r="F131" i="18"/>
  <c r="N148" i="18"/>
  <c r="N114" i="18"/>
  <c r="N97" i="18"/>
  <c r="N80" i="18"/>
  <c r="V97" i="18"/>
  <c r="V80" i="18"/>
  <c r="V131" i="18"/>
  <c r="V148" i="18"/>
  <c r="AD80" i="18"/>
  <c r="AD148" i="18"/>
  <c r="AD97" i="18"/>
  <c r="AD131" i="18"/>
  <c r="I81" i="18"/>
  <c r="I98" i="18"/>
  <c r="I132" i="18"/>
  <c r="I115" i="18"/>
  <c r="Q81" i="18"/>
  <c r="Q98" i="18"/>
  <c r="Q115" i="18"/>
  <c r="Q132" i="18"/>
  <c r="Q149" i="18"/>
  <c r="Y98" i="18"/>
  <c r="Y132" i="18"/>
  <c r="Y81" i="18"/>
  <c r="D116" i="18"/>
  <c r="D133" i="18"/>
  <c r="D82" i="18"/>
  <c r="D99" i="18"/>
  <c r="L133" i="18"/>
  <c r="L150" i="18"/>
  <c r="L116" i="18"/>
  <c r="T133" i="18"/>
  <c r="T116" i="18"/>
  <c r="T150" i="18"/>
  <c r="T99" i="18"/>
  <c r="AB150" i="18"/>
  <c r="AB82" i="18"/>
  <c r="AB99" i="18"/>
  <c r="G134" i="18"/>
  <c r="G100" i="18"/>
  <c r="G117" i="18"/>
  <c r="G83" i="18"/>
  <c r="O100" i="18"/>
  <c r="O134" i="18"/>
  <c r="O151" i="18"/>
  <c r="O83" i="18"/>
  <c r="O117" i="18"/>
  <c r="W151" i="18"/>
  <c r="W100" i="18"/>
  <c r="W134" i="18"/>
  <c r="W83" i="18"/>
  <c r="AE151" i="18"/>
  <c r="AE100" i="18"/>
  <c r="AE83" i="18"/>
  <c r="J152" i="18"/>
  <c r="J84" i="18"/>
  <c r="J101" i="18"/>
  <c r="J118" i="18"/>
  <c r="J135" i="18"/>
  <c r="R118" i="18"/>
  <c r="R152" i="18"/>
  <c r="R135" i="18"/>
  <c r="Z84" i="18"/>
  <c r="Z135" i="18"/>
  <c r="Z152" i="18"/>
  <c r="E85" i="18"/>
  <c r="E136" i="18"/>
  <c r="E102" i="18"/>
  <c r="E153" i="18"/>
  <c r="M153" i="18"/>
  <c r="M85" i="18"/>
  <c r="M102" i="18"/>
  <c r="M119" i="18"/>
  <c r="U119" i="18"/>
  <c r="U136" i="18"/>
  <c r="U153" i="18"/>
  <c r="AC153" i="18"/>
  <c r="AC136" i="18"/>
  <c r="AC119" i="18"/>
  <c r="AC85" i="18"/>
  <c r="H103" i="18"/>
  <c r="H86" i="18"/>
  <c r="H120" i="18"/>
  <c r="H137" i="18"/>
  <c r="P137" i="18"/>
  <c r="P103" i="18"/>
  <c r="P120" i="18"/>
  <c r="P154" i="18"/>
  <c r="X120" i="18"/>
  <c r="X137" i="18"/>
  <c r="X86" i="18"/>
  <c r="AF52" i="18"/>
  <c r="C87" i="18"/>
  <c r="C121" i="18"/>
  <c r="C138" i="18"/>
  <c r="C104" i="18"/>
  <c r="K104" i="18"/>
  <c r="K87" i="18"/>
  <c r="K138" i="18"/>
  <c r="K121" i="18"/>
  <c r="K155" i="18"/>
  <c r="S87" i="18"/>
  <c r="S155" i="18"/>
  <c r="S104" i="18"/>
  <c r="S121" i="18"/>
  <c r="AA121" i="18"/>
  <c r="AA104" i="18"/>
  <c r="AA87" i="18"/>
  <c r="AA155" i="18"/>
  <c r="P53" i="18"/>
  <c r="I75" i="19"/>
  <c r="I92" i="19"/>
  <c r="I126" i="19"/>
  <c r="I109" i="19"/>
  <c r="T126" i="19"/>
  <c r="T109" i="19"/>
  <c r="T143" i="19"/>
  <c r="T92" i="19"/>
  <c r="AB143" i="19"/>
  <c r="AB75" i="19"/>
  <c r="AB92" i="19"/>
  <c r="G127" i="19"/>
  <c r="G93" i="19"/>
  <c r="G76" i="19"/>
  <c r="G110" i="19"/>
  <c r="Q76" i="19"/>
  <c r="Q93" i="19"/>
  <c r="Q110" i="19"/>
  <c r="Q127" i="19"/>
  <c r="Q144" i="19"/>
  <c r="Z76" i="19"/>
  <c r="Z127" i="19"/>
  <c r="Z144" i="19"/>
  <c r="E77" i="19"/>
  <c r="E128" i="19"/>
  <c r="E94" i="19"/>
  <c r="E145" i="19"/>
  <c r="O94" i="19"/>
  <c r="O128" i="19"/>
  <c r="O77" i="19"/>
  <c r="O145" i="19"/>
  <c r="O111" i="19"/>
  <c r="X111" i="19"/>
  <c r="X128" i="19"/>
  <c r="X77" i="19"/>
  <c r="D112" i="19"/>
  <c r="D129" i="19"/>
  <c r="D78" i="19"/>
  <c r="D95" i="19"/>
  <c r="L129" i="19"/>
  <c r="L146" i="19"/>
  <c r="L112" i="19"/>
  <c r="T129" i="19"/>
  <c r="T112" i="19"/>
  <c r="T146" i="19"/>
  <c r="T95" i="19"/>
  <c r="AB78" i="19"/>
  <c r="AB146" i="19"/>
  <c r="AB95" i="19"/>
  <c r="G130" i="19"/>
  <c r="G96" i="19"/>
  <c r="G113" i="19"/>
  <c r="G79" i="19"/>
  <c r="Q79" i="19"/>
  <c r="Q96" i="19"/>
  <c r="Q113" i="19"/>
  <c r="Q130" i="19"/>
  <c r="Q147" i="19"/>
  <c r="Y96" i="19"/>
  <c r="Y130" i="19"/>
  <c r="Y79" i="19"/>
  <c r="E80" i="19"/>
  <c r="E131" i="19"/>
  <c r="E97" i="19"/>
  <c r="E148" i="19"/>
  <c r="M148" i="19"/>
  <c r="M80" i="19"/>
  <c r="M97" i="19"/>
  <c r="M114" i="19"/>
  <c r="U114" i="19"/>
  <c r="U131" i="19"/>
  <c r="U148" i="19"/>
  <c r="AC148" i="19"/>
  <c r="AC131" i="19"/>
  <c r="AC80" i="19"/>
  <c r="AC114" i="19"/>
  <c r="I81" i="19"/>
  <c r="I98" i="19"/>
  <c r="I132" i="19"/>
  <c r="I115" i="19"/>
  <c r="V98" i="19"/>
  <c r="V81" i="19"/>
  <c r="V132" i="19"/>
  <c r="V149" i="19"/>
  <c r="E82" i="19"/>
  <c r="E133" i="19"/>
  <c r="E99" i="19"/>
  <c r="E150" i="19"/>
  <c r="N150" i="19"/>
  <c r="N99" i="19"/>
  <c r="N116" i="19"/>
  <c r="N82" i="19"/>
  <c r="Z82" i="19"/>
  <c r="Z133" i="19"/>
  <c r="Z150" i="19"/>
  <c r="I83" i="19"/>
  <c r="I100" i="19"/>
  <c r="I134" i="19"/>
  <c r="I117" i="19"/>
  <c r="V100" i="19"/>
  <c r="V83" i="19"/>
  <c r="V134" i="19"/>
  <c r="V151" i="19"/>
  <c r="D118" i="19"/>
  <c r="D135" i="19"/>
  <c r="D84" i="19"/>
  <c r="D101" i="19"/>
  <c r="L135" i="19"/>
  <c r="L152" i="19"/>
  <c r="L118" i="19"/>
  <c r="T135" i="19"/>
  <c r="T152" i="19"/>
  <c r="T118" i="19"/>
  <c r="T101" i="19"/>
  <c r="AB152" i="19"/>
  <c r="AB84" i="19"/>
  <c r="AB101" i="19"/>
  <c r="G136" i="19"/>
  <c r="G102" i="19"/>
  <c r="G119" i="19"/>
  <c r="G85" i="19"/>
  <c r="O102" i="19"/>
  <c r="O136" i="19"/>
  <c r="O153" i="19"/>
  <c r="O85" i="19"/>
  <c r="O119" i="19"/>
  <c r="W153" i="19"/>
  <c r="W136" i="19"/>
  <c r="W102" i="19"/>
  <c r="W85" i="19"/>
  <c r="AE153" i="19"/>
  <c r="AE102" i="19"/>
  <c r="AE85" i="19"/>
  <c r="J154" i="19"/>
  <c r="J86" i="19"/>
  <c r="J103" i="19"/>
  <c r="J120" i="19"/>
  <c r="J137" i="19"/>
  <c r="R120" i="19"/>
  <c r="R154" i="19"/>
  <c r="R137" i="19"/>
  <c r="Z86" i="19"/>
  <c r="Z137" i="19"/>
  <c r="Z154" i="19"/>
  <c r="E87" i="19"/>
  <c r="E138" i="19"/>
  <c r="E104" i="19"/>
  <c r="E155" i="19"/>
  <c r="M155" i="19"/>
  <c r="M87" i="19"/>
  <c r="M104" i="19"/>
  <c r="M121" i="19"/>
  <c r="U121" i="19"/>
  <c r="U138" i="19"/>
  <c r="U155" i="19"/>
  <c r="AC155" i="19"/>
  <c r="AC138" i="19"/>
  <c r="AC87" i="19"/>
  <c r="AC121" i="19"/>
  <c r="C86" i="20"/>
  <c r="C137" i="20"/>
  <c r="C103" i="20"/>
  <c r="C120" i="20"/>
  <c r="K92" i="20"/>
  <c r="K109" i="20"/>
  <c r="K75" i="20"/>
  <c r="K126" i="20"/>
  <c r="K143" i="20"/>
  <c r="T126" i="20"/>
  <c r="T109" i="20"/>
  <c r="T143" i="20"/>
  <c r="T92" i="20"/>
  <c r="AB75" i="20"/>
  <c r="AB143" i="20"/>
  <c r="AB92" i="20"/>
  <c r="G127" i="20"/>
  <c r="G93" i="20"/>
  <c r="G110" i="20"/>
  <c r="G76" i="20"/>
  <c r="U110" i="20"/>
  <c r="U127" i="20"/>
  <c r="U144" i="20"/>
  <c r="AC144" i="20"/>
  <c r="AC127" i="20"/>
  <c r="AC110" i="20"/>
  <c r="AC76" i="20"/>
  <c r="H94" i="20"/>
  <c r="H77" i="20"/>
  <c r="H111" i="20"/>
  <c r="H128" i="20"/>
  <c r="Q77" i="20"/>
  <c r="Q94" i="20"/>
  <c r="Q111" i="20"/>
  <c r="Q128" i="20"/>
  <c r="Q145" i="20"/>
  <c r="Z77" i="20"/>
  <c r="Z128" i="20"/>
  <c r="Z145" i="20"/>
  <c r="F78" i="20"/>
  <c r="F95" i="20"/>
  <c r="F129" i="20"/>
  <c r="N146" i="20"/>
  <c r="N95" i="20"/>
  <c r="N112" i="20"/>
  <c r="N78" i="20"/>
  <c r="V95" i="20"/>
  <c r="V78" i="20"/>
  <c r="V129" i="20"/>
  <c r="V146" i="20"/>
  <c r="AD146" i="20"/>
  <c r="AD78" i="20"/>
  <c r="AD95" i="20"/>
  <c r="AD129" i="20"/>
  <c r="I96" i="20"/>
  <c r="I130" i="20"/>
  <c r="I79" i="20"/>
  <c r="I113" i="20"/>
  <c r="Q79" i="20"/>
  <c r="Q96" i="20"/>
  <c r="Q130" i="20"/>
  <c r="Q113" i="20"/>
  <c r="Q147" i="20"/>
  <c r="Y96" i="20"/>
  <c r="Y130" i="20"/>
  <c r="Y79" i="20"/>
  <c r="E80" i="20"/>
  <c r="E97" i="20"/>
  <c r="E131" i="20"/>
  <c r="E148" i="20"/>
  <c r="M148" i="20"/>
  <c r="M80" i="20"/>
  <c r="M97" i="20"/>
  <c r="M114" i="20"/>
  <c r="U114" i="20"/>
  <c r="U131" i="20"/>
  <c r="U148" i="20"/>
  <c r="AC148" i="20"/>
  <c r="AC131" i="20"/>
  <c r="AC114" i="20"/>
  <c r="AC80" i="20"/>
  <c r="Y98" i="20"/>
  <c r="Y132" i="20"/>
  <c r="Y81" i="20"/>
  <c r="G133" i="20"/>
  <c r="G99" i="20"/>
  <c r="G116" i="20"/>
  <c r="G82" i="20"/>
  <c r="Q82" i="20"/>
  <c r="Q99" i="20"/>
  <c r="Q116" i="20"/>
  <c r="Q133" i="20"/>
  <c r="Q150" i="20"/>
  <c r="AD82" i="20"/>
  <c r="AD150" i="20"/>
  <c r="AD99" i="20"/>
  <c r="AD133" i="20"/>
  <c r="K100" i="20"/>
  <c r="K83" i="20"/>
  <c r="K117" i="20"/>
  <c r="K134" i="20"/>
  <c r="K151" i="20"/>
  <c r="S83" i="20"/>
  <c r="S100" i="20"/>
  <c r="S151" i="20"/>
  <c r="S117" i="20"/>
  <c r="AA117" i="20"/>
  <c r="AA100" i="20"/>
  <c r="AA83" i="20"/>
  <c r="AA151" i="20"/>
  <c r="J84" i="20"/>
  <c r="J152" i="20"/>
  <c r="J101" i="20"/>
  <c r="J118" i="20"/>
  <c r="J135" i="20"/>
  <c r="R118" i="20"/>
  <c r="R152" i="20"/>
  <c r="R135" i="20"/>
  <c r="Z84" i="20"/>
  <c r="Z135" i="20"/>
  <c r="Z152" i="20"/>
  <c r="H102" i="20"/>
  <c r="H85" i="20"/>
  <c r="H119" i="20"/>
  <c r="H136" i="20"/>
  <c r="P136" i="20"/>
  <c r="P102" i="20"/>
  <c r="P119" i="20"/>
  <c r="P153" i="20"/>
  <c r="X119" i="20"/>
  <c r="X85" i="20"/>
  <c r="X136" i="20"/>
  <c r="E86" i="20"/>
  <c r="E137" i="20"/>
  <c r="E103" i="20"/>
  <c r="E154" i="20"/>
  <c r="N154" i="20"/>
  <c r="N103" i="20"/>
  <c r="N120" i="20"/>
  <c r="N86" i="20"/>
  <c r="V103" i="20"/>
  <c r="V86" i="20"/>
  <c r="V137" i="20"/>
  <c r="V154" i="20"/>
  <c r="AD86" i="20"/>
  <c r="AD154" i="20"/>
  <c r="AD103" i="20"/>
  <c r="AD137" i="20"/>
  <c r="J155" i="20"/>
  <c r="J87" i="20"/>
  <c r="J104" i="20"/>
  <c r="J121" i="20"/>
  <c r="J138" i="20"/>
  <c r="R121" i="20"/>
  <c r="R155" i="20"/>
  <c r="R138" i="20"/>
  <c r="Z87" i="20"/>
  <c r="Z138" i="20"/>
  <c r="Z155" i="20"/>
  <c r="I92" i="21"/>
  <c r="I75" i="21"/>
  <c r="I126" i="21"/>
  <c r="I109" i="21"/>
  <c r="T126" i="21"/>
  <c r="T109" i="21"/>
  <c r="T143" i="21"/>
  <c r="T92" i="21"/>
  <c r="AD75" i="21"/>
  <c r="AD143" i="21"/>
  <c r="AD92" i="21"/>
  <c r="AD126" i="21"/>
  <c r="I76" i="21"/>
  <c r="I93" i="21"/>
  <c r="I127" i="21"/>
  <c r="I110" i="21"/>
  <c r="T127" i="21"/>
  <c r="T110" i="21"/>
  <c r="T144" i="21"/>
  <c r="T93" i="21"/>
  <c r="AD144" i="21"/>
  <c r="AD76" i="21"/>
  <c r="AD93" i="21"/>
  <c r="AD127" i="21"/>
  <c r="I94" i="21"/>
  <c r="I128" i="21"/>
  <c r="I77" i="21"/>
  <c r="I111" i="21"/>
  <c r="T128" i="21"/>
  <c r="T111" i="21"/>
  <c r="T145" i="21"/>
  <c r="T94" i="21"/>
  <c r="AD77" i="21"/>
  <c r="AD145" i="21"/>
  <c r="AD94" i="21"/>
  <c r="AD128" i="21"/>
  <c r="I78" i="21"/>
  <c r="I95" i="21"/>
  <c r="I129" i="21"/>
  <c r="I112" i="21"/>
  <c r="Q78" i="21"/>
  <c r="Q95" i="21"/>
  <c r="Q112" i="21"/>
  <c r="Q129" i="21"/>
  <c r="Q146" i="21"/>
  <c r="Y95" i="21"/>
  <c r="Y129" i="21"/>
  <c r="Y78" i="21"/>
  <c r="D113" i="21"/>
  <c r="D130" i="21"/>
  <c r="D79" i="21"/>
  <c r="D96" i="21"/>
  <c r="O96" i="21"/>
  <c r="O130" i="21"/>
  <c r="O79" i="21"/>
  <c r="O147" i="21"/>
  <c r="O113" i="21"/>
  <c r="X113" i="21"/>
  <c r="X79" i="21"/>
  <c r="X130" i="21"/>
  <c r="D114" i="21"/>
  <c r="D131" i="21"/>
  <c r="D80" i="21"/>
  <c r="D97" i="21"/>
  <c r="L131" i="21"/>
  <c r="L148" i="21"/>
  <c r="L114" i="21"/>
  <c r="T131" i="21"/>
  <c r="T114" i="21"/>
  <c r="T148" i="21"/>
  <c r="T97" i="21"/>
  <c r="AB80" i="21"/>
  <c r="AB148" i="21"/>
  <c r="AB97" i="21"/>
  <c r="G132" i="21"/>
  <c r="G98" i="21"/>
  <c r="G115" i="21"/>
  <c r="G81" i="21"/>
  <c r="Q81" i="21"/>
  <c r="Q98" i="21"/>
  <c r="Q115" i="21"/>
  <c r="Q132" i="21"/>
  <c r="Q149" i="21"/>
  <c r="Z81" i="21"/>
  <c r="Z132" i="21"/>
  <c r="Z149" i="21"/>
  <c r="F82" i="21"/>
  <c r="F99" i="21"/>
  <c r="F133" i="21"/>
  <c r="N150" i="21"/>
  <c r="N116" i="21"/>
  <c r="N99" i="21"/>
  <c r="N82" i="21"/>
  <c r="V99" i="21"/>
  <c r="V82" i="21"/>
  <c r="V133" i="21"/>
  <c r="V150" i="21"/>
  <c r="AD82" i="21"/>
  <c r="AD150" i="21"/>
  <c r="AD99" i="21"/>
  <c r="AD133" i="21"/>
  <c r="I83" i="21"/>
  <c r="I100" i="21"/>
  <c r="I134" i="21"/>
  <c r="I117" i="21"/>
  <c r="Q83" i="21"/>
  <c r="Q100" i="21"/>
  <c r="Q134" i="21"/>
  <c r="Q117" i="21"/>
  <c r="Q151" i="21"/>
  <c r="Y100" i="21"/>
  <c r="Y134" i="21"/>
  <c r="Y83" i="21"/>
  <c r="D118" i="21"/>
  <c r="D135" i="21"/>
  <c r="D84" i="21"/>
  <c r="D101" i="21"/>
  <c r="L135" i="21"/>
  <c r="L152" i="21"/>
  <c r="L118" i="21"/>
  <c r="T135" i="21"/>
  <c r="T118" i="21"/>
  <c r="T101" i="21"/>
  <c r="T152" i="21"/>
  <c r="AB84" i="21"/>
  <c r="AB152" i="21"/>
  <c r="AB101" i="21"/>
  <c r="G136" i="21"/>
  <c r="G102" i="21"/>
  <c r="G85" i="21"/>
  <c r="G119" i="21"/>
  <c r="O102" i="21"/>
  <c r="O136" i="21"/>
  <c r="O85" i="21"/>
  <c r="O153" i="21"/>
  <c r="O119" i="21"/>
  <c r="W153" i="21"/>
  <c r="W136" i="21"/>
  <c r="W102" i="21"/>
  <c r="W85" i="21"/>
  <c r="AE153" i="21"/>
  <c r="AE102" i="21"/>
  <c r="AE85" i="21"/>
  <c r="J154" i="21"/>
  <c r="J86" i="21"/>
  <c r="J103" i="21"/>
  <c r="J120" i="21"/>
  <c r="J137" i="21"/>
  <c r="R120" i="21"/>
  <c r="R154" i="21"/>
  <c r="R137" i="21"/>
  <c r="Z86" i="21"/>
  <c r="Z137" i="21"/>
  <c r="Z154" i="21"/>
  <c r="E87" i="21"/>
  <c r="E104" i="21"/>
  <c r="E138" i="21"/>
  <c r="E155" i="21"/>
  <c r="M155" i="21"/>
  <c r="M87" i="21"/>
  <c r="M104" i="21"/>
  <c r="M121" i="21"/>
  <c r="U121" i="21"/>
  <c r="U138" i="21"/>
  <c r="U155" i="21"/>
  <c r="AC155" i="21"/>
  <c r="AC138" i="21"/>
  <c r="AC121" i="21"/>
  <c r="AC87" i="21"/>
  <c r="AA121" i="22"/>
  <c r="AA104" i="22"/>
  <c r="AA87" i="22"/>
  <c r="AA155" i="22"/>
  <c r="S87" i="22"/>
  <c r="S155" i="22"/>
  <c r="S104" i="22"/>
  <c r="S121" i="22"/>
  <c r="K104" i="22"/>
  <c r="K87" i="22"/>
  <c r="K138" i="22"/>
  <c r="K121" i="22"/>
  <c r="K155" i="22"/>
  <c r="X120" i="22"/>
  <c r="X137" i="22"/>
  <c r="X86" i="22"/>
  <c r="P137" i="22"/>
  <c r="P103" i="22"/>
  <c r="P120" i="22"/>
  <c r="P154" i="22"/>
  <c r="H103" i="22"/>
  <c r="H86" i="22"/>
  <c r="H137" i="22"/>
  <c r="H120" i="22"/>
  <c r="AC153" i="22"/>
  <c r="AC136" i="22"/>
  <c r="AC119" i="22"/>
  <c r="AC85" i="22"/>
  <c r="U119" i="22"/>
  <c r="U136" i="22"/>
  <c r="U153" i="22"/>
  <c r="M153" i="22"/>
  <c r="M85" i="22"/>
  <c r="M102" i="22"/>
  <c r="M119" i="22"/>
  <c r="E85" i="22"/>
  <c r="E136" i="22"/>
  <c r="E102" i="22"/>
  <c r="E153" i="22"/>
  <c r="Z84" i="22"/>
  <c r="Z135" i="22"/>
  <c r="Z152" i="22"/>
  <c r="R118" i="22"/>
  <c r="R152" i="22"/>
  <c r="R135" i="22"/>
  <c r="J152" i="22"/>
  <c r="J84" i="22"/>
  <c r="J101" i="22"/>
  <c r="J118" i="22"/>
  <c r="J135" i="22"/>
  <c r="AE151" i="22"/>
  <c r="AE100" i="22"/>
  <c r="AE83" i="22"/>
  <c r="W151" i="22"/>
  <c r="W134" i="22"/>
  <c r="W100" i="22"/>
  <c r="W83" i="22"/>
  <c r="O100" i="22"/>
  <c r="O134" i="22"/>
  <c r="O83" i="22"/>
  <c r="O151" i="22"/>
  <c r="O117" i="22"/>
  <c r="G134" i="22"/>
  <c r="G100" i="22"/>
  <c r="G83" i="22"/>
  <c r="G117" i="22"/>
  <c r="AB82" i="22"/>
  <c r="AB150" i="22"/>
  <c r="AB99" i="22"/>
  <c r="T133" i="22"/>
  <c r="T116" i="22"/>
  <c r="T150" i="22"/>
  <c r="T99" i="22"/>
  <c r="L133" i="22"/>
  <c r="L150" i="22"/>
  <c r="L116" i="22"/>
  <c r="D116" i="22"/>
  <c r="D133" i="22"/>
  <c r="D82" i="22"/>
  <c r="D99" i="22"/>
  <c r="Y98" i="22"/>
  <c r="Y132" i="22"/>
  <c r="Y81" i="22"/>
  <c r="Q81" i="22"/>
  <c r="Q98" i="22"/>
  <c r="Q132" i="22"/>
  <c r="Q115" i="22"/>
  <c r="Q149" i="22"/>
  <c r="AD80" i="22"/>
  <c r="AD148" i="22"/>
  <c r="AD97" i="22"/>
  <c r="AD131" i="22"/>
  <c r="V97" i="22"/>
  <c r="V80" i="22"/>
  <c r="V131" i="22"/>
  <c r="V148" i="22"/>
  <c r="N148" i="22"/>
  <c r="N114" i="22"/>
  <c r="N97" i="22"/>
  <c r="N80" i="22"/>
  <c r="F80" i="22"/>
  <c r="F97" i="22"/>
  <c r="F131" i="22"/>
  <c r="AA113" i="22"/>
  <c r="AA96" i="22"/>
  <c r="AA79" i="22"/>
  <c r="AA147" i="22"/>
  <c r="S79" i="22"/>
  <c r="S147" i="22"/>
  <c r="S96" i="22"/>
  <c r="S113" i="22"/>
  <c r="K96" i="22"/>
  <c r="K79" i="22"/>
  <c r="K113" i="22"/>
  <c r="K130" i="22"/>
  <c r="K147" i="22"/>
  <c r="AF44" i="22"/>
  <c r="C79" i="22"/>
  <c r="C113" i="22"/>
  <c r="C130" i="22"/>
  <c r="C96" i="22"/>
  <c r="X112" i="22"/>
  <c r="X129" i="22"/>
  <c r="X78" i="22"/>
  <c r="P129" i="22"/>
  <c r="P95" i="22"/>
  <c r="P112" i="22"/>
  <c r="P146" i="22"/>
  <c r="H95" i="22"/>
  <c r="H78" i="22"/>
  <c r="H112" i="22"/>
  <c r="H129" i="22"/>
  <c r="AC145" i="22"/>
  <c r="AC128" i="22"/>
  <c r="AC111" i="22"/>
  <c r="AC77" i="22"/>
  <c r="U111" i="22"/>
  <c r="U128" i="22"/>
  <c r="U145" i="22"/>
  <c r="M145" i="22"/>
  <c r="M77" i="22"/>
  <c r="M94" i="22"/>
  <c r="M111" i="22"/>
  <c r="E77" i="22"/>
  <c r="E94" i="22"/>
  <c r="E128" i="22"/>
  <c r="E145" i="22"/>
  <c r="Z76" i="22"/>
  <c r="Z127" i="22"/>
  <c r="Z144" i="22"/>
  <c r="R110" i="22"/>
  <c r="R144" i="22"/>
  <c r="R127" i="22"/>
  <c r="J144" i="22"/>
  <c r="J76" i="22"/>
  <c r="J93" i="22"/>
  <c r="J127" i="22"/>
  <c r="J110" i="22"/>
  <c r="AE143" i="22"/>
  <c r="AE92" i="22"/>
  <c r="AE75" i="22"/>
  <c r="W143" i="22"/>
  <c r="W126" i="22"/>
  <c r="W92" i="22"/>
  <c r="W75" i="22"/>
  <c r="O92" i="22"/>
  <c r="O126" i="22"/>
  <c r="O75" i="22"/>
  <c r="O143" i="22"/>
  <c r="O109" i="22"/>
  <c r="G126" i="22"/>
  <c r="G92" i="22"/>
  <c r="G75" i="22"/>
  <c r="G109" i="22"/>
  <c r="P67" i="22"/>
  <c r="P61" i="22"/>
  <c r="P59" i="22"/>
  <c r="P63" i="22"/>
  <c r="P67" i="18"/>
  <c r="P63" i="19"/>
  <c r="P66" i="20"/>
  <c r="AE53" i="18"/>
  <c r="AE143" i="18"/>
  <c r="AE92" i="18"/>
  <c r="AE75" i="18"/>
  <c r="N145" i="18"/>
  <c r="N94" i="18"/>
  <c r="N111" i="18"/>
  <c r="N77" i="18"/>
  <c r="Q78" i="18"/>
  <c r="Q95" i="18"/>
  <c r="Q129" i="18"/>
  <c r="Q112" i="18"/>
  <c r="Q146" i="18"/>
  <c r="AC147" i="18"/>
  <c r="AC130" i="18"/>
  <c r="AC79" i="18"/>
  <c r="AC113" i="18"/>
  <c r="AF46" i="18"/>
  <c r="C81" i="18"/>
  <c r="C115" i="18"/>
  <c r="C132" i="18"/>
  <c r="C98" i="18"/>
  <c r="S81" i="18"/>
  <c r="S98" i="18"/>
  <c r="S149" i="18"/>
  <c r="S115" i="18"/>
  <c r="V99" i="18"/>
  <c r="V82" i="18"/>
  <c r="V133" i="18"/>
  <c r="V150" i="18"/>
  <c r="D118" i="18"/>
  <c r="D135" i="18"/>
  <c r="D84" i="18"/>
  <c r="D101" i="18"/>
  <c r="G136" i="18"/>
  <c r="G102" i="18"/>
  <c r="G85" i="18"/>
  <c r="G119" i="18"/>
  <c r="E87" i="18"/>
  <c r="E138" i="18"/>
  <c r="E104" i="18"/>
  <c r="E155" i="18"/>
  <c r="M143" i="19"/>
  <c r="M75" i="19"/>
  <c r="M92" i="19"/>
  <c r="M109" i="19"/>
  <c r="Q77" i="19"/>
  <c r="Q94" i="19"/>
  <c r="Q111" i="19"/>
  <c r="Q128" i="19"/>
  <c r="Q145" i="19"/>
  <c r="V95" i="19"/>
  <c r="V78" i="19"/>
  <c r="V129" i="19"/>
  <c r="V146" i="19"/>
  <c r="AA113" i="19"/>
  <c r="AA96" i="19"/>
  <c r="AA79" i="19"/>
  <c r="AA147" i="19"/>
  <c r="X115" i="19"/>
  <c r="X132" i="19"/>
  <c r="X81" i="19"/>
  <c r="V84" i="19"/>
  <c r="V101" i="19"/>
  <c r="V135" i="19"/>
  <c r="V152" i="19"/>
  <c r="D120" i="19"/>
  <c r="D137" i="19"/>
  <c r="D103" i="19"/>
  <c r="D86" i="19"/>
  <c r="M143" i="20"/>
  <c r="M75" i="20"/>
  <c r="M92" i="20"/>
  <c r="M109" i="20"/>
  <c r="K93" i="20"/>
  <c r="K76" i="20"/>
  <c r="K110" i="20"/>
  <c r="K127" i="20"/>
  <c r="K144" i="20"/>
  <c r="T128" i="20"/>
  <c r="T145" i="20"/>
  <c r="T111" i="20"/>
  <c r="T94" i="20"/>
  <c r="P129" i="20"/>
  <c r="P112" i="20"/>
  <c r="P95" i="20"/>
  <c r="P146" i="20"/>
  <c r="AA113" i="20"/>
  <c r="AA96" i="20"/>
  <c r="AA79" i="20"/>
  <c r="AA147" i="20"/>
  <c r="AE148" i="20"/>
  <c r="AE97" i="20"/>
  <c r="AE80" i="20"/>
  <c r="E83" i="20"/>
  <c r="E134" i="20"/>
  <c r="E100" i="20"/>
  <c r="E151" i="20"/>
  <c r="AC151" i="20"/>
  <c r="AC134" i="20"/>
  <c r="AC117" i="20"/>
  <c r="AC83" i="20"/>
  <c r="R119" i="20"/>
  <c r="R153" i="20"/>
  <c r="R136" i="20"/>
  <c r="X120" i="20"/>
  <c r="X86" i="20"/>
  <c r="X137" i="20"/>
  <c r="L138" i="20"/>
  <c r="L155" i="20"/>
  <c r="L121" i="20"/>
  <c r="AB87" i="20"/>
  <c r="AB155" i="20"/>
  <c r="AB104" i="20"/>
  <c r="N144" i="21"/>
  <c r="N93" i="21"/>
  <c r="N110" i="21"/>
  <c r="N76" i="21"/>
  <c r="K95" i="21"/>
  <c r="K78" i="21"/>
  <c r="K112" i="21"/>
  <c r="K129" i="21"/>
  <c r="K146" i="21"/>
  <c r="F80" i="21"/>
  <c r="F97" i="21"/>
  <c r="F131" i="21"/>
  <c r="S81" i="21"/>
  <c r="S98" i="21"/>
  <c r="S149" i="21"/>
  <c r="S115" i="21"/>
  <c r="X116" i="21"/>
  <c r="X133" i="21"/>
  <c r="X82" i="21"/>
  <c r="AA117" i="21"/>
  <c r="AA100" i="21"/>
  <c r="AA83" i="21"/>
  <c r="AA151" i="21"/>
  <c r="Q85" i="21"/>
  <c r="Q102" i="21"/>
  <c r="Q119" i="21"/>
  <c r="Q136" i="21"/>
  <c r="Q153" i="21"/>
  <c r="T137" i="21"/>
  <c r="T154" i="21"/>
  <c r="T120" i="21"/>
  <c r="T103" i="21"/>
  <c r="W155" i="21"/>
  <c r="W138" i="21"/>
  <c r="W104" i="21"/>
  <c r="W87" i="21"/>
  <c r="AA102" i="22"/>
  <c r="AA119" i="22"/>
  <c r="AA85" i="22"/>
  <c r="AA153" i="22"/>
  <c r="H101" i="22"/>
  <c r="H84" i="22"/>
  <c r="H118" i="22"/>
  <c r="H135" i="22"/>
  <c r="J150" i="22"/>
  <c r="J99" i="22"/>
  <c r="J82" i="22"/>
  <c r="J116" i="22"/>
  <c r="J133" i="22"/>
  <c r="AB148" i="22"/>
  <c r="AB80" i="22"/>
  <c r="AB97" i="22"/>
  <c r="I79" i="22"/>
  <c r="I96" i="22"/>
  <c r="I130" i="22"/>
  <c r="I113" i="22"/>
  <c r="S77" i="22"/>
  <c r="S145" i="22"/>
  <c r="S94" i="22"/>
  <c r="S111" i="22"/>
  <c r="H93" i="22"/>
  <c r="H76" i="22"/>
  <c r="H110" i="22"/>
  <c r="H127" i="22"/>
  <c r="H92" i="18"/>
  <c r="H75" i="18"/>
  <c r="H109" i="18"/>
  <c r="H126" i="18"/>
  <c r="T127" i="18"/>
  <c r="T110" i="18"/>
  <c r="T144" i="18"/>
  <c r="T93" i="18"/>
  <c r="W145" i="18"/>
  <c r="W128" i="18"/>
  <c r="W94" i="18"/>
  <c r="W77" i="18"/>
  <c r="Z78" i="18"/>
  <c r="Z129" i="18"/>
  <c r="Z146" i="18"/>
  <c r="Q80" i="18"/>
  <c r="Q97" i="18"/>
  <c r="Q131" i="18"/>
  <c r="Q114" i="18"/>
  <c r="Q148" i="18"/>
  <c r="G133" i="18"/>
  <c r="G99" i="18"/>
  <c r="G82" i="18"/>
  <c r="G116" i="18"/>
  <c r="J83" i="18"/>
  <c r="J151" i="18"/>
  <c r="J100" i="18"/>
  <c r="J117" i="18"/>
  <c r="J134" i="18"/>
  <c r="AC152" i="18"/>
  <c r="AC135" i="18"/>
  <c r="AC84" i="18"/>
  <c r="AC118" i="18"/>
  <c r="S86" i="18"/>
  <c r="S103" i="18"/>
  <c r="S154" i="18"/>
  <c r="S120" i="18"/>
  <c r="V104" i="18"/>
  <c r="V87" i="18"/>
  <c r="V138" i="18"/>
  <c r="V155" i="18"/>
  <c r="D126" i="19"/>
  <c r="D109" i="19"/>
  <c r="D75" i="19"/>
  <c r="D92" i="19"/>
  <c r="U110" i="19"/>
  <c r="U127" i="19"/>
  <c r="U144" i="19"/>
  <c r="G129" i="19"/>
  <c r="G95" i="19"/>
  <c r="G78" i="19"/>
  <c r="G112" i="19"/>
  <c r="T130" i="19"/>
  <c r="T113" i="19"/>
  <c r="T147" i="19"/>
  <c r="T96" i="19"/>
  <c r="C81" i="19"/>
  <c r="C115" i="19"/>
  <c r="C98" i="19"/>
  <c r="C132" i="19"/>
  <c r="C83" i="19"/>
  <c r="C117" i="19"/>
  <c r="C100" i="19"/>
  <c r="C134" i="19"/>
  <c r="W152" i="19"/>
  <c r="W135" i="19"/>
  <c r="W101" i="19"/>
  <c r="W84" i="19"/>
  <c r="E86" i="19"/>
  <c r="E137" i="19"/>
  <c r="E103" i="19"/>
  <c r="E154" i="19"/>
  <c r="C77" i="20"/>
  <c r="C111" i="20"/>
  <c r="C94" i="20"/>
  <c r="C128" i="20"/>
  <c r="Y95" i="20"/>
  <c r="Y129" i="20"/>
  <c r="Y78" i="20"/>
  <c r="P131" i="20"/>
  <c r="P97" i="20"/>
  <c r="P114" i="20"/>
  <c r="P148" i="20"/>
  <c r="L132" i="20"/>
  <c r="L149" i="20"/>
  <c r="L115" i="20"/>
  <c r="AB149" i="20"/>
  <c r="AB81" i="20"/>
  <c r="AB98" i="20"/>
  <c r="D118" i="20"/>
  <c r="D135" i="20"/>
  <c r="D84" i="20"/>
  <c r="D101" i="20"/>
  <c r="AA119" i="20"/>
  <c r="AA102" i="20"/>
  <c r="AA85" i="20"/>
  <c r="AA153" i="20"/>
  <c r="O126" i="21"/>
  <c r="O92" i="21"/>
  <c r="O143" i="21"/>
  <c r="O75" i="21"/>
  <c r="O109" i="21"/>
  <c r="O128" i="21"/>
  <c r="O94" i="21"/>
  <c r="O77" i="21"/>
  <c r="O145" i="21"/>
  <c r="O111" i="21"/>
  <c r="T129" i="21"/>
  <c r="T112" i="21"/>
  <c r="T146" i="21"/>
  <c r="T95" i="21"/>
  <c r="G131" i="21"/>
  <c r="G97" i="21"/>
  <c r="G80" i="21"/>
  <c r="G114" i="21"/>
  <c r="I82" i="21"/>
  <c r="I99" i="21"/>
  <c r="I133" i="21"/>
  <c r="I116" i="21"/>
  <c r="D117" i="21"/>
  <c r="D134" i="21"/>
  <c r="D83" i="21"/>
  <c r="D100" i="21"/>
  <c r="G135" i="21"/>
  <c r="G101" i="21"/>
  <c r="G118" i="21"/>
  <c r="G84" i="21"/>
  <c r="R119" i="21"/>
  <c r="R153" i="21"/>
  <c r="R136" i="21"/>
  <c r="X121" i="22"/>
  <c r="X138" i="22"/>
  <c r="X87" i="22"/>
  <c r="M154" i="22"/>
  <c r="M86" i="22"/>
  <c r="M103" i="22"/>
  <c r="M120" i="22"/>
  <c r="O135" i="22"/>
  <c r="O101" i="22"/>
  <c r="O84" i="22"/>
  <c r="O152" i="22"/>
  <c r="O118" i="22"/>
  <c r="Y99" i="22"/>
  <c r="Y133" i="22"/>
  <c r="Y82" i="22"/>
  <c r="V98" i="22"/>
  <c r="V81" i="22"/>
  <c r="V132" i="22"/>
  <c r="V149" i="22"/>
  <c r="AF45" i="22"/>
  <c r="C80" i="22"/>
  <c r="C114" i="22"/>
  <c r="C97" i="22"/>
  <c r="C131" i="22"/>
  <c r="E78" i="22"/>
  <c r="E129" i="22"/>
  <c r="E95" i="22"/>
  <c r="E146" i="22"/>
  <c r="AB75" i="22"/>
  <c r="AB143" i="22"/>
  <c r="AB92" i="22"/>
  <c r="Q53" i="18"/>
  <c r="Q75" i="18"/>
  <c r="Q92" i="18"/>
  <c r="Q109" i="18"/>
  <c r="Q126" i="18"/>
  <c r="Q143" i="18"/>
  <c r="AC144" i="18"/>
  <c r="AC127" i="18"/>
  <c r="AC110" i="18"/>
  <c r="AC76" i="18"/>
  <c r="AA112" i="18"/>
  <c r="AA95" i="18"/>
  <c r="AA78" i="18"/>
  <c r="AA146" i="18"/>
  <c r="AE147" i="18"/>
  <c r="AE96" i="18"/>
  <c r="AE79" i="18"/>
  <c r="U115" i="18"/>
  <c r="U132" i="18"/>
  <c r="U149" i="18"/>
  <c r="X116" i="18"/>
  <c r="X133" i="18"/>
  <c r="X82" i="18"/>
  <c r="AA117" i="18"/>
  <c r="AA100" i="18"/>
  <c r="AA83" i="18"/>
  <c r="AA151" i="18"/>
  <c r="AD152" i="18"/>
  <c r="AD84" i="18"/>
  <c r="AD101" i="18"/>
  <c r="AD135" i="18"/>
  <c r="L137" i="18"/>
  <c r="L154" i="18"/>
  <c r="L120" i="18"/>
  <c r="O126" i="19"/>
  <c r="O92" i="19"/>
  <c r="O143" i="19"/>
  <c r="O75" i="19"/>
  <c r="O109" i="19"/>
  <c r="AD76" i="19"/>
  <c r="AD144" i="19"/>
  <c r="AD93" i="19"/>
  <c r="AD127" i="19"/>
  <c r="X112" i="19"/>
  <c r="X129" i="19"/>
  <c r="X78" i="19"/>
  <c r="M147" i="19"/>
  <c r="M79" i="19"/>
  <c r="M96" i="19"/>
  <c r="M113" i="19"/>
  <c r="E81" i="19"/>
  <c r="E98" i="19"/>
  <c r="E132" i="19"/>
  <c r="E149" i="19"/>
  <c r="I99" i="19"/>
  <c r="I133" i="19"/>
  <c r="I82" i="19"/>
  <c r="I116" i="19"/>
  <c r="H101" i="19"/>
  <c r="H84" i="19"/>
  <c r="H118" i="19"/>
  <c r="H135" i="19"/>
  <c r="S85" i="19"/>
  <c r="S102" i="19"/>
  <c r="S153" i="19"/>
  <c r="S119" i="19"/>
  <c r="N154" i="19"/>
  <c r="N103" i="19"/>
  <c r="N120" i="19"/>
  <c r="N86" i="19"/>
  <c r="I87" i="19"/>
  <c r="I104" i="19"/>
  <c r="I138" i="19"/>
  <c r="I121" i="19"/>
  <c r="Y104" i="19"/>
  <c r="Y138" i="19"/>
  <c r="Y87" i="19"/>
  <c r="F75" i="20"/>
  <c r="F126" i="20"/>
  <c r="F92" i="20"/>
  <c r="D111" i="20"/>
  <c r="D77" i="20"/>
  <c r="D128" i="20"/>
  <c r="D94" i="20"/>
  <c r="J146" i="20"/>
  <c r="J78" i="20"/>
  <c r="J95" i="20"/>
  <c r="J112" i="20"/>
  <c r="J129" i="20"/>
  <c r="U113" i="20"/>
  <c r="U130" i="20"/>
  <c r="U147" i="20"/>
  <c r="I97" i="20"/>
  <c r="I80" i="20"/>
  <c r="I131" i="20"/>
  <c r="I114" i="20"/>
  <c r="U115" i="20"/>
  <c r="U132" i="20"/>
  <c r="U149" i="20"/>
  <c r="O100" i="20"/>
  <c r="O134" i="20"/>
  <c r="O151" i="20"/>
  <c r="O83" i="20"/>
  <c r="O117" i="20"/>
  <c r="AD84" i="20"/>
  <c r="AD152" i="20"/>
  <c r="AD101" i="20"/>
  <c r="AD135" i="20"/>
  <c r="J154" i="20"/>
  <c r="J86" i="20"/>
  <c r="J103" i="20"/>
  <c r="J120" i="20"/>
  <c r="J137" i="20"/>
  <c r="F87" i="20"/>
  <c r="F104" i="20"/>
  <c r="F138" i="20"/>
  <c r="P127" i="21"/>
  <c r="P93" i="21"/>
  <c r="P110" i="21"/>
  <c r="P144" i="21"/>
  <c r="Y94" i="21"/>
  <c r="Y128" i="21"/>
  <c r="Y77" i="21"/>
  <c r="H96" i="21"/>
  <c r="H79" i="21"/>
  <c r="H130" i="21"/>
  <c r="H113" i="21"/>
  <c r="X114" i="21"/>
  <c r="X80" i="21"/>
  <c r="X131" i="21"/>
  <c r="R116" i="21"/>
  <c r="R150" i="21"/>
  <c r="R133" i="21"/>
  <c r="U117" i="21"/>
  <c r="U134" i="21"/>
  <c r="U151" i="21"/>
  <c r="AF50" i="21"/>
  <c r="C85" i="21"/>
  <c r="C119" i="21"/>
  <c r="C102" i="21"/>
  <c r="C136" i="21"/>
  <c r="V86" i="21"/>
  <c r="V103" i="21"/>
  <c r="V137" i="21"/>
  <c r="V154" i="21"/>
  <c r="AB86" i="22"/>
  <c r="AB154" i="22"/>
  <c r="AB103" i="22"/>
  <c r="D120" i="22"/>
  <c r="D137" i="22"/>
  <c r="D86" i="22"/>
  <c r="D103" i="22"/>
  <c r="N152" i="22"/>
  <c r="N101" i="22"/>
  <c r="N118" i="22"/>
  <c r="N84" i="22"/>
  <c r="K100" i="22"/>
  <c r="K117" i="22"/>
  <c r="K134" i="22"/>
  <c r="K83" i="22"/>
  <c r="K151" i="22"/>
  <c r="U115" i="22"/>
  <c r="U132" i="22"/>
  <c r="U149" i="22"/>
  <c r="R114" i="22"/>
  <c r="R148" i="22"/>
  <c r="R131" i="22"/>
  <c r="O96" i="22"/>
  <c r="O130" i="22"/>
  <c r="O79" i="22"/>
  <c r="O147" i="22"/>
  <c r="O113" i="22"/>
  <c r="Y94" i="22"/>
  <c r="Y128" i="22"/>
  <c r="Y77" i="22"/>
  <c r="V93" i="22"/>
  <c r="V76" i="22"/>
  <c r="V127" i="22"/>
  <c r="V144" i="22"/>
  <c r="AA109" i="22"/>
  <c r="AA92" i="22"/>
  <c r="AA75" i="22"/>
  <c r="AA143" i="22"/>
  <c r="AF40" i="22"/>
  <c r="C75" i="22"/>
  <c r="C109" i="22"/>
  <c r="C126" i="22"/>
  <c r="C92" i="22"/>
  <c r="P65" i="18"/>
  <c r="J143" i="18"/>
  <c r="J75" i="18"/>
  <c r="J92" i="18"/>
  <c r="J126" i="18"/>
  <c r="J109" i="18"/>
  <c r="V93" i="18"/>
  <c r="V76" i="18"/>
  <c r="V127" i="18"/>
  <c r="V144" i="18"/>
  <c r="Y94" i="18"/>
  <c r="Y128" i="18"/>
  <c r="Y77" i="18"/>
  <c r="L129" i="18"/>
  <c r="L146" i="18"/>
  <c r="L112" i="18"/>
  <c r="O130" i="18"/>
  <c r="O96" i="18"/>
  <c r="O147" i="18"/>
  <c r="O79" i="18"/>
  <c r="O113" i="18"/>
  <c r="K97" i="18"/>
  <c r="K80" i="18"/>
  <c r="K114" i="18"/>
  <c r="K131" i="18"/>
  <c r="K148" i="18"/>
  <c r="N149" i="18"/>
  <c r="N115" i="18"/>
  <c r="N98" i="18"/>
  <c r="N81" i="18"/>
  <c r="Q82" i="18"/>
  <c r="Q99" i="18"/>
  <c r="Q116" i="18"/>
  <c r="Q133" i="18"/>
  <c r="Q150" i="18"/>
  <c r="T134" i="18"/>
  <c r="T117" i="18"/>
  <c r="T151" i="18"/>
  <c r="T100" i="18"/>
  <c r="AE152" i="18"/>
  <c r="AE101" i="18"/>
  <c r="AE84" i="18"/>
  <c r="U120" i="18"/>
  <c r="U137" i="18"/>
  <c r="U154" i="18"/>
  <c r="P138" i="18"/>
  <c r="P104" i="18"/>
  <c r="P121" i="18"/>
  <c r="P155" i="18"/>
  <c r="Y92" i="19"/>
  <c r="Y126" i="19"/>
  <c r="Y75" i="19"/>
  <c r="AE144" i="19"/>
  <c r="AE76" i="19"/>
  <c r="AE93" i="19"/>
  <c r="Q78" i="19"/>
  <c r="Q95" i="19"/>
  <c r="Q129" i="19"/>
  <c r="Q112" i="19"/>
  <c r="Q146" i="19"/>
  <c r="V96" i="19"/>
  <c r="V79" i="19"/>
  <c r="V130" i="19"/>
  <c r="V147" i="19"/>
  <c r="Z131" i="19"/>
  <c r="Z80" i="19"/>
  <c r="Z148" i="19"/>
  <c r="J82" i="19"/>
  <c r="J150" i="19"/>
  <c r="J99" i="19"/>
  <c r="J116" i="19"/>
  <c r="J133" i="19"/>
  <c r="I84" i="19"/>
  <c r="I135" i="19"/>
  <c r="I101" i="19"/>
  <c r="I118" i="19"/>
  <c r="Y101" i="19"/>
  <c r="Y135" i="19"/>
  <c r="Y84" i="19"/>
  <c r="AB85" i="19"/>
  <c r="AB102" i="19"/>
  <c r="AB153" i="19"/>
  <c r="W154" i="19"/>
  <c r="W137" i="19"/>
  <c r="W103" i="19"/>
  <c r="W86" i="19"/>
  <c r="Z87" i="19"/>
  <c r="Z138" i="19"/>
  <c r="Z155" i="19"/>
  <c r="O93" i="20"/>
  <c r="O127" i="20"/>
  <c r="O76" i="20"/>
  <c r="O144" i="20"/>
  <c r="O110" i="20"/>
  <c r="N145" i="20"/>
  <c r="N94" i="20"/>
  <c r="N111" i="20"/>
  <c r="N77" i="20"/>
  <c r="AF43" i="20"/>
  <c r="C78" i="20"/>
  <c r="C112" i="20"/>
  <c r="C129" i="20"/>
  <c r="C95" i="20"/>
  <c r="F79" i="20"/>
  <c r="F96" i="20"/>
  <c r="F130" i="20"/>
  <c r="AE147" i="20"/>
  <c r="AE96" i="20"/>
  <c r="AE79" i="20"/>
  <c r="N149" i="20"/>
  <c r="N98" i="20"/>
  <c r="N115" i="20"/>
  <c r="N81" i="20"/>
  <c r="Y99" i="20"/>
  <c r="Y133" i="20"/>
  <c r="Y82" i="20"/>
  <c r="O101" i="20"/>
  <c r="O135" i="20"/>
  <c r="O84" i="20"/>
  <c r="O152" i="20"/>
  <c r="O118" i="20"/>
  <c r="AE152" i="20"/>
  <c r="AE101" i="20"/>
  <c r="AE84" i="20"/>
  <c r="AC153" i="20"/>
  <c r="AC136" i="20"/>
  <c r="AC119" i="20"/>
  <c r="AC85" i="20"/>
  <c r="G138" i="20"/>
  <c r="G104" i="20"/>
  <c r="G87" i="20"/>
  <c r="G121" i="20"/>
  <c r="F76" i="21"/>
  <c r="F93" i="21"/>
  <c r="F127" i="21"/>
  <c r="F78" i="21"/>
  <c r="F95" i="21"/>
  <c r="F129" i="21"/>
  <c r="N146" i="21"/>
  <c r="N95" i="21"/>
  <c r="N112" i="21"/>
  <c r="N78" i="21"/>
  <c r="AD79" i="21"/>
  <c r="AD147" i="21"/>
  <c r="AD96" i="21"/>
  <c r="AD130" i="21"/>
  <c r="N149" i="21"/>
  <c r="N98" i="21"/>
  <c r="N115" i="21"/>
  <c r="N81" i="21"/>
  <c r="K99" i="21"/>
  <c r="K82" i="21"/>
  <c r="K116" i="21"/>
  <c r="K133" i="21"/>
  <c r="K150" i="21"/>
  <c r="V100" i="21"/>
  <c r="V83" i="21"/>
  <c r="V134" i="21"/>
  <c r="V151" i="21"/>
  <c r="Y101" i="21"/>
  <c r="Y135" i="21"/>
  <c r="Y84" i="21"/>
  <c r="AB85" i="21"/>
  <c r="AB153" i="21"/>
  <c r="AB102" i="21"/>
  <c r="R121" i="21"/>
  <c r="R155" i="21"/>
  <c r="R138" i="21"/>
  <c r="A23" i="18"/>
  <c r="K53" i="18"/>
  <c r="K92" i="18"/>
  <c r="K75" i="18"/>
  <c r="K109" i="18"/>
  <c r="K126" i="18"/>
  <c r="K143" i="18"/>
  <c r="F76" i="18"/>
  <c r="F93" i="18"/>
  <c r="F127" i="18"/>
  <c r="W144" i="18"/>
  <c r="W93" i="18"/>
  <c r="W127" i="18"/>
  <c r="W76" i="18"/>
  <c r="R111" i="18"/>
  <c r="R145" i="18"/>
  <c r="R128" i="18"/>
  <c r="M146" i="18"/>
  <c r="M78" i="18"/>
  <c r="M95" i="18"/>
  <c r="M112" i="18"/>
  <c r="P130" i="18"/>
  <c r="P96" i="18"/>
  <c r="P113" i="18"/>
  <c r="P147" i="18"/>
  <c r="T131" i="18"/>
  <c r="T114" i="18"/>
  <c r="T148" i="18"/>
  <c r="T97" i="18"/>
  <c r="O98" i="18"/>
  <c r="O132" i="18"/>
  <c r="O81" i="18"/>
  <c r="O149" i="18"/>
  <c r="O115" i="18"/>
  <c r="J150" i="18"/>
  <c r="J82" i="18"/>
  <c r="J99" i="18"/>
  <c r="J116" i="18"/>
  <c r="J133" i="18"/>
  <c r="E83" i="18"/>
  <c r="E134" i="18"/>
  <c r="E100" i="18"/>
  <c r="E151" i="18"/>
  <c r="AC151" i="18"/>
  <c r="AC134" i="18"/>
  <c r="AC117" i="18"/>
  <c r="AC83" i="18"/>
  <c r="X118" i="18"/>
  <c r="X135" i="18"/>
  <c r="X84" i="18"/>
  <c r="S85" i="18"/>
  <c r="S102" i="18"/>
  <c r="S153" i="18"/>
  <c r="S119" i="18"/>
  <c r="N154" i="18"/>
  <c r="N103" i="18"/>
  <c r="N120" i="18"/>
  <c r="N86" i="18"/>
  <c r="Z75" i="19"/>
  <c r="Z126" i="19"/>
  <c r="Z143" i="19"/>
  <c r="X110" i="19"/>
  <c r="X76" i="19"/>
  <c r="X127" i="19"/>
  <c r="M77" i="19"/>
  <c r="M145" i="19"/>
  <c r="M94" i="19"/>
  <c r="M111" i="19"/>
  <c r="J146" i="19"/>
  <c r="J78" i="19"/>
  <c r="J95" i="19"/>
  <c r="J112" i="19"/>
  <c r="J129" i="19"/>
  <c r="E79" i="19"/>
  <c r="E130" i="19"/>
  <c r="E96" i="19"/>
  <c r="E147" i="19"/>
  <c r="AF45" i="19"/>
  <c r="C80" i="19"/>
  <c r="C114" i="19"/>
  <c r="C131" i="19"/>
  <c r="C97" i="19"/>
  <c r="AA114" i="19"/>
  <c r="AA97" i="19"/>
  <c r="AA80" i="19"/>
  <c r="AA148" i="19"/>
  <c r="AD81" i="19"/>
  <c r="AD149" i="19"/>
  <c r="AD98" i="19"/>
  <c r="AD132" i="19"/>
  <c r="G134" i="19"/>
  <c r="G100" i="19"/>
  <c r="G117" i="19"/>
  <c r="G83" i="19"/>
  <c r="J152" i="19"/>
  <c r="J84" i="19"/>
  <c r="J101" i="19"/>
  <c r="J118" i="19"/>
  <c r="J135" i="19"/>
  <c r="M85" i="19"/>
  <c r="M153" i="19"/>
  <c r="M102" i="19"/>
  <c r="M119" i="19"/>
  <c r="H103" i="19"/>
  <c r="H86" i="19"/>
  <c r="H120" i="19"/>
  <c r="H137" i="19"/>
  <c r="Q75" i="20"/>
  <c r="Q92" i="20"/>
  <c r="Q109" i="20"/>
  <c r="Q126" i="20"/>
  <c r="Q143" i="20"/>
  <c r="AA110" i="20"/>
  <c r="AA93" i="20"/>
  <c r="AA144" i="20"/>
  <c r="AA76" i="20"/>
  <c r="D112" i="20"/>
  <c r="D129" i="20"/>
  <c r="D78" i="20"/>
  <c r="D95" i="20"/>
  <c r="AB78" i="20"/>
  <c r="AB146" i="20"/>
  <c r="AB95" i="20"/>
  <c r="W147" i="20"/>
  <c r="W130" i="20"/>
  <c r="W96" i="20"/>
  <c r="W79" i="20"/>
  <c r="S80" i="20"/>
  <c r="S97" i="20"/>
  <c r="S148" i="20"/>
  <c r="S114" i="20"/>
  <c r="O98" i="20"/>
  <c r="O132" i="20"/>
  <c r="O81" i="20"/>
  <c r="O149" i="20"/>
  <c r="O115" i="20"/>
  <c r="N150" i="20"/>
  <c r="N99" i="20"/>
  <c r="N116" i="20"/>
  <c r="N82" i="20"/>
  <c r="Q83" i="20"/>
  <c r="Q100" i="20"/>
  <c r="Q134" i="20"/>
  <c r="Q117" i="20"/>
  <c r="Q151" i="20"/>
  <c r="V102" i="20"/>
  <c r="V85" i="20"/>
  <c r="V136" i="20"/>
  <c r="V153" i="20"/>
  <c r="T137" i="20"/>
  <c r="T120" i="20"/>
  <c r="T154" i="20"/>
  <c r="T103" i="20"/>
  <c r="X121" i="20"/>
  <c r="X87" i="20"/>
  <c r="X138" i="20"/>
  <c r="G126" i="21"/>
  <c r="G92" i="21"/>
  <c r="G109" i="21"/>
  <c r="G75" i="21"/>
  <c r="R110" i="21"/>
  <c r="R144" i="21"/>
  <c r="R127" i="21"/>
  <c r="R111" i="21"/>
  <c r="R145" i="21"/>
  <c r="R128" i="21"/>
  <c r="O129" i="21"/>
  <c r="O95" i="21"/>
  <c r="O78" i="21"/>
  <c r="O146" i="21"/>
  <c r="O112" i="21"/>
  <c r="V96" i="21"/>
  <c r="V79" i="21"/>
  <c r="V130" i="21"/>
  <c r="V147" i="21"/>
  <c r="J148" i="21"/>
  <c r="J80" i="21"/>
  <c r="J97" i="21"/>
  <c r="J114" i="21"/>
  <c r="J131" i="21"/>
  <c r="E81" i="21"/>
  <c r="E98" i="21"/>
  <c r="E132" i="21"/>
  <c r="E149" i="21"/>
  <c r="D116" i="21"/>
  <c r="D133" i="21"/>
  <c r="D82" i="21"/>
  <c r="D99" i="21"/>
  <c r="AB82" i="21"/>
  <c r="AB150" i="21"/>
  <c r="AB99" i="21"/>
  <c r="W151" i="21"/>
  <c r="W134" i="21"/>
  <c r="W100" i="21"/>
  <c r="W83" i="21"/>
  <c r="R118" i="21"/>
  <c r="R152" i="21"/>
  <c r="R135" i="21"/>
  <c r="U119" i="21"/>
  <c r="U136" i="21"/>
  <c r="U153" i="21"/>
  <c r="A26" i="18"/>
  <c r="F53" i="18"/>
  <c r="F75" i="18"/>
  <c r="F92" i="18"/>
  <c r="F126" i="18"/>
  <c r="N53" i="18"/>
  <c r="N143" i="18"/>
  <c r="N109" i="18"/>
  <c r="N92" i="18"/>
  <c r="N75" i="18"/>
  <c r="V53" i="18"/>
  <c r="V92" i="18"/>
  <c r="V75" i="18"/>
  <c r="V126" i="18"/>
  <c r="V143" i="18"/>
  <c r="AD53" i="18"/>
  <c r="AD75" i="18"/>
  <c r="AD143" i="18"/>
  <c r="AD92" i="18"/>
  <c r="AD126" i="18"/>
  <c r="I93" i="18"/>
  <c r="I76" i="18"/>
  <c r="I127" i="18"/>
  <c r="I110" i="18"/>
  <c r="Z76" i="18"/>
  <c r="Z127" i="18"/>
  <c r="Z144" i="18"/>
  <c r="E77" i="18"/>
  <c r="E94" i="18"/>
  <c r="E128" i="18"/>
  <c r="E145" i="18"/>
  <c r="M145" i="18"/>
  <c r="M77" i="18"/>
  <c r="M94" i="18"/>
  <c r="M111" i="18"/>
  <c r="U111" i="18"/>
  <c r="U128" i="18"/>
  <c r="U145" i="18"/>
  <c r="AC145" i="18"/>
  <c r="AC128" i="18"/>
  <c r="AC111" i="18"/>
  <c r="AC77" i="18"/>
  <c r="H95" i="18"/>
  <c r="H78" i="18"/>
  <c r="H112" i="18"/>
  <c r="H129" i="18"/>
  <c r="P129" i="18"/>
  <c r="P112" i="18"/>
  <c r="P95" i="18"/>
  <c r="P146" i="18"/>
  <c r="X112" i="18"/>
  <c r="X78" i="18"/>
  <c r="X129" i="18"/>
  <c r="C79" i="18"/>
  <c r="C113" i="18"/>
  <c r="C96" i="18"/>
  <c r="C130" i="18"/>
  <c r="K96" i="18"/>
  <c r="K113" i="18"/>
  <c r="K79" i="18"/>
  <c r="K130" i="18"/>
  <c r="K147" i="18"/>
  <c r="T130" i="18"/>
  <c r="T113" i="18"/>
  <c r="T147" i="18"/>
  <c r="T96" i="18"/>
  <c r="AB79" i="18"/>
  <c r="AB147" i="18"/>
  <c r="AB96" i="18"/>
  <c r="G131" i="18"/>
  <c r="G97" i="18"/>
  <c r="G80" i="18"/>
  <c r="G114" i="18"/>
  <c r="O97" i="18"/>
  <c r="O131" i="18"/>
  <c r="O80" i="18"/>
  <c r="O148" i="18"/>
  <c r="O114" i="18"/>
  <c r="W148" i="18"/>
  <c r="W97" i="18"/>
  <c r="W131" i="18"/>
  <c r="W80" i="18"/>
  <c r="AE148" i="18"/>
  <c r="AE97" i="18"/>
  <c r="AE80" i="18"/>
  <c r="J149" i="18"/>
  <c r="J81" i="18"/>
  <c r="J98" i="18"/>
  <c r="J115" i="18"/>
  <c r="J132" i="18"/>
  <c r="R115" i="18"/>
  <c r="R149" i="18"/>
  <c r="R132" i="18"/>
  <c r="Z81" i="18"/>
  <c r="Z132" i="18"/>
  <c r="Z149" i="18"/>
  <c r="E82" i="18"/>
  <c r="E99" i="18"/>
  <c r="E133" i="18"/>
  <c r="E150" i="18"/>
  <c r="M150" i="18"/>
  <c r="M82" i="18"/>
  <c r="M99" i="18"/>
  <c r="M116" i="18"/>
  <c r="U116" i="18"/>
  <c r="U133" i="18"/>
  <c r="U150" i="18"/>
  <c r="AC150" i="18"/>
  <c r="AC133" i="18"/>
  <c r="AC116" i="18"/>
  <c r="AC82" i="18"/>
  <c r="H100" i="18"/>
  <c r="H83" i="18"/>
  <c r="H117" i="18"/>
  <c r="H134" i="18"/>
  <c r="P134" i="18"/>
  <c r="P100" i="18"/>
  <c r="P117" i="18"/>
  <c r="P151" i="18"/>
  <c r="X117" i="18"/>
  <c r="X83" i="18"/>
  <c r="X134" i="18"/>
  <c r="AF49" i="18"/>
  <c r="C84" i="18"/>
  <c r="C118" i="18"/>
  <c r="C135" i="18"/>
  <c r="C101" i="18"/>
  <c r="K101" i="18"/>
  <c r="K84" i="18"/>
  <c r="K118" i="18"/>
  <c r="K135" i="18"/>
  <c r="K152" i="18"/>
  <c r="S84" i="18"/>
  <c r="S152" i="18"/>
  <c r="S101" i="18"/>
  <c r="S118" i="18"/>
  <c r="AA118" i="18"/>
  <c r="AA101" i="18"/>
  <c r="AA152" i="18"/>
  <c r="AA84" i="18"/>
  <c r="F85" i="18"/>
  <c r="F102" i="18"/>
  <c r="F136" i="18"/>
  <c r="N153" i="18"/>
  <c r="N119" i="18"/>
  <c r="N102" i="18"/>
  <c r="N85" i="18"/>
  <c r="V102" i="18"/>
  <c r="V85" i="18"/>
  <c r="V136" i="18"/>
  <c r="V153" i="18"/>
  <c r="AD85" i="18"/>
  <c r="AD153" i="18"/>
  <c r="AD102" i="18"/>
  <c r="AD136" i="18"/>
  <c r="I86" i="18"/>
  <c r="I137" i="18"/>
  <c r="I103" i="18"/>
  <c r="I120" i="18"/>
  <c r="Q86" i="18"/>
  <c r="Q103" i="18"/>
  <c r="Q137" i="18"/>
  <c r="Q120" i="18"/>
  <c r="Q154" i="18"/>
  <c r="Y103" i="18"/>
  <c r="Y137" i="18"/>
  <c r="Y86" i="18"/>
  <c r="D121" i="18"/>
  <c r="D138" i="18"/>
  <c r="D87" i="18"/>
  <c r="D104" i="18"/>
  <c r="L138" i="18"/>
  <c r="L155" i="18"/>
  <c r="L121" i="18"/>
  <c r="T138" i="18"/>
  <c r="T121" i="18"/>
  <c r="T155" i="18"/>
  <c r="T104" i="18"/>
  <c r="AB87" i="18"/>
  <c r="AB155" i="18"/>
  <c r="AB104" i="18"/>
  <c r="T53" i="18"/>
  <c r="K92" i="19"/>
  <c r="K109" i="19"/>
  <c r="K126" i="19"/>
  <c r="K75" i="19"/>
  <c r="K143" i="19"/>
  <c r="U109" i="19"/>
  <c r="U126" i="19"/>
  <c r="U143" i="19"/>
  <c r="AC143" i="19"/>
  <c r="AC126" i="19"/>
  <c r="AC109" i="19"/>
  <c r="AC75" i="19"/>
  <c r="H93" i="19"/>
  <c r="H76" i="19"/>
  <c r="H110" i="19"/>
  <c r="H127" i="19"/>
  <c r="S76" i="19"/>
  <c r="S93" i="19"/>
  <c r="S144" i="19"/>
  <c r="S110" i="19"/>
  <c r="AA110" i="19"/>
  <c r="AA93" i="19"/>
  <c r="AA76" i="19"/>
  <c r="AA144" i="19"/>
  <c r="F77" i="19"/>
  <c r="F94" i="19"/>
  <c r="F128" i="19"/>
  <c r="P128" i="19"/>
  <c r="P94" i="19"/>
  <c r="P111" i="19"/>
  <c r="P145" i="19"/>
  <c r="Y94" i="19"/>
  <c r="Y128" i="19"/>
  <c r="Y77" i="19"/>
  <c r="E78" i="19"/>
  <c r="E129" i="19"/>
  <c r="E95" i="19"/>
  <c r="E146" i="19"/>
  <c r="M146" i="19"/>
  <c r="M78" i="19"/>
  <c r="M95" i="19"/>
  <c r="M112" i="19"/>
  <c r="U112" i="19"/>
  <c r="U129" i="19"/>
  <c r="U146" i="19"/>
  <c r="AC146" i="19"/>
  <c r="AC129" i="19"/>
  <c r="AC78" i="19"/>
  <c r="AC112" i="19"/>
  <c r="H96" i="19"/>
  <c r="H79" i="19"/>
  <c r="H113" i="19"/>
  <c r="H130" i="19"/>
  <c r="R113" i="19"/>
  <c r="R147" i="19"/>
  <c r="R130" i="19"/>
  <c r="Z79" i="19"/>
  <c r="Z130" i="19"/>
  <c r="Z147" i="19"/>
  <c r="F80" i="19"/>
  <c r="F97" i="19"/>
  <c r="F131" i="19"/>
  <c r="N148" i="19"/>
  <c r="N114" i="19"/>
  <c r="N97" i="19"/>
  <c r="N80" i="19"/>
  <c r="V97" i="19"/>
  <c r="V80" i="19"/>
  <c r="V131" i="19"/>
  <c r="V148" i="19"/>
  <c r="AD80" i="19"/>
  <c r="AD148" i="19"/>
  <c r="AD97" i="19"/>
  <c r="AD131" i="19"/>
  <c r="J149" i="19"/>
  <c r="J81" i="19"/>
  <c r="J98" i="19"/>
  <c r="J115" i="19"/>
  <c r="J132" i="19"/>
  <c r="W149" i="19"/>
  <c r="W132" i="19"/>
  <c r="W98" i="19"/>
  <c r="W81" i="19"/>
  <c r="F82" i="19"/>
  <c r="F99" i="19"/>
  <c r="F133" i="19"/>
  <c r="O133" i="19"/>
  <c r="O99" i="19"/>
  <c r="O82" i="19"/>
  <c r="O150" i="19"/>
  <c r="O116" i="19"/>
  <c r="AC150" i="19"/>
  <c r="AC133" i="19"/>
  <c r="AC82" i="19"/>
  <c r="AC116" i="19"/>
  <c r="J151" i="19"/>
  <c r="J83" i="19"/>
  <c r="J100" i="19"/>
  <c r="J117" i="19"/>
  <c r="J134" i="19"/>
  <c r="W151" i="19"/>
  <c r="W134" i="19"/>
  <c r="W100" i="19"/>
  <c r="W83" i="19"/>
  <c r="E84" i="19"/>
  <c r="E101" i="19"/>
  <c r="E135" i="19"/>
  <c r="E152" i="19"/>
  <c r="M152" i="19"/>
  <c r="M84" i="19"/>
  <c r="M101" i="19"/>
  <c r="M118" i="19"/>
  <c r="U118" i="19"/>
  <c r="U135" i="19"/>
  <c r="U152" i="19"/>
  <c r="AC152" i="19"/>
  <c r="AC135" i="19"/>
  <c r="AC84" i="19"/>
  <c r="AC118" i="19"/>
  <c r="H102" i="19"/>
  <c r="H85" i="19"/>
  <c r="H119" i="19"/>
  <c r="H136" i="19"/>
  <c r="P136" i="19"/>
  <c r="P119" i="19"/>
  <c r="P102" i="19"/>
  <c r="P153" i="19"/>
  <c r="X119" i="19"/>
  <c r="X136" i="19"/>
  <c r="X85" i="19"/>
  <c r="AF51" i="19"/>
  <c r="C86" i="19"/>
  <c r="C120" i="19"/>
  <c r="C103" i="19"/>
  <c r="C137" i="19"/>
  <c r="K103" i="19"/>
  <c r="K86" i="19"/>
  <c r="K120" i="19"/>
  <c r="K137" i="19"/>
  <c r="K154" i="19"/>
  <c r="S86" i="19"/>
  <c r="S103" i="19"/>
  <c r="S154" i="19"/>
  <c r="S120" i="19"/>
  <c r="AA120" i="19"/>
  <c r="AA103" i="19"/>
  <c r="AA86" i="19"/>
  <c r="AA154" i="19"/>
  <c r="F87" i="19"/>
  <c r="F104" i="19"/>
  <c r="F138" i="19"/>
  <c r="N155" i="19"/>
  <c r="N104" i="19"/>
  <c r="N121" i="19"/>
  <c r="N87" i="19"/>
  <c r="V104" i="19"/>
  <c r="V87" i="19"/>
  <c r="V138" i="19"/>
  <c r="V155" i="19"/>
  <c r="AD87" i="19"/>
  <c r="AD155" i="19"/>
  <c r="AD104" i="19"/>
  <c r="AD138" i="19"/>
  <c r="C75" i="20"/>
  <c r="C109" i="20"/>
  <c r="C126" i="20"/>
  <c r="C92" i="20"/>
  <c r="L126" i="20"/>
  <c r="L143" i="20"/>
  <c r="L109" i="20"/>
  <c r="U109" i="20"/>
  <c r="U126" i="20"/>
  <c r="U143" i="20"/>
  <c r="AC143" i="20"/>
  <c r="AC126" i="20"/>
  <c r="AC109" i="20"/>
  <c r="AC75" i="20"/>
  <c r="H93" i="20"/>
  <c r="H76" i="20"/>
  <c r="H110" i="20"/>
  <c r="H127" i="20"/>
  <c r="V93" i="20"/>
  <c r="V76" i="20"/>
  <c r="V127" i="20"/>
  <c r="V144" i="20"/>
  <c r="AD144" i="20"/>
  <c r="AD76" i="20"/>
  <c r="AD93" i="20"/>
  <c r="AD127" i="20"/>
  <c r="I77" i="20"/>
  <c r="I94" i="20"/>
  <c r="I128" i="20"/>
  <c r="I111" i="20"/>
  <c r="S77" i="20"/>
  <c r="S145" i="20"/>
  <c r="S94" i="20"/>
  <c r="S111" i="20"/>
  <c r="AA111" i="20"/>
  <c r="AA94" i="20"/>
  <c r="AA77" i="20"/>
  <c r="AA145" i="20"/>
  <c r="G129" i="20"/>
  <c r="G95" i="20"/>
  <c r="G78" i="20"/>
  <c r="G112" i="20"/>
  <c r="O95" i="20"/>
  <c r="O129" i="20"/>
  <c r="O146" i="20"/>
  <c r="O78" i="20"/>
  <c r="O112" i="20"/>
  <c r="W146" i="20"/>
  <c r="W95" i="20"/>
  <c r="W129" i="20"/>
  <c r="W78" i="20"/>
  <c r="AE146" i="20"/>
  <c r="AE95" i="20"/>
  <c r="AE78" i="20"/>
  <c r="J147" i="20"/>
  <c r="J79" i="20"/>
  <c r="J96" i="20"/>
  <c r="J113" i="20"/>
  <c r="J130" i="20"/>
  <c r="R113" i="20"/>
  <c r="R147" i="20"/>
  <c r="R130" i="20"/>
  <c r="Z79" i="20"/>
  <c r="Z130" i="20"/>
  <c r="Z147" i="20"/>
  <c r="F80" i="20"/>
  <c r="F97" i="20"/>
  <c r="F131" i="20"/>
  <c r="N148" i="20"/>
  <c r="N97" i="20"/>
  <c r="N114" i="20"/>
  <c r="N80" i="20"/>
  <c r="V97" i="20"/>
  <c r="V80" i="20"/>
  <c r="V131" i="20"/>
  <c r="V148" i="20"/>
  <c r="AD80" i="20"/>
  <c r="AD148" i="20"/>
  <c r="AD97" i="20"/>
  <c r="AD131" i="20"/>
  <c r="J149" i="20"/>
  <c r="J81" i="20"/>
  <c r="J98" i="20"/>
  <c r="J115" i="20"/>
  <c r="J132" i="20"/>
  <c r="Z81" i="20"/>
  <c r="Z132" i="20"/>
  <c r="Z149" i="20"/>
  <c r="H99" i="20"/>
  <c r="H116" i="20"/>
  <c r="H82" i="20"/>
  <c r="H133" i="20"/>
  <c r="S82" i="20"/>
  <c r="S99" i="20"/>
  <c r="S150" i="20"/>
  <c r="S116" i="20"/>
  <c r="C83" i="20"/>
  <c r="C117" i="20"/>
  <c r="C100" i="20"/>
  <c r="C134" i="20"/>
  <c r="L134" i="20"/>
  <c r="L151" i="20"/>
  <c r="L117" i="20"/>
  <c r="T134" i="20"/>
  <c r="T117" i="20"/>
  <c r="T100" i="20"/>
  <c r="T151" i="20"/>
  <c r="AB83" i="20"/>
  <c r="AB151" i="20"/>
  <c r="AB100" i="20"/>
  <c r="K101" i="20"/>
  <c r="K84" i="20"/>
  <c r="K135" i="20"/>
  <c r="K118" i="20"/>
  <c r="K152" i="20"/>
  <c r="S84" i="20"/>
  <c r="S101" i="20"/>
  <c r="S152" i="20"/>
  <c r="S118" i="20"/>
  <c r="AA101" i="20"/>
  <c r="AA118" i="20"/>
  <c r="AA84" i="20"/>
  <c r="AA152" i="20"/>
  <c r="I85" i="20"/>
  <c r="I102" i="20"/>
  <c r="I136" i="20"/>
  <c r="I119" i="20"/>
  <c r="Q85" i="20"/>
  <c r="Q102" i="20"/>
  <c r="Q136" i="20"/>
  <c r="Q119" i="20"/>
  <c r="Q153" i="20"/>
  <c r="Y102" i="20"/>
  <c r="Y136" i="20"/>
  <c r="Y85" i="20"/>
  <c r="G137" i="20"/>
  <c r="G103" i="20"/>
  <c r="G120" i="20"/>
  <c r="G86" i="20"/>
  <c r="O137" i="20"/>
  <c r="O103" i="20"/>
  <c r="O86" i="20"/>
  <c r="O154" i="20"/>
  <c r="O120" i="20"/>
  <c r="W154" i="20"/>
  <c r="W137" i="20"/>
  <c r="W103" i="20"/>
  <c r="W86" i="20"/>
  <c r="AE154" i="20"/>
  <c r="AE103" i="20"/>
  <c r="AE86" i="20"/>
  <c r="K104" i="20"/>
  <c r="K87" i="20"/>
  <c r="K121" i="20"/>
  <c r="K138" i="20"/>
  <c r="K155" i="20"/>
  <c r="S87" i="20"/>
  <c r="S104" i="20"/>
  <c r="S155" i="20"/>
  <c r="S121" i="20"/>
  <c r="AA121" i="20"/>
  <c r="AA104" i="20"/>
  <c r="AA87" i="20"/>
  <c r="AA155" i="20"/>
  <c r="M75" i="21"/>
  <c r="M143" i="21"/>
  <c r="M92" i="21"/>
  <c r="M109" i="21"/>
  <c r="V92" i="21"/>
  <c r="V75" i="21"/>
  <c r="V126" i="21"/>
  <c r="V143" i="21"/>
  <c r="AE143" i="21"/>
  <c r="AE92" i="21"/>
  <c r="AE75" i="21"/>
  <c r="M144" i="21"/>
  <c r="M76" i="21"/>
  <c r="M93" i="21"/>
  <c r="M110" i="21"/>
  <c r="V93" i="21"/>
  <c r="V76" i="21"/>
  <c r="V127" i="21"/>
  <c r="V144" i="21"/>
  <c r="AE144" i="21"/>
  <c r="AE93" i="21"/>
  <c r="AE76" i="21"/>
  <c r="M77" i="21"/>
  <c r="M145" i="21"/>
  <c r="M94" i="21"/>
  <c r="M111" i="21"/>
  <c r="V94" i="21"/>
  <c r="V77" i="21"/>
  <c r="V128" i="21"/>
  <c r="V145" i="21"/>
  <c r="AE145" i="21"/>
  <c r="AE94" i="21"/>
  <c r="AE77" i="21"/>
  <c r="J146" i="21"/>
  <c r="J78" i="21"/>
  <c r="J95" i="21"/>
  <c r="J129" i="21"/>
  <c r="J112" i="21"/>
  <c r="R112" i="21"/>
  <c r="R146" i="21"/>
  <c r="R129" i="21"/>
  <c r="Z78" i="21"/>
  <c r="Z129" i="21"/>
  <c r="Z146" i="21"/>
  <c r="E79" i="21"/>
  <c r="E96" i="21"/>
  <c r="E130" i="21"/>
  <c r="E147" i="21"/>
  <c r="P130" i="21"/>
  <c r="P113" i="21"/>
  <c r="P96" i="21"/>
  <c r="P147" i="21"/>
  <c r="Y96" i="21"/>
  <c r="Y130" i="21"/>
  <c r="Y79" i="21"/>
  <c r="E80" i="21"/>
  <c r="E97" i="21"/>
  <c r="E131" i="21"/>
  <c r="E148" i="21"/>
  <c r="M148" i="21"/>
  <c r="M80" i="21"/>
  <c r="M97" i="21"/>
  <c r="M114" i="21"/>
  <c r="U114" i="21"/>
  <c r="U131" i="21"/>
  <c r="U148" i="21"/>
  <c r="AC148" i="21"/>
  <c r="AC131" i="21"/>
  <c r="AC114" i="21"/>
  <c r="AC80" i="21"/>
  <c r="H98" i="21"/>
  <c r="H81" i="21"/>
  <c r="H115" i="21"/>
  <c r="H132" i="21"/>
  <c r="R115" i="21"/>
  <c r="R149" i="21"/>
  <c r="R132" i="21"/>
  <c r="AA115" i="21"/>
  <c r="AA98" i="21"/>
  <c r="AA81" i="21"/>
  <c r="AA149" i="21"/>
  <c r="G133" i="21"/>
  <c r="G99" i="21"/>
  <c r="G82" i="21"/>
  <c r="G116" i="21"/>
  <c r="O99" i="21"/>
  <c r="O133" i="21"/>
  <c r="O82" i="21"/>
  <c r="O150" i="21"/>
  <c r="O116" i="21"/>
  <c r="W150" i="21"/>
  <c r="W99" i="21"/>
  <c r="W133" i="21"/>
  <c r="W82" i="21"/>
  <c r="AE150" i="21"/>
  <c r="AE99" i="21"/>
  <c r="AE82" i="21"/>
  <c r="J151" i="21"/>
  <c r="J83" i="21"/>
  <c r="J100" i="21"/>
  <c r="J117" i="21"/>
  <c r="J134" i="21"/>
  <c r="R117" i="21"/>
  <c r="R151" i="21"/>
  <c r="R134" i="21"/>
  <c r="Z83" i="21"/>
  <c r="Z134" i="21"/>
  <c r="Z151" i="21"/>
  <c r="E84" i="21"/>
  <c r="E135" i="21"/>
  <c r="E101" i="21"/>
  <c r="E152" i="21"/>
  <c r="M152" i="21"/>
  <c r="M84" i="21"/>
  <c r="M101" i="21"/>
  <c r="M118" i="21"/>
  <c r="U118" i="21"/>
  <c r="U135" i="21"/>
  <c r="U152" i="21"/>
  <c r="AC152" i="21"/>
  <c r="AC135" i="21"/>
  <c r="AC118" i="21"/>
  <c r="AC84" i="21"/>
  <c r="H102" i="21"/>
  <c r="H85" i="21"/>
  <c r="H119" i="21"/>
  <c r="H136" i="21"/>
  <c r="P136" i="21"/>
  <c r="P102" i="21"/>
  <c r="P119" i="21"/>
  <c r="P153" i="21"/>
  <c r="X119" i="21"/>
  <c r="X136" i="21"/>
  <c r="X85" i="21"/>
  <c r="AF51" i="21"/>
  <c r="C86" i="21"/>
  <c r="C120" i="21"/>
  <c r="C103" i="21"/>
  <c r="C137" i="21"/>
  <c r="K103" i="21"/>
  <c r="K86" i="21"/>
  <c r="K137" i="21"/>
  <c r="K120" i="21"/>
  <c r="K154" i="21"/>
  <c r="S86" i="21"/>
  <c r="S103" i="21"/>
  <c r="S154" i="21"/>
  <c r="S120" i="21"/>
  <c r="AA120" i="21"/>
  <c r="AA103" i="21"/>
  <c r="AA86" i="21"/>
  <c r="AA154" i="21"/>
  <c r="F87" i="21"/>
  <c r="F104" i="21"/>
  <c r="F138" i="21"/>
  <c r="N155" i="21"/>
  <c r="N104" i="21"/>
  <c r="N121" i="21"/>
  <c r="N87" i="21"/>
  <c r="V104" i="21"/>
  <c r="V87" i="21"/>
  <c r="V138" i="21"/>
  <c r="V155" i="21"/>
  <c r="AD87" i="21"/>
  <c r="AD155" i="21"/>
  <c r="AD104" i="21"/>
  <c r="AD138" i="21"/>
  <c r="Z87" i="22"/>
  <c r="Z138" i="22"/>
  <c r="Z155" i="22"/>
  <c r="R121" i="22"/>
  <c r="R155" i="22"/>
  <c r="R138" i="22"/>
  <c r="AE154" i="22"/>
  <c r="AE103" i="22"/>
  <c r="AE86" i="22"/>
  <c r="W154" i="22"/>
  <c r="W137" i="22"/>
  <c r="W103" i="22"/>
  <c r="W86" i="22"/>
  <c r="O103" i="22"/>
  <c r="O137" i="22"/>
  <c r="O86" i="22"/>
  <c r="O154" i="22"/>
  <c r="O120" i="22"/>
  <c r="G137" i="22"/>
  <c r="G103" i="22"/>
  <c r="G86" i="22"/>
  <c r="G120" i="22"/>
  <c r="AB85" i="22"/>
  <c r="AB153" i="22"/>
  <c r="AB102" i="22"/>
  <c r="T136" i="22"/>
  <c r="T119" i="22"/>
  <c r="T153" i="22"/>
  <c r="T102" i="22"/>
  <c r="L136" i="22"/>
  <c r="L153" i="22"/>
  <c r="L119" i="22"/>
  <c r="D119" i="22"/>
  <c r="D136" i="22"/>
  <c r="D85" i="22"/>
  <c r="D102" i="22"/>
  <c r="Y101" i="22"/>
  <c r="Y135" i="22"/>
  <c r="Y84" i="22"/>
  <c r="Q84" i="22"/>
  <c r="Q101" i="22"/>
  <c r="Q118" i="22"/>
  <c r="Q135" i="22"/>
  <c r="Q152" i="22"/>
  <c r="I84" i="22"/>
  <c r="I135" i="22"/>
  <c r="I101" i="22"/>
  <c r="I118" i="22"/>
  <c r="AD151" i="22"/>
  <c r="AD83" i="22"/>
  <c r="AD100" i="22"/>
  <c r="AD134" i="22"/>
  <c r="V100" i="22"/>
  <c r="V83" i="22"/>
  <c r="V134" i="22"/>
  <c r="V151" i="22"/>
  <c r="N151" i="22"/>
  <c r="N100" i="22"/>
  <c r="N117" i="22"/>
  <c r="N83" i="22"/>
  <c r="F83" i="22"/>
  <c r="F100" i="22"/>
  <c r="F134" i="22"/>
  <c r="AA99" i="22"/>
  <c r="AA116" i="22"/>
  <c r="AA82" i="22"/>
  <c r="AA150" i="22"/>
  <c r="S82" i="22"/>
  <c r="S99" i="22"/>
  <c r="S150" i="22"/>
  <c r="S116" i="22"/>
  <c r="K99" i="22"/>
  <c r="K82" i="22"/>
  <c r="K116" i="22"/>
  <c r="K133" i="22"/>
  <c r="K150" i="22"/>
  <c r="AF47" i="22"/>
  <c r="C82" i="22"/>
  <c r="C116" i="22"/>
  <c r="C99" i="22"/>
  <c r="C133" i="22"/>
  <c r="X115" i="22"/>
  <c r="X81" i="22"/>
  <c r="X132" i="22"/>
  <c r="P132" i="22"/>
  <c r="P98" i="22"/>
  <c r="P115" i="22"/>
  <c r="P149" i="22"/>
  <c r="AC148" i="22"/>
  <c r="AC131" i="22"/>
  <c r="AC114" i="22"/>
  <c r="AC80" i="22"/>
  <c r="U114" i="22"/>
  <c r="U131" i="22"/>
  <c r="U148" i="22"/>
  <c r="M80" i="22"/>
  <c r="M148" i="22"/>
  <c r="M97" i="22"/>
  <c r="M114" i="22"/>
  <c r="E80" i="22"/>
  <c r="E131" i="22"/>
  <c r="E97" i="22"/>
  <c r="E148" i="22"/>
  <c r="Z79" i="22"/>
  <c r="Z130" i="22"/>
  <c r="Z147" i="22"/>
  <c r="R113" i="22"/>
  <c r="R147" i="22"/>
  <c r="R130" i="22"/>
  <c r="J147" i="22"/>
  <c r="J79" i="22"/>
  <c r="J96" i="22"/>
  <c r="J130" i="22"/>
  <c r="J113" i="22"/>
  <c r="AE146" i="22"/>
  <c r="AE95" i="22"/>
  <c r="AE78" i="22"/>
  <c r="W146" i="22"/>
  <c r="W129" i="22"/>
  <c r="W95" i="22"/>
  <c r="W78" i="22"/>
  <c r="O129" i="22"/>
  <c r="O95" i="22"/>
  <c r="O78" i="22"/>
  <c r="O146" i="22"/>
  <c r="O112" i="22"/>
  <c r="G129" i="22"/>
  <c r="G95" i="22"/>
  <c r="G78" i="22"/>
  <c r="G112" i="22"/>
  <c r="AB145" i="22"/>
  <c r="AB77" i="22"/>
  <c r="AB94" i="22"/>
  <c r="T128" i="22"/>
  <c r="T111" i="22"/>
  <c r="T145" i="22"/>
  <c r="T94" i="22"/>
  <c r="L128" i="22"/>
  <c r="L145" i="22"/>
  <c r="L111" i="22"/>
  <c r="D111" i="22"/>
  <c r="D128" i="22"/>
  <c r="D77" i="22"/>
  <c r="D94" i="22"/>
  <c r="Y93" i="22"/>
  <c r="Y127" i="22"/>
  <c r="Y76" i="22"/>
  <c r="Q76" i="22"/>
  <c r="Q93" i="22"/>
  <c r="Q110" i="22"/>
  <c r="Q127" i="22"/>
  <c r="Q144" i="22"/>
  <c r="I76" i="22"/>
  <c r="I93" i="22"/>
  <c r="I127" i="22"/>
  <c r="I110" i="22"/>
  <c r="AD75" i="22"/>
  <c r="AD143" i="22"/>
  <c r="AD92" i="22"/>
  <c r="AD126" i="22"/>
  <c r="V75" i="22"/>
  <c r="V92" i="22"/>
  <c r="V126" i="22"/>
  <c r="V143" i="22"/>
  <c r="N143" i="22"/>
  <c r="N92" i="22"/>
  <c r="N109" i="22"/>
  <c r="N75" i="22"/>
  <c r="F75" i="22"/>
  <c r="F92" i="22"/>
  <c r="F126" i="22"/>
  <c r="P65" i="21"/>
  <c r="P62" i="21"/>
  <c r="P65" i="22"/>
  <c r="P69" i="22"/>
  <c r="P60" i="18"/>
  <c r="P58" i="19"/>
  <c r="P59" i="20"/>
  <c r="W65" i="20"/>
  <c r="W59" i="20"/>
  <c r="W66" i="20"/>
  <c r="W60" i="20"/>
  <c r="W67" i="20"/>
  <c r="W61" i="20"/>
  <c r="W68" i="20"/>
  <c r="W62" i="20"/>
  <c r="W69" i="20"/>
  <c r="W64" i="20"/>
  <c r="W70" i="20"/>
  <c r="W63" i="20"/>
  <c r="W66" i="19"/>
  <c r="W58" i="20"/>
  <c r="W67" i="19"/>
  <c r="W61" i="19"/>
  <c r="W68" i="19"/>
  <c r="W62" i="19"/>
  <c r="W69" i="19"/>
  <c r="W63" i="19"/>
  <c r="W58" i="19"/>
  <c r="W59" i="19"/>
  <c r="W64" i="19"/>
  <c r="W60" i="19"/>
  <c r="W66" i="18"/>
  <c r="W60" i="18"/>
  <c r="W65" i="19"/>
  <c r="W67" i="18"/>
  <c r="W61" i="18"/>
  <c r="W70" i="19"/>
  <c r="W68" i="18"/>
  <c r="W62" i="18"/>
  <c r="W69" i="18"/>
  <c r="W63" i="18"/>
  <c r="W58" i="18"/>
  <c r="W69" i="22"/>
  <c r="W63" i="22"/>
  <c r="W70" i="22"/>
  <c r="W64" i="22"/>
  <c r="W58" i="22"/>
  <c r="W64" i="18"/>
  <c r="W65" i="22"/>
  <c r="W59" i="22"/>
  <c r="W59" i="18"/>
  <c r="W66" i="22"/>
  <c r="W60" i="22"/>
  <c r="W61" i="22"/>
  <c r="W67" i="21"/>
  <c r="W61" i="21"/>
  <c r="W65" i="18"/>
  <c r="W68" i="21"/>
  <c r="W62" i="21"/>
  <c r="W70" i="18"/>
  <c r="W67" i="22"/>
  <c r="W69" i="21"/>
  <c r="W63" i="21"/>
  <c r="W62" i="22"/>
  <c r="W70" i="21"/>
  <c r="W64" i="21"/>
  <c r="W58" i="21"/>
  <c r="W59" i="21"/>
  <c r="W68" i="22"/>
  <c r="W65" i="21"/>
  <c r="W60" i="21"/>
  <c r="W66" i="21"/>
  <c r="W69" i="34"/>
  <c r="W68" i="34"/>
  <c r="W62" i="34"/>
  <c r="W68" i="35"/>
  <c r="W62" i="35"/>
  <c r="W68" i="33"/>
  <c r="W62" i="33"/>
  <c r="W63" i="34"/>
  <c r="W69" i="35"/>
  <c r="W63" i="35"/>
  <c r="W69" i="33"/>
  <c r="W63" i="33"/>
  <c r="W64" i="34"/>
  <c r="W58" i="34"/>
  <c r="W70" i="35"/>
  <c r="W64" i="35"/>
  <c r="W58" i="35"/>
  <c r="W70" i="33"/>
  <c r="W64" i="33"/>
  <c r="W58" i="33"/>
  <c r="W70" i="34"/>
  <c r="W65" i="34"/>
  <c r="W59" i="34"/>
  <c r="W65" i="35"/>
  <c r="W59" i="35"/>
  <c r="W65" i="33"/>
  <c r="W59" i="33"/>
  <c r="W66" i="34"/>
  <c r="W61" i="34"/>
  <c r="W60" i="33"/>
  <c r="W60" i="34"/>
  <c r="W67" i="35"/>
  <c r="W67" i="34"/>
  <c r="W60" i="35"/>
  <c r="W66" i="33"/>
  <c r="W61" i="35"/>
  <c r="W67" i="33"/>
  <c r="W61" i="33"/>
  <c r="W66" i="36"/>
  <c r="W60" i="36"/>
  <c r="W66" i="32"/>
  <c r="W60" i="32"/>
  <c r="W67" i="36"/>
  <c r="W61" i="36"/>
  <c r="W68" i="36"/>
  <c r="W62" i="36"/>
  <c r="W66" i="35"/>
  <c r="W69" i="36"/>
  <c r="W63" i="36"/>
  <c r="W69" i="32"/>
  <c r="W63" i="32"/>
  <c r="W64" i="36"/>
  <c r="W59" i="36"/>
  <c r="W70" i="36"/>
  <c r="W65" i="36"/>
  <c r="W58" i="36"/>
  <c r="W67" i="32"/>
  <c r="W58" i="32"/>
  <c r="W62" i="32"/>
  <c r="W64" i="32"/>
  <c r="W70" i="32"/>
  <c r="W61" i="32"/>
  <c r="W65" i="32"/>
  <c r="W68" i="32"/>
  <c r="W59" i="32"/>
  <c r="Y61" i="20"/>
  <c r="Y68" i="20"/>
  <c r="Y62" i="20"/>
  <c r="Y69" i="20"/>
  <c r="Y63" i="20"/>
  <c r="Y70" i="20"/>
  <c r="Y64" i="20"/>
  <c r="Y58" i="20"/>
  <c r="Y59" i="20"/>
  <c r="Y65" i="20"/>
  <c r="Y60" i="20"/>
  <c r="Y66" i="20"/>
  <c r="Y68" i="19"/>
  <c r="Y62" i="19"/>
  <c r="Y69" i="19"/>
  <c r="Y63" i="19"/>
  <c r="Y70" i="19"/>
  <c r="Y64" i="19"/>
  <c r="Y65" i="19"/>
  <c r="Y66" i="19"/>
  <c r="Y60" i="19"/>
  <c r="Y61" i="19"/>
  <c r="Y67" i="19"/>
  <c r="Y58" i="19"/>
  <c r="Y68" i="18"/>
  <c r="Y62" i="18"/>
  <c r="Y69" i="18"/>
  <c r="Y63" i="18"/>
  <c r="Y70" i="18"/>
  <c r="Y64" i="18"/>
  <c r="Y58" i="18"/>
  <c r="Y59" i="19"/>
  <c r="Y65" i="18"/>
  <c r="Y59" i="18"/>
  <c r="Y66" i="18"/>
  <c r="Y65" i="22"/>
  <c r="Y59" i="22"/>
  <c r="Y61" i="18"/>
  <c r="Y66" i="22"/>
  <c r="Y60" i="22"/>
  <c r="Y67" i="22"/>
  <c r="Y61" i="22"/>
  <c r="Y67" i="18"/>
  <c r="Y68" i="22"/>
  <c r="Y62" i="22"/>
  <c r="Y69" i="22"/>
  <c r="Y69" i="21"/>
  <c r="Y63" i="21"/>
  <c r="Y64" i="22"/>
  <c r="Y70" i="21"/>
  <c r="Y64" i="21"/>
  <c r="Y58" i="21"/>
  <c r="Y65" i="21"/>
  <c r="Y59" i="21"/>
  <c r="Y70" i="22"/>
  <c r="Y66" i="21"/>
  <c r="Y60" i="21"/>
  <c r="Y67" i="21"/>
  <c r="Y62" i="21"/>
  <c r="Y60" i="18"/>
  <c r="Y58" i="22"/>
  <c r="Y68" i="21"/>
  <c r="Y61" i="21"/>
  <c r="Y63" i="22"/>
  <c r="Y70" i="34"/>
  <c r="Y64" i="34"/>
  <c r="Y58" i="34"/>
  <c r="Y70" i="35"/>
  <c r="Y64" i="35"/>
  <c r="Y58" i="35"/>
  <c r="Y70" i="33"/>
  <c r="Y64" i="33"/>
  <c r="Y58" i="33"/>
  <c r="Y65" i="34"/>
  <c r="Y59" i="34"/>
  <c r="Y65" i="35"/>
  <c r="Y59" i="35"/>
  <c r="Y65" i="33"/>
  <c r="Y59" i="33"/>
  <c r="Y66" i="34"/>
  <c r="Y60" i="34"/>
  <c r="Y66" i="35"/>
  <c r="Y60" i="35"/>
  <c r="Y66" i="33"/>
  <c r="Y60" i="33"/>
  <c r="Y67" i="34"/>
  <c r="Y61" i="34"/>
  <c r="Y67" i="35"/>
  <c r="Y61" i="35"/>
  <c r="Y67" i="33"/>
  <c r="Y61" i="33"/>
  <c r="Y62" i="34"/>
  <c r="Y63" i="34"/>
  <c r="Y62" i="35"/>
  <c r="Y68" i="33"/>
  <c r="Y63" i="33"/>
  <c r="Y69" i="34"/>
  <c r="Y68" i="35"/>
  <c r="Y68" i="34"/>
  <c r="Y69" i="35"/>
  <c r="Y63" i="35"/>
  <c r="Y68" i="36"/>
  <c r="Y62" i="36"/>
  <c r="Y68" i="32"/>
  <c r="Y62" i="32"/>
  <c r="Y69" i="36"/>
  <c r="Y63" i="36"/>
  <c r="Y70" i="36"/>
  <c r="Y64" i="36"/>
  <c r="Y58" i="36"/>
  <c r="Y62" i="33"/>
  <c r="Y65" i="36"/>
  <c r="Y59" i="36"/>
  <c r="Y65" i="32"/>
  <c r="Y59" i="32"/>
  <c r="Y69" i="33"/>
  <c r="Y67" i="36"/>
  <c r="Y60" i="36"/>
  <c r="Y66" i="36"/>
  <c r="Y66" i="32"/>
  <c r="Y70" i="32"/>
  <c r="Y61" i="32"/>
  <c r="Y69" i="32"/>
  <c r="Y60" i="32"/>
  <c r="Y61" i="36"/>
  <c r="Y64" i="32"/>
  <c r="Y63" i="32"/>
  <c r="Y67" i="32"/>
  <c r="Y58" i="32"/>
  <c r="AA69" i="20"/>
  <c r="AA63" i="20"/>
  <c r="AA70" i="20"/>
  <c r="AA58" i="20"/>
  <c r="AA59" i="20"/>
  <c r="AA66" i="20"/>
  <c r="AA60" i="20"/>
  <c r="AA67" i="20"/>
  <c r="AA62" i="20"/>
  <c r="AA68" i="20"/>
  <c r="AA61" i="20"/>
  <c r="AA70" i="19"/>
  <c r="AA60" i="19"/>
  <c r="AA67" i="19"/>
  <c r="AA61" i="19"/>
  <c r="AA69" i="19"/>
  <c r="AA62" i="19"/>
  <c r="AA58" i="19"/>
  <c r="AA59" i="19"/>
  <c r="AA70" i="18"/>
  <c r="AA64" i="18"/>
  <c r="AA58" i="18"/>
  <c r="AA63" i="19"/>
  <c r="AA65" i="18"/>
  <c r="AA59" i="18"/>
  <c r="AA68" i="19"/>
  <c r="AA66" i="18"/>
  <c r="AA60" i="18"/>
  <c r="AA67" i="18"/>
  <c r="AA61" i="18"/>
  <c r="AA67" i="22"/>
  <c r="AA61" i="22"/>
  <c r="AA69" i="18"/>
  <c r="AA68" i="22"/>
  <c r="AA62" i="22"/>
  <c r="AA62" i="18"/>
  <c r="AA69" i="22"/>
  <c r="AA63" i="22"/>
  <c r="AA70" i="22"/>
  <c r="AA64" i="22"/>
  <c r="AA58" i="22"/>
  <c r="AA59" i="22"/>
  <c r="AA65" i="21"/>
  <c r="AA59" i="21"/>
  <c r="AA63" i="18"/>
  <c r="AA66" i="21"/>
  <c r="AA60" i="21"/>
  <c r="AA68" i="18"/>
  <c r="AA65" i="22"/>
  <c r="AA67" i="21"/>
  <c r="AA61" i="21"/>
  <c r="AA60" i="22"/>
  <c r="AA68" i="21"/>
  <c r="AA62" i="21"/>
  <c r="AA66" i="22"/>
  <c r="AA70" i="21"/>
  <c r="AA63" i="21"/>
  <c r="AA58" i="21"/>
  <c r="AA64" i="21"/>
  <c r="AA69" i="21"/>
  <c r="AA69" i="34"/>
  <c r="AA66" i="34"/>
  <c r="AA60" i="34"/>
  <c r="AA66" i="35"/>
  <c r="AA60" i="35"/>
  <c r="AA66" i="33"/>
  <c r="AA60" i="33"/>
  <c r="AA70" i="34"/>
  <c r="AA67" i="34"/>
  <c r="AA61" i="34"/>
  <c r="AA67" i="35"/>
  <c r="AA61" i="35"/>
  <c r="AA67" i="33"/>
  <c r="AA61" i="33"/>
  <c r="AA68" i="34"/>
  <c r="AA62" i="34"/>
  <c r="AA68" i="35"/>
  <c r="AA62" i="35"/>
  <c r="AA68" i="33"/>
  <c r="AA62" i="33"/>
  <c r="AA63" i="34"/>
  <c r="AA69" i="35"/>
  <c r="AA63" i="35"/>
  <c r="AA69" i="33"/>
  <c r="AA63" i="33"/>
  <c r="AA64" i="34"/>
  <c r="AA59" i="34"/>
  <c r="AA70" i="35"/>
  <c r="AA58" i="33"/>
  <c r="AA65" i="35"/>
  <c r="AA65" i="34"/>
  <c r="AA58" i="35"/>
  <c r="AA64" i="33"/>
  <c r="AA59" i="35"/>
  <c r="AA65" i="33"/>
  <c r="AA59" i="33"/>
  <c r="AA70" i="36"/>
  <c r="AA64" i="36"/>
  <c r="AA58" i="36"/>
  <c r="AA70" i="32"/>
  <c r="AA64" i="32"/>
  <c r="AA58" i="32"/>
  <c r="AA58" i="34"/>
  <c r="AA70" i="33"/>
  <c r="AA65" i="36"/>
  <c r="AA59" i="36"/>
  <c r="AA66" i="36"/>
  <c r="AA60" i="36"/>
  <c r="AA64" i="35"/>
  <c r="AA67" i="36"/>
  <c r="AA61" i="36"/>
  <c r="AA67" i="32"/>
  <c r="AA61" i="32"/>
  <c r="AA62" i="36"/>
  <c r="AA68" i="36"/>
  <c r="AA63" i="36"/>
  <c r="AA65" i="32"/>
  <c r="AA69" i="32"/>
  <c r="AA60" i="32"/>
  <c r="AA69" i="36"/>
  <c r="AA68" i="32"/>
  <c r="AA59" i="32"/>
  <c r="AA63" i="32"/>
  <c r="AA62" i="32"/>
  <c r="AA66" i="32"/>
  <c r="L66" i="20"/>
  <c r="L60" i="20"/>
  <c r="L67" i="20"/>
  <c r="L61" i="20"/>
  <c r="L68" i="20"/>
  <c r="L62" i="20"/>
  <c r="L69" i="20"/>
  <c r="L63" i="20"/>
  <c r="L70" i="20"/>
  <c r="L65" i="20"/>
  <c r="L58" i="20"/>
  <c r="L59" i="20"/>
  <c r="L64" i="20"/>
  <c r="L67" i="19"/>
  <c r="L61" i="19"/>
  <c r="L68" i="19"/>
  <c r="L69" i="19"/>
  <c r="L63" i="19"/>
  <c r="L70" i="19"/>
  <c r="L64" i="19"/>
  <c r="L65" i="19"/>
  <c r="L67" i="18"/>
  <c r="L61" i="18"/>
  <c r="L68" i="18"/>
  <c r="L62" i="18"/>
  <c r="L69" i="18"/>
  <c r="L63" i="18"/>
  <c r="L70" i="18"/>
  <c r="L64" i="18"/>
  <c r="L58" i="18"/>
  <c r="L59" i="18"/>
  <c r="L70" i="22"/>
  <c r="L64" i="22"/>
  <c r="L58" i="22"/>
  <c r="L66" i="19"/>
  <c r="L65" i="22"/>
  <c r="L59" i="22"/>
  <c r="L65" i="18"/>
  <c r="L66" i="22"/>
  <c r="L60" i="22"/>
  <c r="L60" i="18"/>
  <c r="L67" i="22"/>
  <c r="L61" i="22"/>
  <c r="L62" i="22"/>
  <c r="L68" i="21"/>
  <c r="L69" i="21"/>
  <c r="L63" i="21"/>
  <c r="L68" i="22"/>
  <c r="L70" i="21"/>
  <c r="L64" i="21"/>
  <c r="L63" i="22"/>
  <c r="L65" i="21"/>
  <c r="L66" i="21"/>
  <c r="L66" i="18"/>
  <c r="L61" i="21"/>
  <c r="L67" i="21"/>
  <c r="L69" i="22"/>
  <c r="L70" i="34"/>
  <c r="L69" i="34"/>
  <c r="L63" i="34"/>
  <c r="L69" i="35"/>
  <c r="L63" i="35"/>
  <c r="L69" i="33"/>
  <c r="L63" i="33"/>
  <c r="L64" i="34"/>
  <c r="L58" i="34"/>
  <c r="L70" i="35"/>
  <c r="L64" i="35"/>
  <c r="L58" i="35"/>
  <c r="L70" i="33"/>
  <c r="L64" i="33"/>
  <c r="L58" i="33"/>
  <c r="L65" i="34"/>
  <c r="L59" i="34"/>
  <c r="L65" i="35"/>
  <c r="L59" i="35"/>
  <c r="L65" i="33"/>
  <c r="L59" i="33"/>
  <c r="L66" i="34"/>
  <c r="L60" i="34"/>
  <c r="L66" i="35"/>
  <c r="L60" i="35"/>
  <c r="L66" i="33"/>
  <c r="L60" i="33"/>
  <c r="L67" i="34"/>
  <c r="L62" i="34"/>
  <c r="L68" i="34"/>
  <c r="L61" i="33"/>
  <c r="L68" i="35"/>
  <c r="L61" i="35"/>
  <c r="L67" i="33"/>
  <c r="L61" i="34"/>
  <c r="L62" i="35"/>
  <c r="L68" i="33"/>
  <c r="L67" i="36"/>
  <c r="L61" i="36"/>
  <c r="L67" i="32"/>
  <c r="L61" i="32"/>
  <c r="L67" i="35"/>
  <c r="L68" i="36"/>
  <c r="L62" i="36"/>
  <c r="L69" i="36"/>
  <c r="L63" i="36"/>
  <c r="L70" i="36"/>
  <c r="L64" i="36"/>
  <c r="L58" i="36"/>
  <c r="L70" i="32"/>
  <c r="L64" i="32"/>
  <c r="L58" i="32"/>
  <c r="L65" i="36"/>
  <c r="L60" i="36"/>
  <c r="L62" i="33"/>
  <c r="L66" i="36"/>
  <c r="L59" i="36"/>
  <c r="L68" i="32"/>
  <c r="L59" i="32"/>
  <c r="L63" i="32"/>
  <c r="L62" i="32"/>
  <c r="L66" i="32"/>
  <c r="L65" i="32"/>
  <c r="L69" i="32"/>
  <c r="L60" i="32"/>
  <c r="M67" i="20"/>
  <c r="M61" i="20"/>
  <c r="M68" i="20"/>
  <c r="M62" i="20"/>
  <c r="M69" i="20"/>
  <c r="M63" i="20"/>
  <c r="M70" i="20"/>
  <c r="M58" i="20"/>
  <c r="M65" i="20"/>
  <c r="M60" i="20"/>
  <c r="M66" i="20"/>
  <c r="M68" i="19"/>
  <c r="M62" i="19"/>
  <c r="M69" i="19"/>
  <c r="M63" i="19"/>
  <c r="M70" i="19"/>
  <c r="M64" i="19"/>
  <c r="M65" i="19"/>
  <c r="M60" i="19"/>
  <c r="M67" i="19"/>
  <c r="M68" i="18"/>
  <c r="M62" i="18"/>
  <c r="M59" i="19"/>
  <c r="M69" i="18"/>
  <c r="M63" i="18"/>
  <c r="M70" i="18"/>
  <c r="M64" i="18"/>
  <c r="M58" i="18"/>
  <c r="M61" i="19"/>
  <c r="M65" i="18"/>
  <c r="M59" i="18"/>
  <c r="M66" i="19"/>
  <c r="M65" i="22"/>
  <c r="M59" i="22"/>
  <c r="M67" i="18"/>
  <c r="M66" i="22"/>
  <c r="M60" i="22"/>
  <c r="M58" i="19"/>
  <c r="M60" i="18"/>
  <c r="M67" i="22"/>
  <c r="M61" i="22"/>
  <c r="M68" i="22"/>
  <c r="M62" i="22"/>
  <c r="M69" i="21"/>
  <c r="M63" i="21"/>
  <c r="M70" i="22"/>
  <c r="M70" i="21"/>
  <c r="M64" i="21"/>
  <c r="M58" i="21"/>
  <c r="M63" i="22"/>
  <c r="M65" i="21"/>
  <c r="M59" i="21"/>
  <c r="M61" i="18"/>
  <c r="M58" i="22"/>
  <c r="M66" i="21"/>
  <c r="M60" i="21"/>
  <c r="M68" i="21"/>
  <c r="M66" i="18"/>
  <c r="M61" i="21"/>
  <c r="M64" i="22"/>
  <c r="M67" i="21"/>
  <c r="M69" i="22"/>
  <c r="M61" i="15"/>
  <c r="M70" i="34"/>
  <c r="M64" i="34"/>
  <c r="M58" i="34"/>
  <c r="M70" i="35"/>
  <c r="M64" i="35"/>
  <c r="M58" i="35"/>
  <c r="M70" i="33"/>
  <c r="M64" i="33"/>
  <c r="M58" i="33"/>
  <c r="M65" i="34"/>
  <c r="M59" i="34"/>
  <c r="M65" i="35"/>
  <c r="M59" i="35"/>
  <c r="M65" i="33"/>
  <c r="M59" i="33"/>
  <c r="M66" i="34"/>
  <c r="M60" i="34"/>
  <c r="M66" i="35"/>
  <c r="M60" i="35"/>
  <c r="M66" i="33"/>
  <c r="M60" i="33"/>
  <c r="M62" i="21"/>
  <c r="M67" i="34"/>
  <c r="M61" i="34"/>
  <c r="M67" i="35"/>
  <c r="M61" i="35"/>
  <c r="M67" i="33"/>
  <c r="M61" i="33"/>
  <c r="M62" i="34"/>
  <c r="M68" i="34"/>
  <c r="M69" i="34"/>
  <c r="M68" i="35"/>
  <c r="M63" i="35"/>
  <c r="M69" i="33"/>
  <c r="M62" i="33"/>
  <c r="M63" i="33"/>
  <c r="M69" i="35"/>
  <c r="M68" i="36"/>
  <c r="M62" i="36"/>
  <c r="M68" i="32"/>
  <c r="M62" i="32"/>
  <c r="M63" i="34"/>
  <c r="M69" i="36"/>
  <c r="M63" i="36"/>
  <c r="M70" i="36"/>
  <c r="M64" i="36"/>
  <c r="M58" i="36"/>
  <c r="M68" i="33"/>
  <c r="M65" i="36"/>
  <c r="M59" i="36"/>
  <c r="M65" i="32"/>
  <c r="M59" i="32"/>
  <c r="M60" i="36"/>
  <c r="M62" i="35"/>
  <c r="M66" i="36"/>
  <c r="M61" i="36"/>
  <c r="M67" i="36"/>
  <c r="M63" i="32"/>
  <c r="M67" i="32"/>
  <c r="M58" i="32"/>
  <c r="M69" i="32"/>
  <c r="M66" i="32"/>
  <c r="M60" i="32"/>
  <c r="M70" i="32"/>
  <c r="M61" i="32"/>
  <c r="M64" i="32"/>
  <c r="Z68" i="20"/>
  <c r="Z62" i="20"/>
  <c r="Z69" i="20"/>
  <c r="Z63" i="20"/>
  <c r="Z70" i="20"/>
  <c r="Z64" i="20"/>
  <c r="Z58" i="20"/>
  <c r="Z65" i="20"/>
  <c r="Z59" i="20"/>
  <c r="Z67" i="20"/>
  <c r="Z60" i="20"/>
  <c r="Z61" i="20"/>
  <c r="Z66" i="20"/>
  <c r="Z69" i="19"/>
  <c r="Z63" i="19"/>
  <c r="Z70" i="19"/>
  <c r="Z64" i="19"/>
  <c r="Z65" i="19"/>
  <c r="Z66" i="19"/>
  <c r="Z60" i="19"/>
  <c r="Z61" i="19"/>
  <c r="Z67" i="19"/>
  <c r="Z62" i="19"/>
  <c r="Z58" i="19"/>
  <c r="Z69" i="18"/>
  <c r="Z63" i="18"/>
  <c r="Z70" i="18"/>
  <c r="Z64" i="18"/>
  <c r="Z58" i="18"/>
  <c r="Z59" i="19"/>
  <c r="Z65" i="18"/>
  <c r="Z59" i="18"/>
  <c r="Z68" i="19"/>
  <c r="Z66" i="18"/>
  <c r="Z60" i="18"/>
  <c r="Z61" i="18"/>
  <c r="Z66" i="22"/>
  <c r="Z60" i="22"/>
  <c r="Z67" i="22"/>
  <c r="Z61" i="22"/>
  <c r="Z67" i="18"/>
  <c r="Z68" i="22"/>
  <c r="Z62" i="22"/>
  <c r="Z62" i="18"/>
  <c r="Z69" i="22"/>
  <c r="Z63" i="22"/>
  <c r="Z64" i="22"/>
  <c r="Z70" i="21"/>
  <c r="Z64" i="21"/>
  <c r="Z58" i="21"/>
  <c r="Z59" i="22"/>
  <c r="Z65" i="21"/>
  <c r="Z59" i="21"/>
  <c r="Z70" i="22"/>
  <c r="Z66" i="21"/>
  <c r="Z60" i="21"/>
  <c r="Z68" i="18"/>
  <c r="Z65" i="22"/>
  <c r="Z67" i="21"/>
  <c r="Z61" i="21"/>
  <c r="Z62" i="21"/>
  <c r="Z58" i="22"/>
  <c r="Z68" i="21"/>
  <c r="Z63" i="21"/>
  <c r="Z66" i="17"/>
  <c r="Z62" i="15"/>
  <c r="Z69" i="21"/>
  <c r="Z65" i="34"/>
  <c r="Z59" i="34"/>
  <c r="Z65" i="35"/>
  <c r="Z59" i="35"/>
  <c r="Z65" i="33"/>
  <c r="Z59" i="33"/>
  <c r="Z66" i="34"/>
  <c r="Z60" i="34"/>
  <c r="Z66" i="35"/>
  <c r="Z60" i="35"/>
  <c r="Z66" i="33"/>
  <c r="Z60" i="33"/>
  <c r="Z70" i="34"/>
  <c r="Z67" i="34"/>
  <c r="Z61" i="34"/>
  <c r="Z67" i="35"/>
  <c r="Z61" i="35"/>
  <c r="Z67" i="33"/>
  <c r="Z61" i="33"/>
  <c r="Z68" i="34"/>
  <c r="Z62" i="34"/>
  <c r="Z68" i="35"/>
  <c r="Z62" i="35"/>
  <c r="Z68" i="33"/>
  <c r="Z62" i="33"/>
  <c r="Z64" i="34"/>
  <c r="Z69" i="34"/>
  <c r="Z63" i="33"/>
  <c r="Z70" i="35"/>
  <c r="Z58" i="33"/>
  <c r="Z63" i="35"/>
  <c r="Z69" i="33"/>
  <c r="Z58" i="34"/>
  <c r="Z64" i="35"/>
  <c r="Z70" i="33"/>
  <c r="Z63" i="34"/>
  <c r="Z69" i="36"/>
  <c r="Z63" i="36"/>
  <c r="Z69" i="32"/>
  <c r="Z63" i="32"/>
  <c r="Z70" i="36"/>
  <c r="Z64" i="36"/>
  <c r="Z58" i="36"/>
  <c r="Z64" i="33"/>
  <c r="Z65" i="36"/>
  <c r="Z59" i="36"/>
  <c r="Z66" i="36"/>
  <c r="Z60" i="36"/>
  <c r="Z66" i="32"/>
  <c r="Z60" i="32"/>
  <c r="Z58" i="35"/>
  <c r="Z67" i="36"/>
  <c r="Z62" i="36"/>
  <c r="Z69" i="35"/>
  <c r="Z68" i="36"/>
  <c r="Z61" i="36"/>
  <c r="Z70" i="32"/>
  <c r="Z61" i="32"/>
  <c r="Z65" i="32"/>
  <c r="Z67" i="32"/>
  <c r="Z64" i="32"/>
  <c r="Z58" i="32"/>
  <c r="Z68" i="32"/>
  <c r="Z59" i="32"/>
  <c r="Z62" i="32"/>
  <c r="V70" i="20"/>
  <c r="V64" i="20"/>
  <c r="V58" i="20"/>
  <c r="V65" i="20"/>
  <c r="V59" i="20"/>
  <c r="V66" i="20"/>
  <c r="V60" i="20"/>
  <c r="V67" i="20"/>
  <c r="V61" i="20"/>
  <c r="V69" i="20"/>
  <c r="V62" i="20"/>
  <c r="V63" i="20"/>
  <c r="V68" i="20"/>
  <c r="V65" i="19"/>
  <c r="V66" i="19"/>
  <c r="V67" i="19"/>
  <c r="V61" i="19"/>
  <c r="V68" i="19"/>
  <c r="V62" i="19"/>
  <c r="V63" i="19"/>
  <c r="V58" i="19"/>
  <c r="V69" i="19"/>
  <c r="V59" i="19"/>
  <c r="V64" i="19"/>
  <c r="V60" i="19"/>
  <c r="V65" i="18"/>
  <c r="V59" i="18"/>
  <c r="V66" i="18"/>
  <c r="V60" i="18"/>
  <c r="V67" i="18"/>
  <c r="V61" i="18"/>
  <c r="V70" i="19"/>
  <c r="V68" i="18"/>
  <c r="V62" i="18"/>
  <c r="V63" i="18"/>
  <c r="V68" i="22"/>
  <c r="V62" i="22"/>
  <c r="V58" i="18"/>
  <c r="V69" i="22"/>
  <c r="V63" i="22"/>
  <c r="V69" i="18"/>
  <c r="V70" i="22"/>
  <c r="V64" i="22"/>
  <c r="V58" i="22"/>
  <c r="V64" i="18"/>
  <c r="V65" i="22"/>
  <c r="V59" i="22"/>
  <c r="V66" i="22"/>
  <c r="V66" i="21"/>
  <c r="V60" i="21"/>
  <c r="V61" i="22"/>
  <c r="V67" i="21"/>
  <c r="V61" i="21"/>
  <c r="V68" i="21"/>
  <c r="V62" i="21"/>
  <c r="V70" i="18"/>
  <c r="V67" i="22"/>
  <c r="V69" i="21"/>
  <c r="V63" i="21"/>
  <c r="V58" i="13"/>
  <c r="V64" i="21"/>
  <c r="V59" i="21"/>
  <c r="V60" i="22"/>
  <c r="V70" i="21"/>
  <c r="V65" i="21"/>
  <c r="V69" i="17"/>
  <c r="V58" i="21"/>
  <c r="V62" i="16"/>
  <c r="V60" i="12"/>
  <c r="V70" i="34"/>
  <c r="V69" i="34"/>
  <c r="V67" i="34"/>
  <c r="V61" i="34"/>
  <c r="V67" i="35"/>
  <c r="V61" i="35"/>
  <c r="V67" i="33"/>
  <c r="V61" i="33"/>
  <c r="V68" i="34"/>
  <c r="V62" i="34"/>
  <c r="V68" i="35"/>
  <c r="V62" i="35"/>
  <c r="V68" i="33"/>
  <c r="V62" i="33"/>
  <c r="V63" i="34"/>
  <c r="V69" i="35"/>
  <c r="V63" i="35"/>
  <c r="V69" i="33"/>
  <c r="V63" i="33"/>
  <c r="V64" i="34"/>
  <c r="V58" i="34"/>
  <c r="V70" i="35"/>
  <c r="V64" i="35"/>
  <c r="V58" i="35"/>
  <c r="V70" i="33"/>
  <c r="V64" i="33"/>
  <c r="V58" i="33"/>
  <c r="V66" i="34"/>
  <c r="V59" i="34"/>
  <c r="V60" i="34"/>
  <c r="V59" i="35"/>
  <c r="V65" i="33"/>
  <c r="V60" i="33"/>
  <c r="V65" i="35"/>
  <c r="V66" i="35"/>
  <c r="V65" i="36"/>
  <c r="V59" i="36"/>
  <c r="V65" i="32"/>
  <c r="V59" i="32"/>
  <c r="V59" i="33"/>
  <c r="V66" i="36"/>
  <c r="V60" i="36"/>
  <c r="V66" i="33"/>
  <c r="V67" i="36"/>
  <c r="V61" i="36"/>
  <c r="V68" i="36"/>
  <c r="V62" i="36"/>
  <c r="V68" i="32"/>
  <c r="V62" i="32"/>
  <c r="V65" i="34"/>
  <c r="V60" i="35"/>
  <c r="V69" i="36"/>
  <c r="V64" i="36"/>
  <c r="V70" i="36"/>
  <c r="V63" i="36"/>
  <c r="V63" i="32"/>
  <c r="V67" i="32"/>
  <c r="V58" i="32"/>
  <c r="V58" i="36"/>
  <c r="V66" i="32"/>
  <c r="V69" i="32"/>
  <c r="V70" i="32"/>
  <c r="V61" i="32"/>
  <c r="V64" i="32"/>
  <c r="V60" i="32"/>
  <c r="F66" i="20"/>
  <c r="F60" i="20"/>
  <c r="F61" i="20"/>
  <c r="F62" i="20"/>
  <c r="F63" i="20"/>
  <c r="F64" i="20"/>
  <c r="F59" i="20"/>
  <c r="F70" i="20"/>
  <c r="F65" i="20"/>
  <c r="F58" i="20"/>
  <c r="F67" i="19"/>
  <c r="F61" i="19"/>
  <c r="F68" i="19"/>
  <c r="F62" i="19"/>
  <c r="F69" i="19"/>
  <c r="F63" i="19"/>
  <c r="F70" i="19"/>
  <c r="F64" i="19"/>
  <c r="F59" i="19"/>
  <c r="F66" i="19"/>
  <c r="F60" i="19"/>
  <c r="F67" i="18"/>
  <c r="F61" i="18"/>
  <c r="F58" i="19"/>
  <c r="F68" i="18"/>
  <c r="F62" i="18"/>
  <c r="F65" i="19"/>
  <c r="F69" i="18"/>
  <c r="F63" i="18"/>
  <c r="F70" i="18"/>
  <c r="F64" i="18"/>
  <c r="F58" i="18"/>
  <c r="F58" i="22"/>
  <c r="F66" i="18"/>
  <c r="F65" i="22"/>
  <c r="F59" i="22"/>
  <c r="F59" i="18"/>
  <c r="F66" i="22"/>
  <c r="F67" i="22"/>
  <c r="F61" i="22"/>
  <c r="F68" i="21"/>
  <c r="F62" i="21"/>
  <c r="F60" i="18"/>
  <c r="F69" i="22"/>
  <c r="F69" i="21"/>
  <c r="F63" i="21"/>
  <c r="F65" i="18"/>
  <c r="F62" i="22"/>
  <c r="F70" i="21"/>
  <c r="F64" i="21"/>
  <c r="F58" i="21"/>
  <c r="F65" i="21"/>
  <c r="F59" i="21"/>
  <c r="F66" i="13"/>
  <c r="F63" i="22"/>
  <c r="F67" i="21"/>
  <c r="F68" i="22"/>
  <c r="F60" i="21"/>
  <c r="F60" i="13"/>
  <c r="F61" i="16"/>
  <c r="F61" i="21"/>
  <c r="F66" i="21"/>
  <c r="F66" i="17"/>
  <c r="F66" i="15"/>
  <c r="F61" i="15"/>
  <c r="F70" i="34"/>
  <c r="F69" i="34"/>
  <c r="F63" i="34"/>
  <c r="F69" i="35"/>
  <c r="F63" i="35"/>
  <c r="F69" i="33"/>
  <c r="F63" i="33"/>
  <c r="F64" i="34"/>
  <c r="F58" i="34"/>
  <c r="F70" i="35"/>
  <c r="F64" i="35"/>
  <c r="F58" i="35"/>
  <c r="F70" i="33"/>
  <c r="F64" i="33"/>
  <c r="F58" i="33"/>
  <c r="F65" i="34"/>
  <c r="F59" i="34"/>
  <c r="F65" i="35"/>
  <c r="F59" i="35"/>
  <c r="F65" i="33"/>
  <c r="F59" i="33"/>
  <c r="F66" i="34"/>
  <c r="F60" i="34"/>
  <c r="F66" i="35"/>
  <c r="F60" i="35"/>
  <c r="F66" i="33"/>
  <c r="F60" i="33"/>
  <c r="F61" i="34"/>
  <c r="F67" i="34"/>
  <c r="F68" i="34"/>
  <c r="F67" i="35"/>
  <c r="F62" i="35"/>
  <c r="F68" i="33"/>
  <c r="F62" i="34"/>
  <c r="F61" i="33"/>
  <c r="F62" i="33"/>
  <c r="F67" i="36"/>
  <c r="F61" i="36"/>
  <c r="F67" i="32"/>
  <c r="F61" i="32"/>
  <c r="F67" i="33"/>
  <c r="F68" i="36"/>
  <c r="F62" i="36"/>
  <c r="F69" i="36"/>
  <c r="F63" i="36"/>
  <c r="F61" i="35"/>
  <c r="F70" i="36"/>
  <c r="F64" i="36"/>
  <c r="F58" i="36"/>
  <c r="F70" i="32"/>
  <c r="F64" i="32"/>
  <c r="F58" i="32"/>
  <c r="F68" i="35"/>
  <c r="F59" i="36"/>
  <c r="F65" i="36"/>
  <c r="F60" i="36"/>
  <c r="F62" i="32"/>
  <c r="F59" i="32"/>
  <c r="F66" i="32"/>
  <c r="F66" i="36"/>
  <c r="F65" i="32"/>
  <c r="F68" i="32"/>
  <c r="F69" i="32"/>
  <c r="F60" i="32"/>
  <c r="F63" i="32"/>
  <c r="AB70" i="20"/>
  <c r="AB64" i="20"/>
  <c r="AB58" i="20"/>
  <c r="AB59" i="20"/>
  <c r="AB66" i="20"/>
  <c r="AB67" i="20"/>
  <c r="AB61" i="20"/>
  <c r="AB68" i="20"/>
  <c r="AB63" i="20"/>
  <c r="AB69" i="20"/>
  <c r="AB67" i="19"/>
  <c r="AB61" i="19"/>
  <c r="AB68" i="19"/>
  <c r="AB69" i="19"/>
  <c r="AB58" i="19"/>
  <c r="AB59" i="19"/>
  <c r="AB70" i="19"/>
  <c r="AB63" i="19"/>
  <c r="AB65" i="18"/>
  <c r="AB59" i="18"/>
  <c r="AB66" i="18"/>
  <c r="AB60" i="18"/>
  <c r="AB67" i="18"/>
  <c r="AB61" i="18"/>
  <c r="AB68" i="18"/>
  <c r="AB62" i="18"/>
  <c r="AB69" i="18"/>
  <c r="AB68" i="22"/>
  <c r="AB62" i="22"/>
  <c r="AB64" i="18"/>
  <c r="AB69" i="22"/>
  <c r="AB63" i="22"/>
  <c r="AB58" i="22"/>
  <c r="AB70" i="18"/>
  <c r="AB65" i="22"/>
  <c r="AB59" i="22"/>
  <c r="AB63" i="18"/>
  <c r="AB66" i="21"/>
  <c r="AB67" i="22"/>
  <c r="AB61" i="13"/>
  <c r="AB67" i="21"/>
  <c r="AB61" i="21"/>
  <c r="AB60" i="22"/>
  <c r="AB68" i="21"/>
  <c r="AB69" i="21"/>
  <c r="AB63" i="21"/>
  <c r="AB66" i="22"/>
  <c r="AB70" i="21"/>
  <c r="AB65" i="21"/>
  <c r="AB61" i="17"/>
  <c r="AB70" i="16"/>
  <c r="AB58" i="18"/>
  <c r="AB58" i="17"/>
  <c r="AB61" i="22"/>
  <c r="AB63" i="14"/>
  <c r="AB64" i="14"/>
  <c r="AB65" i="14"/>
  <c r="AB70" i="34"/>
  <c r="AB67" i="34"/>
  <c r="AB61" i="34"/>
  <c r="AB67" i="35"/>
  <c r="AB61" i="35"/>
  <c r="AB67" i="33"/>
  <c r="AB61" i="33"/>
  <c r="AB61" i="15"/>
  <c r="AB68" i="34"/>
  <c r="AB62" i="34"/>
  <c r="AB68" i="35"/>
  <c r="AB62" i="35"/>
  <c r="AB68" i="33"/>
  <c r="AB62" i="33"/>
  <c r="AB63" i="34"/>
  <c r="AB69" i="35"/>
  <c r="AB63" i="35"/>
  <c r="AB69" i="33"/>
  <c r="AB63" i="33"/>
  <c r="AB69" i="34"/>
  <c r="AB64" i="34"/>
  <c r="AB58" i="34"/>
  <c r="AB70" i="35"/>
  <c r="AB64" i="35"/>
  <c r="AB58" i="35"/>
  <c r="AB70" i="33"/>
  <c r="AB64" i="33"/>
  <c r="AB58" i="33"/>
  <c r="AB59" i="34"/>
  <c r="AB65" i="34"/>
  <c r="AB66" i="34"/>
  <c r="AB60" i="34"/>
  <c r="AB65" i="35"/>
  <c r="AB60" i="35"/>
  <c r="AB66" i="33"/>
  <c r="AB59" i="33"/>
  <c r="AB60" i="33"/>
  <c r="AB65" i="36"/>
  <c r="AB59" i="36"/>
  <c r="AB65" i="32"/>
  <c r="AB59" i="32"/>
  <c r="AB59" i="35"/>
  <c r="AB66" i="36"/>
  <c r="AB60" i="36"/>
  <c r="AB66" i="35"/>
  <c r="AB67" i="36"/>
  <c r="AB61" i="36"/>
  <c r="AB68" i="36"/>
  <c r="AB62" i="36"/>
  <c r="AB68" i="32"/>
  <c r="AB62" i="32"/>
  <c r="AB70" i="36"/>
  <c r="AB63" i="36"/>
  <c r="AB58" i="36"/>
  <c r="AB69" i="36"/>
  <c r="AB69" i="32"/>
  <c r="AB60" i="32"/>
  <c r="AB64" i="32"/>
  <c r="AB64" i="36"/>
  <c r="AB63" i="32"/>
  <c r="AB67" i="32"/>
  <c r="AB58" i="32"/>
  <c r="AB66" i="32"/>
  <c r="AB65" i="33"/>
  <c r="AB70" i="32"/>
  <c r="AB61" i="32"/>
  <c r="AE67" i="20"/>
  <c r="AE61" i="20"/>
  <c r="AE68" i="20"/>
  <c r="AE62" i="20"/>
  <c r="AE69" i="20"/>
  <c r="AE63" i="20"/>
  <c r="AE58" i="20"/>
  <c r="AE60" i="20"/>
  <c r="AE59" i="20"/>
  <c r="AE68" i="19"/>
  <c r="AE62" i="19"/>
  <c r="AE69" i="19"/>
  <c r="AE63" i="19"/>
  <c r="AE70" i="19"/>
  <c r="AE67" i="19"/>
  <c r="AE60" i="19"/>
  <c r="AE68" i="18"/>
  <c r="AE62" i="18"/>
  <c r="AE61" i="19"/>
  <c r="AE59" i="19"/>
  <c r="AE69" i="18"/>
  <c r="AE63" i="18"/>
  <c r="AE70" i="18"/>
  <c r="AE64" i="18"/>
  <c r="AE58" i="18"/>
  <c r="AE65" i="18"/>
  <c r="AE59" i="18"/>
  <c r="AE58" i="19"/>
  <c r="AE65" i="22"/>
  <c r="AE59" i="22"/>
  <c r="AE67" i="18"/>
  <c r="AE66" i="22"/>
  <c r="AE60" i="22"/>
  <c r="AE60" i="18"/>
  <c r="AE67" i="22"/>
  <c r="AE61" i="22"/>
  <c r="AE68" i="22"/>
  <c r="AE62" i="22"/>
  <c r="AE69" i="21"/>
  <c r="AE63" i="21"/>
  <c r="AE61" i="18"/>
  <c r="AE70" i="21"/>
  <c r="AE64" i="21"/>
  <c r="AE58" i="21"/>
  <c r="AE66" i="18"/>
  <c r="AE63" i="22"/>
  <c r="AE65" i="21"/>
  <c r="AE59" i="21"/>
  <c r="AE58" i="22"/>
  <c r="AE66" i="21"/>
  <c r="AE60" i="21"/>
  <c r="AE68" i="21"/>
  <c r="AE69" i="22"/>
  <c r="AE61" i="21"/>
  <c r="AE70" i="17"/>
  <c r="AE62" i="21"/>
  <c r="AE61" i="17"/>
  <c r="AE65" i="12"/>
  <c r="AE70" i="34"/>
  <c r="AE67" i="21"/>
  <c r="AE64" i="14"/>
  <c r="AE64" i="34"/>
  <c r="AE58" i="34"/>
  <c r="AE70" i="35"/>
  <c r="AE64" i="35"/>
  <c r="AE58" i="35"/>
  <c r="AE70" i="33"/>
  <c r="AE64" i="33"/>
  <c r="AE58" i="33"/>
  <c r="AE65" i="34"/>
  <c r="AE59" i="34"/>
  <c r="AE65" i="35"/>
  <c r="AE59" i="35"/>
  <c r="AE65" i="33"/>
  <c r="AE59" i="33"/>
  <c r="AE69" i="34"/>
  <c r="AE66" i="34"/>
  <c r="AE60" i="34"/>
  <c r="AE66" i="35"/>
  <c r="AE60" i="35"/>
  <c r="AE66" i="33"/>
  <c r="AE60" i="33"/>
  <c r="AE59" i="16"/>
  <c r="AE67" i="34"/>
  <c r="AE61" i="34"/>
  <c r="AE67" i="35"/>
  <c r="AE61" i="35"/>
  <c r="AE67" i="33"/>
  <c r="AE61" i="33"/>
  <c r="AE62" i="34"/>
  <c r="AE68" i="34"/>
  <c r="AE68" i="35"/>
  <c r="AE63" i="35"/>
  <c r="AE69" i="33"/>
  <c r="AE63" i="34"/>
  <c r="AE62" i="33"/>
  <c r="AE63" i="33"/>
  <c r="AE68" i="36"/>
  <c r="AE62" i="36"/>
  <c r="AE68" i="32"/>
  <c r="AE62" i="32"/>
  <c r="AE68" i="33"/>
  <c r="AE69" i="36"/>
  <c r="AE63" i="36"/>
  <c r="AE70" i="36"/>
  <c r="AE64" i="36"/>
  <c r="AE58" i="36"/>
  <c r="AE62" i="35"/>
  <c r="AE65" i="36"/>
  <c r="AE59" i="36"/>
  <c r="AE65" i="32"/>
  <c r="AE59" i="32"/>
  <c r="AE69" i="35"/>
  <c r="AE60" i="36"/>
  <c r="AE66" i="36"/>
  <c r="AE61" i="36"/>
  <c r="AE63" i="32"/>
  <c r="AE60" i="32"/>
  <c r="AE67" i="32"/>
  <c r="AE58" i="32"/>
  <c r="AE66" i="32"/>
  <c r="AE70" i="32"/>
  <c r="AE61" i="32"/>
  <c r="AE67" i="36"/>
  <c r="AE64" i="32"/>
  <c r="AE69" i="32"/>
  <c r="T68" i="20"/>
  <c r="T62" i="20"/>
  <c r="T69" i="20"/>
  <c r="T63" i="20"/>
  <c r="T70" i="20"/>
  <c r="T58" i="20"/>
  <c r="T66" i="20"/>
  <c r="T61" i="20"/>
  <c r="T67" i="20"/>
  <c r="T69" i="19"/>
  <c r="T63" i="19"/>
  <c r="T70" i="19"/>
  <c r="T68" i="19"/>
  <c r="T60" i="20"/>
  <c r="T61" i="19"/>
  <c r="T58" i="19"/>
  <c r="T67" i="19"/>
  <c r="T69" i="18"/>
  <c r="T63" i="18"/>
  <c r="T60" i="19"/>
  <c r="T70" i="18"/>
  <c r="T64" i="18"/>
  <c r="T58" i="18"/>
  <c r="T65" i="18"/>
  <c r="T59" i="18"/>
  <c r="T66" i="18"/>
  <c r="T60" i="18"/>
  <c r="T66" i="22"/>
  <c r="T60" i="22"/>
  <c r="T68" i="18"/>
  <c r="T67" i="22"/>
  <c r="T61" i="22"/>
  <c r="T61" i="18"/>
  <c r="T68" i="22"/>
  <c r="T62" i="22"/>
  <c r="T69" i="22"/>
  <c r="T63" i="22"/>
  <c r="T59" i="19"/>
  <c r="T67" i="18"/>
  <c r="T58" i="22"/>
  <c r="T70" i="21"/>
  <c r="T64" i="21"/>
  <c r="T58" i="21"/>
  <c r="T65" i="21"/>
  <c r="T59" i="21"/>
  <c r="T64" i="22"/>
  <c r="T66" i="21"/>
  <c r="T60" i="21"/>
  <c r="T59" i="22"/>
  <c r="T61" i="13"/>
  <c r="T67" i="21"/>
  <c r="T61" i="21"/>
  <c r="T70" i="22"/>
  <c r="T62" i="18"/>
  <c r="T63" i="13"/>
  <c r="T69" i="21"/>
  <c r="T62" i="21"/>
  <c r="T62" i="19"/>
  <c r="T65" i="22"/>
  <c r="T63" i="21"/>
  <c r="T68" i="21"/>
  <c r="T70" i="16"/>
  <c r="T59" i="16"/>
  <c r="T63" i="15"/>
  <c r="T60" i="10"/>
  <c r="T65" i="34"/>
  <c r="T59" i="34"/>
  <c r="T65" i="35"/>
  <c r="T59" i="35"/>
  <c r="T65" i="33"/>
  <c r="T59" i="33"/>
  <c r="T69" i="34"/>
  <c r="T66" i="34"/>
  <c r="T60" i="34"/>
  <c r="T66" i="35"/>
  <c r="T60" i="35"/>
  <c r="T66" i="33"/>
  <c r="T60" i="33"/>
  <c r="T67" i="34"/>
  <c r="T61" i="34"/>
  <c r="T67" i="35"/>
  <c r="T61" i="35"/>
  <c r="T67" i="33"/>
  <c r="T61" i="33"/>
  <c r="T68" i="34"/>
  <c r="T62" i="34"/>
  <c r="T68" i="35"/>
  <c r="T62" i="35"/>
  <c r="T68" i="33"/>
  <c r="T62" i="33"/>
  <c r="T63" i="34"/>
  <c r="T58" i="34"/>
  <c r="T70" i="34"/>
  <c r="T64" i="34"/>
  <c r="T69" i="35"/>
  <c r="T64" i="35"/>
  <c r="T70" i="33"/>
  <c r="T63" i="33"/>
  <c r="T58" i="35"/>
  <c r="T64" i="33"/>
  <c r="T69" i="36"/>
  <c r="T63" i="36"/>
  <c r="T69" i="32"/>
  <c r="T63" i="32"/>
  <c r="T63" i="35"/>
  <c r="T70" i="36"/>
  <c r="T64" i="36"/>
  <c r="T58" i="36"/>
  <c r="T70" i="35"/>
  <c r="T65" i="36"/>
  <c r="T59" i="36"/>
  <c r="T66" i="36"/>
  <c r="T60" i="36"/>
  <c r="T66" i="32"/>
  <c r="T60" i="32"/>
  <c r="T58" i="33"/>
  <c r="T61" i="36"/>
  <c r="T69" i="33"/>
  <c r="T67" i="36"/>
  <c r="T62" i="36"/>
  <c r="T64" i="32"/>
  <c r="T68" i="32"/>
  <c r="T59" i="32"/>
  <c r="T61" i="32"/>
  <c r="T67" i="32"/>
  <c r="T58" i="32"/>
  <c r="T62" i="32"/>
  <c r="T68" i="36"/>
  <c r="T70" i="32"/>
  <c r="T65" i="32"/>
  <c r="S67" i="20"/>
  <c r="S61" i="20"/>
  <c r="S68" i="20"/>
  <c r="S62" i="20"/>
  <c r="S69" i="20"/>
  <c r="S63" i="20"/>
  <c r="S70" i="20"/>
  <c r="S58" i="20"/>
  <c r="S66" i="20"/>
  <c r="S59" i="20"/>
  <c r="S65" i="20"/>
  <c r="S68" i="19"/>
  <c r="S62" i="19"/>
  <c r="S69" i="19"/>
  <c r="S63" i="19"/>
  <c r="S70" i="19"/>
  <c r="S64" i="19"/>
  <c r="S65" i="19"/>
  <c r="S60" i="19"/>
  <c r="S66" i="19"/>
  <c r="S60" i="20"/>
  <c r="S61" i="19"/>
  <c r="S68" i="18"/>
  <c r="S62" i="18"/>
  <c r="S67" i="19"/>
  <c r="S69" i="18"/>
  <c r="S63" i="18"/>
  <c r="S58" i="19"/>
  <c r="S70" i="18"/>
  <c r="S64" i="18"/>
  <c r="S58" i="18"/>
  <c r="S65" i="18"/>
  <c r="S59" i="18"/>
  <c r="S60" i="18"/>
  <c r="S65" i="22"/>
  <c r="S59" i="22"/>
  <c r="S66" i="22"/>
  <c r="S60" i="22"/>
  <c r="S66" i="18"/>
  <c r="S67" i="22"/>
  <c r="S61" i="22"/>
  <c r="S61" i="18"/>
  <c r="S68" i="22"/>
  <c r="S62" i="22"/>
  <c r="S63" i="22"/>
  <c r="S69" i="21"/>
  <c r="S63" i="21"/>
  <c r="S59" i="19"/>
  <c r="S67" i="18"/>
  <c r="S58" i="22"/>
  <c r="S70" i="21"/>
  <c r="S64" i="21"/>
  <c r="S58" i="21"/>
  <c r="S69" i="22"/>
  <c r="S65" i="21"/>
  <c r="S59" i="21"/>
  <c r="S64" i="22"/>
  <c r="S66" i="21"/>
  <c r="S60" i="21"/>
  <c r="S61" i="21"/>
  <c r="S70" i="22"/>
  <c r="S67" i="21"/>
  <c r="S58" i="17"/>
  <c r="S62" i="21"/>
  <c r="S61" i="17"/>
  <c r="S68" i="21"/>
  <c r="S63" i="16"/>
  <c r="S62" i="15"/>
  <c r="S70" i="10"/>
  <c r="S70" i="34"/>
  <c r="S58" i="15"/>
  <c r="S63" i="12"/>
  <c r="S67" i="10"/>
  <c r="S64" i="34"/>
  <c r="S58" i="34"/>
  <c r="S70" i="35"/>
  <c r="S64" i="35"/>
  <c r="S58" i="35"/>
  <c r="S70" i="33"/>
  <c r="S64" i="33"/>
  <c r="S58" i="33"/>
  <c r="S65" i="34"/>
  <c r="S59" i="34"/>
  <c r="S65" i="35"/>
  <c r="S59" i="35"/>
  <c r="S65" i="33"/>
  <c r="S59" i="33"/>
  <c r="S69" i="34"/>
  <c r="S66" i="34"/>
  <c r="S60" i="34"/>
  <c r="S66" i="35"/>
  <c r="S60" i="35"/>
  <c r="S66" i="33"/>
  <c r="S60" i="33"/>
  <c r="S64" i="12"/>
  <c r="S67" i="34"/>
  <c r="S61" i="34"/>
  <c r="S67" i="35"/>
  <c r="S61" i="35"/>
  <c r="S67" i="33"/>
  <c r="S61" i="33"/>
  <c r="S68" i="10"/>
  <c r="S68" i="34"/>
  <c r="S63" i="34"/>
  <c r="S62" i="33"/>
  <c r="S62" i="34"/>
  <c r="S69" i="35"/>
  <c r="S62" i="35"/>
  <c r="S68" i="33"/>
  <c r="S63" i="35"/>
  <c r="S69" i="33"/>
  <c r="S63" i="33"/>
  <c r="S68" i="36"/>
  <c r="S62" i="36"/>
  <c r="S68" i="32"/>
  <c r="S62" i="32"/>
  <c r="S69" i="36"/>
  <c r="S63" i="36"/>
  <c r="S70" i="36"/>
  <c r="S64" i="36"/>
  <c r="S58" i="36"/>
  <c r="S68" i="35"/>
  <c r="S65" i="36"/>
  <c r="S59" i="36"/>
  <c r="S65" i="32"/>
  <c r="S59" i="32"/>
  <c r="S66" i="36"/>
  <c r="S61" i="36"/>
  <c r="S67" i="36"/>
  <c r="S60" i="36"/>
  <c r="S69" i="32"/>
  <c r="S60" i="32"/>
  <c r="S64" i="32"/>
  <c r="S63" i="32"/>
  <c r="S66" i="32"/>
  <c r="S67" i="32"/>
  <c r="S58" i="32"/>
  <c r="S70" i="32"/>
  <c r="S61" i="32"/>
  <c r="AD60" i="20"/>
  <c r="AD67" i="20"/>
  <c r="AD61" i="20"/>
  <c r="AD68" i="20"/>
  <c r="AD62" i="20"/>
  <c r="AD69" i="20"/>
  <c r="AD63" i="20"/>
  <c r="AD65" i="20"/>
  <c r="AD58" i="20"/>
  <c r="AD59" i="20"/>
  <c r="AD67" i="19"/>
  <c r="AD61" i="19"/>
  <c r="AD68" i="19"/>
  <c r="AD62" i="19"/>
  <c r="AD69" i="19"/>
  <c r="AD63" i="19"/>
  <c r="AD70" i="19"/>
  <c r="AD64" i="19"/>
  <c r="AD59" i="19"/>
  <c r="AD65" i="19"/>
  <c r="AD60" i="19"/>
  <c r="AD67" i="18"/>
  <c r="AD61" i="18"/>
  <c r="AD68" i="18"/>
  <c r="AD62" i="18"/>
  <c r="AD69" i="18"/>
  <c r="AD63" i="18"/>
  <c r="AD66" i="19"/>
  <c r="AD70" i="18"/>
  <c r="AD64" i="18"/>
  <c r="AD58" i="18"/>
  <c r="AD59" i="18"/>
  <c r="AD70" i="22"/>
  <c r="AD64" i="22"/>
  <c r="AD58" i="22"/>
  <c r="AD58" i="19"/>
  <c r="AD65" i="22"/>
  <c r="AD59" i="22"/>
  <c r="AD65" i="18"/>
  <c r="AD66" i="22"/>
  <c r="AD60" i="22"/>
  <c r="AD60" i="18"/>
  <c r="AD67" i="22"/>
  <c r="AD61" i="22"/>
  <c r="AD62" i="22"/>
  <c r="AD68" i="21"/>
  <c r="AD62" i="21"/>
  <c r="AD69" i="21"/>
  <c r="AD63" i="21"/>
  <c r="AD68" i="22"/>
  <c r="AD70" i="21"/>
  <c r="AD64" i="21"/>
  <c r="AD58" i="21"/>
  <c r="AD66" i="18"/>
  <c r="AD63" i="22"/>
  <c r="AD65" i="13"/>
  <c r="AD65" i="21"/>
  <c r="AD59" i="21"/>
  <c r="AD60" i="21"/>
  <c r="AD66" i="21"/>
  <c r="AD69" i="22"/>
  <c r="AD61" i="21"/>
  <c r="AD70" i="17"/>
  <c r="AD66" i="16"/>
  <c r="AD70" i="15"/>
  <c r="AD59" i="17"/>
  <c r="AD58" i="16"/>
  <c r="AD68" i="14"/>
  <c r="AD69" i="34"/>
  <c r="AD69" i="12"/>
  <c r="AD70" i="34"/>
  <c r="AD69" i="16"/>
  <c r="AD67" i="21"/>
  <c r="AD63" i="15"/>
  <c r="AD63" i="34"/>
  <c r="AD69" i="35"/>
  <c r="AD63" i="35"/>
  <c r="AD69" i="33"/>
  <c r="AD63" i="33"/>
  <c r="AD64" i="34"/>
  <c r="AD58" i="34"/>
  <c r="AD70" i="35"/>
  <c r="AD64" i="35"/>
  <c r="AD58" i="35"/>
  <c r="AD70" i="33"/>
  <c r="AD64" i="33"/>
  <c r="AD58" i="33"/>
  <c r="AD65" i="34"/>
  <c r="AD59" i="34"/>
  <c r="AD65" i="35"/>
  <c r="AD59" i="35"/>
  <c r="AD65" i="33"/>
  <c r="AD59" i="33"/>
  <c r="AD66" i="34"/>
  <c r="AD60" i="34"/>
  <c r="AD66" i="35"/>
  <c r="AD60" i="35"/>
  <c r="AD66" i="33"/>
  <c r="AD60" i="33"/>
  <c r="AD67" i="34"/>
  <c r="AD62" i="34"/>
  <c r="AD61" i="33"/>
  <c r="AD68" i="35"/>
  <c r="AD61" i="35"/>
  <c r="AD67" i="33"/>
  <c r="AD62" i="35"/>
  <c r="AD68" i="33"/>
  <c r="AD67" i="36"/>
  <c r="AD61" i="36"/>
  <c r="AD67" i="32"/>
  <c r="AD61" i="32"/>
  <c r="AD68" i="34"/>
  <c r="AD68" i="36"/>
  <c r="AD62" i="36"/>
  <c r="AD61" i="34"/>
  <c r="AD62" i="33"/>
  <c r="AD69" i="36"/>
  <c r="AD63" i="36"/>
  <c r="AD70" i="36"/>
  <c r="AD64" i="36"/>
  <c r="AD58" i="36"/>
  <c r="AD70" i="32"/>
  <c r="AD64" i="32"/>
  <c r="AD58" i="32"/>
  <c r="AD65" i="36"/>
  <c r="AD60" i="36"/>
  <c r="AD66" i="36"/>
  <c r="AD67" i="35"/>
  <c r="AD59" i="36"/>
  <c r="AD68" i="32"/>
  <c r="AD59" i="32"/>
  <c r="AD65" i="32"/>
  <c r="AD63" i="32"/>
  <c r="AD62" i="32"/>
  <c r="AD66" i="32"/>
  <c r="AD69" i="32"/>
  <c r="AD60" i="32"/>
  <c r="R66" i="20"/>
  <c r="R67" i="20"/>
  <c r="R61" i="20"/>
  <c r="R68" i="20"/>
  <c r="R62" i="20"/>
  <c r="R69" i="20"/>
  <c r="R63" i="20"/>
  <c r="R70" i="20"/>
  <c r="R67" i="19"/>
  <c r="R61" i="19"/>
  <c r="R68" i="19"/>
  <c r="R62" i="19"/>
  <c r="R69" i="19"/>
  <c r="R63" i="19"/>
  <c r="R70" i="19"/>
  <c r="R67" i="18"/>
  <c r="R61" i="18"/>
  <c r="R68" i="18"/>
  <c r="R69" i="18"/>
  <c r="R63" i="18"/>
  <c r="R70" i="18"/>
  <c r="R64" i="18"/>
  <c r="R58" i="18"/>
  <c r="R65" i="18"/>
  <c r="R70" i="22"/>
  <c r="R64" i="22"/>
  <c r="R58" i="22"/>
  <c r="R60" i="18"/>
  <c r="R65" i="22"/>
  <c r="R59" i="22"/>
  <c r="R66" i="22"/>
  <c r="R60" i="22"/>
  <c r="R66" i="18"/>
  <c r="R67" i="22"/>
  <c r="R61" i="22"/>
  <c r="R68" i="22"/>
  <c r="R62" i="13"/>
  <c r="R68" i="21"/>
  <c r="R62" i="21"/>
  <c r="R63" i="22"/>
  <c r="R69" i="21"/>
  <c r="R63" i="21"/>
  <c r="R70" i="13"/>
  <c r="R70" i="21"/>
  <c r="R64" i="21"/>
  <c r="R58" i="21"/>
  <c r="R69" i="22"/>
  <c r="R65" i="13"/>
  <c r="R59" i="13"/>
  <c r="R65" i="21"/>
  <c r="R59" i="21"/>
  <c r="R66" i="21"/>
  <c r="R61" i="21"/>
  <c r="R68" i="17"/>
  <c r="R62" i="22"/>
  <c r="R67" i="21"/>
  <c r="R70" i="17"/>
  <c r="R66" i="16"/>
  <c r="R60" i="21"/>
  <c r="R63" i="16"/>
  <c r="R70" i="15"/>
  <c r="R64" i="12"/>
  <c r="R58" i="12"/>
  <c r="R59" i="12"/>
  <c r="R66" i="12"/>
  <c r="R61" i="12"/>
  <c r="R68" i="15"/>
  <c r="R69" i="34"/>
  <c r="R63" i="15"/>
  <c r="R70" i="34"/>
  <c r="R69" i="15"/>
  <c r="R63" i="12"/>
  <c r="R63" i="34"/>
  <c r="R69" i="35"/>
  <c r="R63" i="35"/>
  <c r="R69" i="33"/>
  <c r="R63" i="33"/>
  <c r="R64" i="34"/>
  <c r="R58" i="34"/>
  <c r="R70" i="35"/>
  <c r="R64" i="35"/>
  <c r="R58" i="35"/>
  <c r="R70" i="33"/>
  <c r="R64" i="33"/>
  <c r="R58" i="33"/>
  <c r="R67" i="10"/>
  <c r="R65" i="34"/>
  <c r="R59" i="34"/>
  <c r="R65" i="35"/>
  <c r="R59" i="35"/>
  <c r="R65" i="33"/>
  <c r="R59" i="33"/>
  <c r="R66" i="34"/>
  <c r="R60" i="34"/>
  <c r="R66" i="35"/>
  <c r="R60" i="35"/>
  <c r="R66" i="33"/>
  <c r="R60" i="33"/>
  <c r="R68" i="34"/>
  <c r="R61" i="34"/>
  <c r="R62" i="34"/>
  <c r="R61" i="35"/>
  <c r="R67" i="33"/>
  <c r="R62" i="33"/>
  <c r="R67" i="35"/>
  <c r="R68" i="35"/>
  <c r="R67" i="36"/>
  <c r="R61" i="36"/>
  <c r="R67" i="32"/>
  <c r="R61" i="32"/>
  <c r="R61" i="33"/>
  <c r="R68" i="36"/>
  <c r="R62" i="36"/>
  <c r="R67" i="34"/>
  <c r="R68" i="33"/>
  <c r="R69" i="36"/>
  <c r="R63" i="36"/>
  <c r="R70" i="36"/>
  <c r="R64" i="36"/>
  <c r="R58" i="36"/>
  <c r="R70" i="32"/>
  <c r="R64" i="32"/>
  <c r="R58" i="32"/>
  <c r="R62" i="35"/>
  <c r="R66" i="36"/>
  <c r="R59" i="36"/>
  <c r="R65" i="36"/>
  <c r="R65" i="32"/>
  <c r="R62" i="32"/>
  <c r="R69" i="32"/>
  <c r="R60" i="32"/>
  <c r="R68" i="32"/>
  <c r="R59" i="32"/>
  <c r="R63" i="32"/>
  <c r="R60" i="36"/>
  <c r="R66" i="32"/>
  <c r="N68" i="20"/>
  <c r="N62" i="20"/>
  <c r="N69" i="20"/>
  <c r="N63" i="20"/>
  <c r="N70" i="20"/>
  <c r="N64" i="20"/>
  <c r="N58" i="20"/>
  <c r="N65" i="20"/>
  <c r="N59" i="20"/>
  <c r="N60" i="20"/>
  <c r="N66" i="20"/>
  <c r="N61" i="20"/>
  <c r="N67" i="20"/>
  <c r="N69" i="19"/>
  <c r="N63" i="19"/>
  <c r="N70" i="19"/>
  <c r="N64" i="19"/>
  <c r="N65" i="19"/>
  <c r="N66" i="19"/>
  <c r="N67" i="19"/>
  <c r="N62" i="19"/>
  <c r="N68" i="19"/>
  <c r="N58" i="19"/>
  <c r="N59" i="19"/>
  <c r="N69" i="18"/>
  <c r="N63" i="18"/>
  <c r="N70" i="18"/>
  <c r="N64" i="18"/>
  <c r="N58" i="18"/>
  <c r="N61" i="19"/>
  <c r="N65" i="18"/>
  <c r="N59" i="18"/>
  <c r="N60" i="19"/>
  <c r="N66" i="18"/>
  <c r="N60" i="18"/>
  <c r="N67" i="18"/>
  <c r="N66" i="22"/>
  <c r="N60" i="22"/>
  <c r="N62" i="18"/>
  <c r="N67" i="22"/>
  <c r="N61" i="22"/>
  <c r="N68" i="22"/>
  <c r="N62" i="22"/>
  <c r="N68" i="18"/>
  <c r="N69" i="22"/>
  <c r="N63" i="22"/>
  <c r="N70" i="22"/>
  <c r="N70" i="21"/>
  <c r="N64" i="21"/>
  <c r="N58" i="21"/>
  <c r="N65" i="22"/>
  <c r="N65" i="21"/>
  <c r="N59" i="21"/>
  <c r="N61" i="18"/>
  <c r="N58" i="22"/>
  <c r="N66" i="21"/>
  <c r="N60" i="21"/>
  <c r="N67" i="21"/>
  <c r="N61" i="21"/>
  <c r="N68" i="21"/>
  <c r="N59" i="22"/>
  <c r="N63" i="21"/>
  <c r="N70" i="17"/>
  <c r="N64" i="17"/>
  <c r="N64" i="22"/>
  <c r="N69" i="21"/>
  <c r="N66" i="17"/>
  <c r="N62" i="16"/>
  <c r="N66" i="15"/>
  <c r="N60" i="14"/>
  <c r="N67" i="15"/>
  <c r="N61" i="15"/>
  <c r="N62" i="15"/>
  <c r="N68" i="14"/>
  <c r="N69" i="14"/>
  <c r="N63" i="14"/>
  <c r="N65" i="10"/>
  <c r="N59" i="10"/>
  <c r="N59" i="14"/>
  <c r="N65" i="34"/>
  <c r="N59" i="34"/>
  <c r="N65" i="35"/>
  <c r="N59" i="35"/>
  <c r="N65" i="33"/>
  <c r="N59" i="33"/>
  <c r="N58" i="10"/>
  <c r="N66" i="34"/>
  <c r="N60" i="34"/>
  <c r="N66" i="35"/>
  <c r="N60" i="35"/>
  <c r="N66" i="33"/>
  <c r="N60" i="33"/>
  <c r="N62" i="21"/>
  <c r="N70" i="34"/>
  <c r="N67" i="34"/>
  <c r="N61" i="34"/>
  <c r="N67" i="35"/>
  <c r="N61" i="35"/>
  <c r="N67" i="33"/>
  <c r="N61" i="33"/>
  <c r="N68" i="34"/>
  <c r="N62" i="34"/>
  <c r="N68" i="35"/>
  <c r="N62" i="35"/>
  <c r="N68" i="33"/>
  <c r="N62" i="33"/>
  <c r="N63" i="34"/>
  <c r="N64" i="34"/>
  <c r="N63" i="35"/>
  <c r="N69" i="33"/>
  <c r="N58" i="35"/>
  <c r="N64" i="33"/>
  <c r="N58" i="34"/>
  <c r="N69" i="35"/>
  <c r="N70" i="35"/>
  <c r="N58" i="33"/>
  <c r="N69" i="34"/>
  <c r="N69" i="36"/>
  <c r="N63" i="36"/>
  <c r="N69" i="32"/>
  <c r="N63" i="32"/>
  <c r="N63" i="33"/>
  <c r="N70" i="36"/>
  <c r="N64" i="36"/>
  <c r="N58" i="36"/>
  <c r="N70" i="33"/>
  <c r="N65" i="36"/>
  <c r="N59" i="36"/>
  <c r="N66" i="36"/>
  <c r="N60" i="36"/>
  <c r="N66" i="32"/>
  <c r="N60" i="32"/>
  <c r="N64" i="35"/>
  <c r="N68" i="36"/>
  <c r="N61" i="36"/>
  <c r="N67" i="36"/>
  <c r="N67" i="32"/>
  <c r="N58" i="32"/>
  <c r="N64" i="32"/>
  <c r="N62" i="32"/>
  <c r="N62" i="36"/>
  <c r="N70" i="32"/>
  <c r="N61" i="32"/>
  <c r="N65" i="32"/>
  <c r="N68" i="32"/>
  <c r="N59" i="32"/>
  <c r="BE25" i="5"/>
  <c r="BE28" i="5"/>
  <c r="BE26" i="5"/>
  <c r="BE29" i="5"/>
  <c r="BE27" i="5"/>
  <c r="BJ25" i="5"/>
  <c r="BJ27" i="5"/>
  <c r="BJ26" i="5"/>
  <c r="BJ28" i="5"/>
  <c r="BJ29" i="5"/>
  <c r="AX27" i="5"/>
  <c r="AX29" i="5"/>
  <c r="AX26" i="5"/>
  <c r="AX28" i="5"/>
  <c r="AX25" i="5"/>
  <c r="AT27" i="5"/>
  <c r="AT26" i="5"/>
  <c r="AT29" i="5"/>
  <c r="AT28" i="5"/>
  <c r="AT25" i="5"/>
  <c r="BF25" i="5"/>
  <c r="BF28" i="5"/>
  <c r="BF27" i="5"/>
  <c r="BF26" i="5"/>
  <c r="BF29" i="5"/>
  <c r="AR25" i="5"/>
  <c r="AR27" i="5"/>
  <c r="AR28" i="5"/>
  <c r="AR26" i="5"/>
  <c r="AR29" i="5"/>
  <c r="BC26" i="5"/>
  <c r="BC25" i="5"/>
  <c r="BC29" i="5"/>
  <c r="BC27" i="5"/>
  <c r="BC28" i="5"/>
  <c r="AS25" i="5"/>
  <c r="AS28" i="5"/>
  <c r="AS26" i="5"/>
  <c r="AS29" i="5"/>
  <c r="AS27" i="5"/>
  <c r="BG27" i="5"/>
  <c r="BG25" i="5"/>
  <c r="BG29" i="5"/>
  <c r="BG28" i="5"/>
  <c r="BG26" i="5"/>
  <c r="BB25" i="5"/>
  <c r="BB28" i="5"/>
  <c r="BB27" i="5"/>
  <c r="BB26" i="5"/>
  <c r="BB29" i="5"/>
  <c r="AL27" i="5"/>
  <c r="AL25" i="5"/>
  <c r="AL28" i="5"/>
  <c r="AL26" i="5"/>
  <c r="AL29" i="5"/>
  <c r="BH27" i="5"/>
  <c r="BH28" i="5"/>
  <c r="BH29" i="5"/>
  <c r="BH26" i="5"/>
  <c r="BH25" i="5"/>
  <c r="BK25" i="5"/>
  <c r="BK27" i="5"/>
  <c r="BK29" i="5"/>
  <c r="BK26" i="5"/>
  <c r="BK28" i="5"/>
  <c r="AZ25" i="5"/>
  <c r="AZ27" i="5"/>
  <c r="AZ28" i="5"/>
  <c r="AZ29" i="5"/>
  <c r="AZ26" i="5"/>
  <c r="AY25" i="5"/>
  <c r="AY27" i="5"/>
  <c r="AY29" i="5"/>
  <c r="AY28" i="5"/>
  <c r="AY26" i="5"/>
  <c r="AF26" i="19"/>
  <c r="BJ4" i="6"/>
  <c r="AV4" i="6"/>
  <c r="BG4" i="6"/>
  <c r="BF4" i="6"/>
  <c r="AP4" i="6"/>
  <c r="BL4" i="6"/>
  <c r="BO4" i="6"/>
  <c r="BD4" i="6"/>
  <c r="AW4" i="6"/>
  <c r="BC4" i="6"/>
  <c r="BN4" i="6"/>
  <c r="BB4" i="6"/>
  <c r="AX4" i="6"/>
  <c r="BI4" i="6"/>
  <c r="BK4" i="6"/>
  <c r="AF32" i="14"/>
  <c r="AF23" i="15"/>
  <c r="AF29" i="15"/>
  <c r="AF33" i="15"/>
  <c r="AF35" i="16"/>
  <c r="AF30" i="17"/>
  <c r="AF34" i="17"/>
  <c r="AF29" i="13"/>
  <c r="AF33" i="13"/>
  <c r="AF23" i="22"/>
  <c r="AF30" i="22"/>
  <c r="AF34" i="19"/>
  <c r="AF29" i="2"/>
  <c r="AF34" i="2"/>
  <c r="AF25" i="10"/>
  <c r="AF29" i="10"/>
  <c r="AF29" i="12"/>
  <c r="AF33" i="12"/>
  <c r="AF34" i="22"/>
  <c r="AF26" i="21"/>
  <c r="AF30" i="21"/>
  <c r="AF34" i="21"/>
  <c r="AF28" i="18"/>
  <c r="AF32" i="18"/>
  <c r="AF31" i="1"/>
  <c r="AF26" i="2"/>
  <c r="AF31" i="2"/>
  <c r="AF35" i="2"/>
  <c r="AF26" i="10"/>
  <c r="AF31" i="10"/>
  <c r="AF26" i="12"/>
  <c r="AF30" i="12"/>
  <c r="AF34" i="12"/>
  <c r="AF27" i="14"/>
  <c r="AF33" i="14"/>
  <c r="AF25" i="15"/>
  <c r="AF30" i="15"/>
  <c r="AF34" i="15"/>
  <c r="AF26" i="16"/>
  <c r="AF28" i="16"/>
  <c r="AF25" i="17"/>
  <c r="AF31" i="17"/>
  <c r="AF35" i="17"/>
  <c r="AF30" i="13"/>
  <c r="AF34" i="13"/>
  <c r="AF24" i="22"/>
  <c r="AF26" i="22"/>
  <c r="AF31" i="22"/>
  <c r="AF31" i="21"/>
  <c r="AF35" i="21"/>
  <c r="AF29" i="18"/>
  <c r="AF33" i="18"/>
  <c r="AF28" i="19"/>
  <c r="AF35" i="19"/>
  <c r="AF32" i="1"/>
  <c r="AF30" i="1"/>
  <c r="AF27" i="2"/>
  <c r="AF32" i="2"/>
  <c r="AF32" i="10"/>
  <c r="AF34" i="10"/>
  <c r="AF31" i="12"/>
  <c r="AF35" i="12"/>
  <c r="AF28" i="14"/>
  <c r="AF34" i="14"/>
  <c r="AF26" i="15"/>
  <c r="AF31" i="15"/>
  <c r="AF35" i="15"/>
  <c r="AF26" i="17"/>
  <c r="AF32" i="17"/>
  <c r="AF31" i="13"/>
  <c r="AF35" i="13"/>
  <c r="AF27" i="22"/>
  <c r="AF32" i="22"/>
  <c r="AF28" i="21"/>
  <c r="AF32" i="21"/>
  <c r="AF23" i="18"/>
  <c r="AF25" i="18"/>
  <c r="AF30" i="18"/>
  <c r="AF34" i="18"/>
  <c r="AF32" i="19"/>
  <c r="AF34" i="1"/>
  <c r="AF35" i="1"/>
  <c r="AF29" i="1"/>
  <c r="AF27" i="1"/>
  <c r="AF28" i="2"/>
  <c r="AF33" i="2"/>
  <c r="AF35" i="10"/>
  <c r="AF28" i="12"/>
  <c r="AF32" i="12"/>
  <c r="AF35" i="14"/>
  <c r="AF28" i="15"/>
  <c r="AF32" i="15"/>
  <c r="AF29" i="17"/>
  <c r="AF33" i="17"/>
  <c r="AF26" i="13"/>
  <c r="AF32" i="13"/>
  <c r="AF28" i="22"/>
  <c r="AF33" i="22"/>
  <c r="AF33" i="21"/>
  <c r="AF26" i="18"/>
  <c r="AF31" i="18"/>
  <c r="AF35" i="18"/>
  <c r="AF33" i="19"/>
  <c r="D51" i="20"/>
  <c r="T53" i="22"/>
  <c r="A32" i="22"/>
  <c r="A26" i="22"/>
  <c r="A30" i="22"/>
  <c r="L53" i="22"/>
  <c r="A24" i="22"/>
  <c r="M53" i="22"/>
  <c r="R53" i="22"/>
  <c r="W53" i="22"/>
  <c r="P53" i="22"/>
  <c r="A28" i="22"/>
  <c r="A34" i="22"/>
  <c r="X53" i="22"/>
  <c r="W36" i="22"/>
  <c r="N53" i="22"/>
  <c r="S53" i="22"/>
  <c r="AD53" i="22"/>
  <c r="S36" i="22"/>
  <c r="E53" i="22"/>
  <c r="O53" i="22"/>
  <c r="Y53" i="22"/>
  <c r="E36" i="22"/>
  <c r="O36" i="22"/>
  <c r="T36" i="22"/>
  <c r="Y36" i="22"/>
  <c r="V53" i="22"/>
  <c r="Z53" i="22"/>
  <c r="L36" i="22"/>
  <c r="P36" i="22"/>
  <c r="V36" i="22"/>
  <c r="Z36" i="22"/>
  <c r="M36" i="22"/>
  <c r="R36" i="22"/>
  <c r="N36" i="22"/>
  <c r="X36" i="22"/>
  <c r="AD36" i="22"/>
  <c r="A40" i="22"/>
  <c r="A42" i="22"/>
  <c r="A44" i="22"/>
  <c r="A46" i="22"/>
  <c r="A48" i="22"/>
  <c r="A50" i="22"/>
  <c r="A52" i="22"/>
  <c r="A23" i="22"/>
  <c r="A25" i="22"/>
  <c r="A27" i="22"/>
  <c r="A29" i="22"/>
  <c r="A31" i="22"/>
  <c r="A33" i="22"/>
  <c r="A35" i="22"/>
  <c r="A41" i="22"/>
  <c r="A43" i="22"/>
  <c r="A45" i="22"/>
  <c r="A47" i="22"/>
  <c r="A49" i="22"/>
  <c r="F53" i="21"/>
  <c r="T53" i="21"/>
  <c r="X53" i="21"/>
  <c r="D53" i="21"/>
  <c r="AE36" i="21"/>
  <c r="C36" i="21"/>
  <c r="G36" i="21"/>
  <c r="M36" i="21"/>
  <c r="Q36" i="21"/>
  <c r="Y36" i="21"/>
  <c r="AC36" i="21"/>
  <c r="O36" i="21"/>
  <c r="A30" i="21"/>
  <c r="H53" i="21"/>
  <c r="A26" i="21"/>
  <c r="A28" i="21"/>
  <c r="C53" i="21"/>
  <c r="G53" i="21"/>
  <c r="M53" i="21"/>
  <c r="Q53" i="21"/>
  <c r="Y53" i="21"/>
  <c r="AC53" i="21"/>
  <c r="P53" i="21"/>
  <c r="S36" i="21"/>
  <c r="W36" i="21"/>
  <c r="AA36" i="21"/>
  <c r="A34" i="21"/>
  <c r="N53" i="21"/>
  <c r="R53" i="21"/>
  <c r="V53" i="21"/>
  <c r="Z53" i="21"/>
  <c r="AD53" i="21"/>
  <c r="A24" i="21"/>
  <c r="A32" i="21"/>
  <c r="E53" i="21"/>
  <c r="I53" i="21"/>
  <c r="O53" i="21"/>
  <c r="S53" i="21"/>
  <c r="W53" i="21"/>
  <c r="AA53" i="21"/>
  <c r="AE53" i="21"/>
  <c r="D36" i="21"/>
  <c r="H36" i="21"/>
  <c r="N36" i="21"/>
  <c r="R36" i="21"/>
  <c r="V36" i="21"/>
  <c r="Z36" i="21"/>
  <c r="AD36" i="21"/>
  <c r="E36" i="21"/>
  <c r="I36" i="21"/>
  <c r="F36" i="21"/>
  <c r="P36" i="21"/>
  <c r="T36" i="21"/>
  <c r="X36" i="21"/>
  <c r="A40" i="21"/>
  <c r="A42" i="21"/>
  <c r="A44" i="21"/>
  <c r="A46" i="21"/>
  <c r="A48" i="21"/>
  <c r="A52" i="21"/>
  <c r="A23" i="21"/>
  <c r="A25" i="21"/>
  <c r="A27" i="21"/>
  <c r="A29" i="21"/>
  <c r="A31" i="21"/>
  <c r="A33" i="21"/>
  <c r="A35" i="21"/>
  <c r="A50" i="21"/>
  <c r="A41" i="21"/>
  <c r="A43" i="21"/>
  <c r="A45" i="21"/>
  <c r="A47" i="21"/>
  <c r="A49" i="21"/>
  <c r="F51" i="20"/>
  <c r="A23" i="20"/>
  <c r="A24" i="20"/>
  <c r="A25" i="20"/>
  <c r="G36" i="20"/>
  <c r="L36" i="20"/>
  <c r="AC36" i="20"/>
  <c r="L53" i="20"/>
  <c r="H53" i="20"/>
  <c r="A26" i="20"/>
  <c r="A30" i="20"/>
  <c r="O36" i="20"/>
  <c r="W36" i="20"/>
  <c r="O53" i="20"/>
  <c r="H36" i="20"/>
  <c r="V36" i="20"/>
  <c r="Z36" i="20"/>
  <c r="A28" i="20"/>
  <c r="A34" i="20"/>
  <c r="G53" i="20"/>
  <c r="AC53" i="20"/>
  <c r="E36" i="20"/>
  <c r="N36" i="20"/>
  <c r="A32" i="20"/>
  <c r="V53" i="20"/>
  <c r="Z53" i="20"/>
  <c r="E53" i="20"/>
  <c r="N53" i="20"/>
  <c r="W53" i="20"/>
  <c r="K36" i="20"/>
  <c r="A40" i="20"/>
  <c r="A42" i="20"/>
  <c r="A44" i="20"/>
  <c r="AB44" i="20" s="1"/>
  <c r="AF44" i="20" s="1"/>
  <c r="A46" i="20"/>
  <c r="A48" i="20"/>
  <c r="A50" i="20"/>
  <c r="D50" i="20" s="1"/>
  <c r="A52" i="20"/>
  <c r="A27" i="20"/>
  <c r="A29" i="20"/>
  <c r="A31" i="20"/>
  <c r="A33" i="20"/>
  <c r="A35" i="20"/>
  <c r="A41" i="20"/>
  <c r="A43" i="20"/>
  <c r="A45" i="20"/>
  <c r="A47" i="20"/>
  <c r="A49" i="20"/>
  <c r="C36" i="18"/>
  <c r="G36" i="18"/>
  <c r="O36" i="18"/>
  <c r="S36" i="18"/>
  <c r="W36" i="18"/>
  <c r="AE36" i="18"/>
  <c r="D36" i="18"/>
  <c r="H36" i="18"/>
  <c r="L36" i="18"/>
  <c r="P36" i="18"/>
  <c r="T36" i="18"/>
  <c r="X36" i="18"/>
  <c r="AB36" i="18"/>
  <c r="K36" i="18"/>
  <c r="AA36" i="18"/>
  <c r="X53" i="19"/>
  <c r="A28" i="19"/>
  <c r="A23" i="19"/>
  <c r="O36" i="19"/>
  <c r="W36" i="19"/>
  <c r="S36" i="19"/>
  <c r="C53" i="19"/>
  <c r="G53" i="19"/>
  <c r="M53" i="19"/>
  <c r="Q53" i="19"/>
  <c r="Y53" i="19"/>
  <c r="AC53" i="19"/>
  <c r="H53" i="19"/>
  <c r="C36" i="19"/>
  <c r="G36" i="19"/>
  <c r="X36" i="19"/>
  <c r="A24" i="19"/>
  <c r="A25" i="19"/>
  <c r="H36" i="19"/>
  <c r="M36" i="19"/>
  <c r="Q36" i="19"/>
  <c r="Y36" i="19"/>
  <c r="AC36" i="19"/>
  <c r="A26" i="19"/>
  <c r="A34" i="19"/>
  <c r="N53" i="19"/>
  <c r="V53" i="19"/>
  <c r="Z53" i="19"/>
  <c r="AD53" i="19"/>
  <c r="E36" i="19"/>
  <c r="I36" i="19"/>
  <c r="N36" i="19"/>
  <c r="V36" i="19"/>
  <c r="Z36" i="19"/>
  <c r="AD36" i="19"/>
  <c r="A32" i="19"/>
  <c r="E53" i="19"/>
  <c r="I53" i="19"/>
  <c r="O53" i="19"/>
  <c r="S53" i="19"/>
  <c r="W53" i="19"/>
  <c r="F36" i="19"/>
  <c r="A27" i="19"/>
  <c r="A30" i="19"/>
  <c r="F53" i="19"/>
  <c r="A40" i="19"/>
  <c r="R40" i="19" s="1"/>
  <c r="A42" i="19"/>
  <c r="R42" i="19" s="1"/>
  <c r="R60" i="19" s="1"/>
  <c r="A44" i="19"/>
  <c r="A46" i="19"/>
  <c r="A48" i="19"/>
  <c r="A50" i="19"/>
  <c r="A52" i="19"/>
  <c r="A29" i="19"/>
  <c r="A31" i="19"/>
  <c r="A33" i="19"/>
  <c r="A35" i="19"/>
  <c r="A41" i="19"/>
  <c r="R41" i="19" s="1"/>
  <c r="R59" i="19" s="1"/>
  <c r="A43" i="19"/>
  <c r="A45" i="19"/>
  <c r="A47" i="19"/>
  <c r="A49" i="19"/>
  <c r="E36" i="18"/>
  <c r="I36" i="18"/>
  <c r="M36" i="18"/>
  <c r="Q36" i="18"/>
  <c r="U36" i="18"/>
  <c r="Y36" i="18"/>
  <c r="AC36" i="18"/>
  <c r="F36" i="18"/>
  <c r="N36" i="18"/>
  <c r="V36" i="18"/>
  <c r="Z36" i="18"/>
  <c r="AD36" i="18"/>
  <c r="A40" i="18"/>
  <c r="A42" i="18"/>
  <c r="A44" i="18"/>
  <c r="R44" i="18" s="1"/>
  <c r="AF44" i="18" s="1"/>
  <c r="A46" i="18"/>
  <c r="A48" i="18"/>
  <c r="A50" i="18"/>
  <c r="A52" i="18"/>
  <c r="A27" i="18"/>
  <c r="A29" i="18"/>
  <c r="A31" i="18"/>
  <c r="A33" i="18"/>
  <c r="A35" i="18"/>
  <c r="A41" i="18"/>
  <c r="A43" i="18"/>
  <c r="A45" i="18"/>
  <c r="A47" i="18"/>
  <c r="A49" i="18"/>
  <c r="AE52" i="17"/>
  <c r="AD52" i="17"/>
  <c r="AC52" i="17"/>
  <c r="AB52" i="17"/>
  <c r="AA52" i="17"/>
  <c r="AA70" i="17" s="1"/>
  <c r="Z52" i="17"/>
  <c r="Z70" i="17" s="1"/>
  <c r="Y52" i="17"/>
  <c r="Y70" i="17" s="1"/>
  <c r="X52" i="17"/>
  <c r="W52" i="17"/>
  <c r="W70" i="17" s="1"/>
  <c r="V52" i="17"/>
  <c r="U52" i="17"/>
  <c r="T52" i="17"/>
  <c r="S52" i="17"/>
  <c r="S70" i="17" s="1"/>
  <c r="R52" i="17"/>
  <c r="Q52" i="17"/>
  <c r="P52" i="17"/>
  <c r="O52" i="17"/>
  <c r="N52" i="17"/>
  <c r="M52" i="17"/>
  <c r="L52" i="17"/>
  <c r="K52" i="17"/>
  <c r="J52" i="17"/>
  <c r="I52" i="17"/>
  <c r="H52" i="17"/>
  <c r="G52" i="17"/>
  <c r="F52" i="17"/>
  <c r="E52" i="17"/>
  <c r="D52" i="17"/>
  <c r="C52" i="17"/>
  <c r="AE51" i="17"/>
  <c r="AE69" i="17" s="1"/>
  <c r="AD51" i="17"/>
  <c r="AD69" i="17" s="1"/>
  <c r="AC51" i="17"/>
  <c r="AB51" i="17"/>
  <c r="AA51" i="17"/>
  <c r="AA69" i="17" s="1"/>
  <c r="Z51" i="17"/>
  <c r="Y51" i="17"/>
  <c r="X51" i="17"/>
  <c r="W51" i="17"/>
  <c r="W69" i="17" s="1"/>
  <c r="V51" i="17"/>
  <c r="U51" i="17"/>
  <c r="T51" i="17"/>
  <c r="S51" i="17"/>
  <c r="R51" i="17"/>
  <c r="Q51" i="17"/>
  <c r="P51" i="17"/>
  <c r="O51" i="17"/>
  <c r="N51" i="17"/>
  <c r="M51" i="17"/>
  <c r="M69" i="17" s="1"/>
  <c r="L51" i="17"/>
  <c r="K51" i="17"/>
  <c r="J51" i="17"/>
  <c r="I51" i="17"/>
  <c r="H51" i="17"/>
  <c r="G51" i="17"/>
  <c r="F51" i="17"/>
  <c r="E51" i="17"/>
  <c r="D51" i="17"/>
  <c r="C51" i="17"/>
  <c r="AE50" i="17"/>
  <c r="AD50" i="17"/>
  <c r="AD68" i="17" s="1"/>
  <c r="AC50" i="17"/>
  <c r="AB50" i="17"/>
  <c r="AA50" i="17"/>
  <c r="Z50" i="17"/>
  <c r="Y50" i="17"/>
  <c r="Y68" i="17" s="1"/>
  <c r="X50" i="17"/>
  <c r="W50" i="17"/>
  <c r="V50" i="17"/>
  <c r="U50" i="17"/>
  <c r="T50" i="17"/>
  <c r="T68" i="17" s="1"/>
  <c r="S50" i="17"/>
  <c r="S68" i="17" s="1"/>
  <c r="R50" i="17"/>
  <c r="Q50" i="17"/>
  <c r="P50" i="17"/>
  <c r="O50" i="17"/>
  <c r="N50" i="17"/>
  <c r="M50" i="17"/>
  <c r="M68" i="17" s="1"/>
  <c r="L50" i="17"/>
  <c r="L68" i="17" s="1"/>
  <c r="K50" i="17"/>
  <c r="J50" i="17"/>
  <c r="I50" i="17"/>
  <c r="H50" i="17"/>
  <c r="G50" i="17"/>
  <c r="F50" i="17"/>
  <c r="E50" i="17"/>
  <c r="D50" i="17"/>
  <c r="C50" i="17"/>
  <c r="AE49" i="17"/>
  <c r="AD49" i="17"/>
  <c r="AC49" i="17"/>
  <c r="AB49" i="17"/>
  <c r="AA49" i="17"/>
  <c r="Z49" i="17"/>
  <c r="Z67" i="17" s="1"/>
  <c r="Y49" i="17"/>
  <c r="X49" i="17"/>
  <c r="V49" i="17"/>
  <c r="U49" i="17"/>
  <c r="T49" i="17"/>
  <c r="S49" i="17"/>
  <c r="R49" i="17"/>
  <c r="Q49" i="17"/>
  <c r="P49" i="17"/>
  <c r="O49" i="17"/>
  <c r="N49" i="17"/>
  <c r="N67" i="17" s="1"/>
  <c r="M49" i="17"/>
  <c r="L49" i="17"/>
  <c r="K49" i="17"/>
  <c r="J49" i="17"/>
  <c r="H49" i="17"/>
  <c r="E49" i="17"/>
  <c r="D49" i="17"/>
  <c r="C49" i="17"/>
  <c r="AD48" i="17"/>
  <c r="AC48" i="17"/>
  <c r="AB48" i="17"/>
  <c r="AA48" i="17"/>
  <c r="Z48" i="17"/>
  <c r="Y48" i="17"/>
  <c r="Y66" i="17" s="1"/>
  <c r="X48" i="17"/>
  <c r="W48" i="17"/>
  <c r="U48" i="17"/>
  <c r="T48" i="17"/>
  <c r="S48" i="17"/>
  <c r="R48" i="17"/>
  <c r="Q48" i="17"/>
  <c r="P48" i="17"/>
  <c r="O48" i="17"/>
  <c r="N48" i="17"/>
  <c r="M48" i="17"/>
  <c r="L48" i="17"/>
  <c r="K48" i="17"/>
  <c r="J48" i="17"/>
  <c r="I48" i="17"/>
  <c r="H48" i="17"/>
  <c r="G48" i="17"/>
  <c r="F48" i="17"/>
  <c r="E48" i="17"/>
  <c r="D48" i="17"/>
  <c r="C48" i="17"/>
  <c r="AE47" i="17"/>
  <c r="AD47" i="17"/>
  <c r="AD65" i="17" s="1"/>
  <c r="AC47" i="17"/>
  <c r="AB47" i="17"/>
  <c r="AB65" i="17" s="1"/>
  <c r="AA47" i="17"/>
  <c r="Z47" i="17"/>
  <c r="Y47" i="17"/>
  <c r="X47" i="17"/>
  <c r="V47" i="17"/>
  <c r="T47" i="17"/>
  <c r="T65" i="17" s="1"/>
  <c r="S47" i="17"/>
  <c r="P47" i="17"/>
  <c r="O47" i="17"/>
  <c r="N47" i="17"/>
  <c r="M47" i="17"/>
  <c r="M65" i="17" s="1"/>
  <c r="K47" i="17"/>
  <c r="J47" i="17"/>
  <c r="I47" i="17"/>
  <c r="H47" i="17"/>
  <c r="G47" i="17"/>
  <c r="F47" i="17"/>
  <c r="F65" i="17" s="1"/>
  <c r="E47" i="17"/>
  <c r="D47" i="17"/>
  <c r="C47" i="17"/>
  <c r="AD46" i="17"/>
  <c r="AA46" i="17"/>
  <c r="AA64" i="17" s="1"/>
  <c r="Z46" i="17"/>
  <c r="Z64" i="17" s="1"/>
  <c r="Y46" i="17"/>
  <c r="Y64" i="17" s="1"/>
  <c r="X46" i="17"/>
  <c r="T46" i="17"/>
  <c r="Q46" i="17"/>
  <c r="P46" i="17"/>
  <c r="O46" i="17"/>
  <c r="N46" i="17"/>
  <c r="M46" i="17"/>
  <c r="M64" i="17" s="1"/>
  <c r="K46" i="17"/>
  <c r="J46" i="17"/>
  <c r="H46" i="17"/>
  <c r="G46" i="17"/>
  <c r="F46" i="17"/>
  <c r="E46" i="17"/>
  <c r="D46" i="17"/>
  <c r="C46" i="17"/>
  <c r="AE45" i="17"/>
  <c r="AE63" i="17" s="1"/>
  <c r="AD45" i="17"/>
  <c r="AD63" i="17" s="1"/>
  <c r="AC45" i="17"/>
  <c r="AB45" i="17"/>
  <c r="AA45" i="17"/>
  <c r="Z45" i="17"/>
  <c r="Y45" i="17"/>
  <c r="Y63" i="17" s="1"/>
  <c r="X45" i="17"/>
  <c r="W45" i="17"/>
  <c r="W63" i="17" s="1"/>
  <c r="V45" i="17"/>
  <c r="V63" i="17" s="1"/>
  <c r="U45" i="17"/>
  <c r="T45" i="17"/>
  <c r="S45" i="17"/>
  <c r="R45" i="17"/>
  <c r="Q45" i="17"/>
  <c r="P45" i="17"/>
  <c r="O45" i="17"/>
  <c r="N45" i="17"/>
  <c r="M45" i="17"/>
  <c r="M63" i="17" s="1"/>
  <c r="L45" i="17"/>
  <c r="J45" i="17"/>
  <c r="I45" i="17"/>
  <c r="H45" i="17"/>
  <c r="G45" i="17"/>
  <c r="F45" i="17"/>
  <c r="E45" i="17"/>
  <c r="D45" i="17"/>
  <c r="C45" i="17"/>
  <c r="AD44" i="17"/>
  <c r="AB44" i="17"/>
  <c r="Z44" i="17"/>
  <c r="Z62" i="17" s="1"/>
  <c r="Y44" i="17"/>
  <c r="Y62" i="17" s="1"/>
  <c r="X44" i="17"/>
  <c r="W44" i="17"/>
  <c r="V44" i="17"/>
  <c r="V62" i="17" s="1"/>
  <c r="U44" i="17"/>
  <c r="T44" i="17"/>
  <c r="R44" i="17"/>
  <c r="Q44" i="17"/>
  <c r="P44" i="17"/>
  <c r="N44" i="17"/>
  <c r="N62" i="17" s="1"/>
  <c r="M44" i="17"/>
  <c r="L44" i="17"/>
  <c r="K44" i="17"/>
  <c r="I44" i="17"/>
  <c r="H44" i="17"/>
  <c r="G44" i="17"/>
  <c r="F44" i="17"/>
  <c r="F62" i="17" s="1"/>
  <c r="E44" i="17"/>
  <c r="D44" i="17"/>
  <c r="C44" i="17"/>
  <c r="AE43" i="17"/>
  <c r="AD43" i="17"/>
  <c r="AC43" i="17"/>
  <c r="AB43" i="17"/>
  <c r="AA43" i="17"/>
  <c r="AA61" i="17" s="1"/>
  <c r="Z43" i="17"/>
  <c r="Z61" i="17" s="1"/>
  <c r="Y43" i="17"/>
  <c r="Y61" i="17" s="1"/>
  <c r="X43" i="17"/>
  <c r="W43" i="17"/>
  <c r="V43" i="17"/>
  <c r="U43" i="17"/>
  <c r="T43" i="17"/>
  <c r="T61" i="17" s="1"/>
  <c r="S43" i="17"/>
  <c r="R43" i="17"/>
  <c r="R61" i="17" s="1"/>
  <c r="Q43" i="17"/>
  <c r="P43" i="17"/>
  <c r="O43" i="17"/>
  <c r="N43" i="17"/>
  <c r="M43" i="17"/>
  <c r="L43" i="17"/>
  <c r="L61" i="17" s="1"/>
  <c r="K43" i="17"/>
  <c r="J43" i="17"/>
  <c r="I43" i="17"/>
  <c r="H43" i="17"/>
  <c r="G43" i="17"/>
  <c r="F43" i="17"/>
  <c r="E43" i="17"/>
  <c r="D43" i="17"/>
  <c r="C43" i="17"/>
  <c r="AE42" i="17"/>
  <c r="AE60" i="17" s="1"/>
  <c r="AD42" i="17"/>
  <c r="AD60" i="17" s="1"/>
  <c r="AC42" i="17"/>
  <c r="AB42" i="17"/>
  <c r="AA42" i="17"/>
  <c r="Z42" i="17"/>
  <c r="Y42" i="17"/>
  <c r="Y60" i="17" s="1"/>
  <c r="X42" i="17"/>
  <c r="W42" i="17"/>
  <c r="V42" i="17"/>
  <c r="V60" i="17" s="1"/>
  <c r="U42" i="17"/>
  <c r="T42" i="17"/>
  <c r="S42" i="17"/>
  <c r="Q42" i="17"/>
  <c r="P42" i="17"/>
  <c r="O42" i="17"/>
  <c r="N42" i="17"/>
  <c r="M42" i="17"/>
  <c r="L42" i="17"/>
  <c r="L60" i="17" s="1"/>
  <c r="I42" i="17"/>
  <c r="H42" i="17"/>
  <c r="G42" i="17"/>
  <c r="F42" i="17"/>
  <c r="F60" i="17" s="1"/>
  <c r="E42" i="17"/>
  <c r="D42" i="17"/>
  <c r="C42" i="17"/>
  <c r="AE41" i="17"/>
  <c r="AD41" i="17"/>
  <c r="AB41" i="17"/>
  <c r="Z41" i="17"/>
  <c r="Y41" i="17"/>
  <c r="Y59" i="17" s="1"/>
  <c r="X41" i="17"/>
  <c r="W41" i="17"/>
  <c r="V41" i="17"/>
  <c r="T41" i="17"/>
  <c r="T59" i="17" s="1"/>
  <c r="S41" i="17"/>
  <c r="P41" i="17"/>
  <c r="N41" i="17"/>
  <c r="M41" i="17"/>
  <c r="I41" i="17"/>
  <c r="H41" i="17"/>
  <c r="G41" i="17"/>
  <c r="F41" i="17"/>
  <c r="E41" i="17"/>
  <c r="D41" i="17"/>
  <c r="C41" i="17"/>
  <c r="AE40" i="17"/>
  <c r="AE58" i="17" s="1"/>
  <c r="AD40" i="17"/>
  <c r="AB40" i="17"/>
  <c r="Z40" i="17"/>
  <c r="Y40" i="17"/>
  <c r="Y58" i="17" s="1"/>
  <c r="X40" i="17"/>
  <c r="W40" i="17"/>
  <c r="V40" i="17"/>
  <c r="T40" i="17"/>
  <c r="T58" i="17" s="1"/>
  <c r="S40" i="17"/>
  <c r="P40" i="17"/>
  <c r="N40" i="17"/>
  <c r="M40" i="17"/>
  <c r="I40" i="17"/>
  <c r="H40" i="17"/>
  <c r="G40" i="17"/>
  <c r="F40" i="17"/>
  <c r="F58" i="17" s="1"/>
  <c r="E40" i="17"/>
  <c r="D40" i="17"/>
  <c r="C40" i="17"/>
  <c r="A19" i="17"/>
  <c r="A51" i="17" s="1"/>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AE52" i="16"/>
  <c r="AD52" i="16"/>
  <c r="AC52" i="16"/>
  <c r="AB52" i="16"/>
  <c r="AA52" i="16"/>
  <c r="Z52" i="16"/>
  <c r="Y52" i="16"/>
  <c r="X52" i="16"/>
  <c r="W52" i="16"/>
  <c r="W70" i="16" s="1"/>
  <c r="V52" i="16"/>
  <c r="V70" i="16" s="1"/>
  <c r="U52" i="16"/>
  <c r="T52" i="16"/>
  <c r="S52" i="16"/>
  <c r="R52" i="16"/>
  <c r="Q52" i="16"/>
  <c r="P52" i="16"/>
  <c r="O52" i="16"/>
  <c r="N52" i="16"/>
  <c r="M52" i="16"/>
  <c r="M70" i="16" s="1"/>
  <c r="L52" i="16"/>
  <c r="K52" i="16"/>
  <c r="J52" i="16"/>
  <c r="I52" i="16"/>
  <c r="H52" i="16"/>
  <c r="G52" i="16"/>
  <c r="F52" i="16"/>
  <c r="F70" i="16" s="1"/>
  <c r="E52" i="16"/>
  <c r="D52" i="16"/>
  <c r="C52" i="16"/>
  <c r="AE51" i="16"/>
  <c r="AD51" i="16"/>
  <c r="AC51" i="16"/>
  <c r="AB51" i="16"/>
  <c r="AB69" i="16" s="1"/>
  <c r="AA51" i="16"/>
  <c r="AA69" i="16" s="1"/>
  <c r="Z51" i="16"/>
  <c r="Y51" i="16"/>
  <c r="X51" i="16"/>
  <c r="W51" i="16"/>
  <c r="V51" i="16"/>
  <c r="U51" i="16"/>
  <c r="T51" i="16"/>
  <c r="T69" i="16" s="1"/>
  <c r="S51" i="16"/>
  <c r="S69" i="16" s="1"/>
  <c r="R51" i="16"/>
  <c r="Q51" i="16"/>
  <c r="P51" i="16"/>
  <c r="O51" i="16"/>
  <c r="N51" i="16"/>
  <c r="M51" i="16"/>
  <c r="M69" i="16" s="1"/>
  <c r="L51" i="16"/>
  <c r="K51" i="16"/>
  <c r="J51" i="16"/>
  <c r="H51" i="16"/>
  <c r="G51" i="16"/>
  <c r="E51" i="16"/>
  <c r="D51" i="16"/>
  <c r="C51" i="16"/>
  <c r="AE50" i="16"/>
  <c r="AD50" i="16"/>
  <c r="AC50" i="16"/>
  <c r="AB50" i="16"/>
  <c r="AA50" i="16"/>
  <c r="AA68" i="16" s="1"/>
  <c r="Z50" i="16"/>
  <c r="Z68" i="16" s="1"/>
  <c r="Y50" i="16"/>
  <c r="Y68" i="16" s="1"/>
  <c r="X50" i="16"/>
  <c r="V50" i="16"/>
  <c r="U50" i="16"/>
  <c r="T50" i="16"/>
  <c r="S50" i="16"/>
  <c r="S68" i="16" s="1"/>
  <c r="R50" i="16"/>
  <c r="R68" i="16" s="1"/>
  <c r="Q50" i="16"/>
  <c r="P50" i="16"/>
  <c r="O50" i="16"/>
  <c r="N50" i="16"/>
  <c r="M50" i="16"/>
  <c r="L50" i="16"/>
  <c r="K50" i="16"/>
  <c r="J50" i="16"/>
  <c r="H50" i="16"/>
  <c r="G50" i="16"/>
  <c r="D50" i="16"/>
  <c r="C50" i="16"/>
  <c r="AE49" i="16"/>
  <c r="AD49" i="16"/>
  <c r="AC49" i="16"/>
  <c r="AB49" i="16"/>
  <c r="AA49" i="16"/>
  <c r="Z49" i="16"/>
  <c r="Y49" i="16"/>
  <c r="X49" i="16"/>
  <c r="V49" i="16"/>
  <c r="V67" i="16" s="1"/>
  <c r="U49" i="16"/>
  <c r="T49" i="16"/>
  <c r="T67" i="16" s="1"/>
  <c r="S49" i="16"/>
  <c r="R49" i="16"/>
  <c r="Q49" i="16"/>
  <c r="P49" i="16"/>
  <c r="O49" i="16"/>
  <c r="N49" i="16"/>
  <c r="M49" i="16"/>
  <c r="M67" i="16" s="1"/>
  <c r="L49" i="16"/>
  <c r="K49" i="16"/>
  <c r="J49" i="16"/>
  <c r="H49" i="16"/>
  <c r="D49" i="16"/>
  <c r="C49" i="16"/>
  <c r="AD48" i="16"/>
  <c r="AC48" i="16"/>
  <c r="AB48" i="16"/>
  <c r="AA48" i="16"/>
  <c r="Z48" i="16"/>
  <c r="Y48" i="16"/>
  <c r="X48" i="16"/>
  <c r="W48" i="16"/>
  <c r="W66" i="16" s="1"/>
  <c r="U48" i="16"/>
  <c r="T48" i="16"/>
  <c r="S48" i="16"/>
  <c r="S66" i="16" s="1"/>
  <c r="R48" i="16"/>
  <c r="Q48" i="16"/>
  <c r="P48" i="16"/>
  <c r="O48" i="16"/>
  <c r="N48" i="16"/>
  <c r="N66" i="16" s="1"/>
  <c r="M48" i="16"/>
  <c r="M66" i="16" s="1"/>
  <c r="L48" i="16"/>
  <c r="L66" i="16" s="1"/>
  <c r="K48" i="16"/>
  <c r="J48" i="16"/>
  <c r="I48" i="16"/>
  <c r="H48" i="16"/>
  <c r="G48" i="16"/>
  <c r="F48" i="16"/>
  <c r="F66" i="16" s="1"/>
  <c r="E48" i="16"/>
  <c r="D48" i="16"/>
  <c r="C48" i="16"/>
  <c r="AE47" i="16"/>
  <c r="AD47" i="16"/>
  <c r="AC47" i="16"/>
  <c r="AB47" i="16"/>
  <c r="AB65" i="16" s="1"/>
  <c r="AA47" i="16"/>
  <c r="AA65" i="16" s="1"/>
  <c r="Z47" i="16"/>
  <c r="Z65" i="16" s="1"/>
  <c r="Y47" i="16"/>
  <c r="X47" i="16"/>
  <c r="V47" i="16"/>
  <c r="T47" i="16"/>
  <c r="S47" i="16"/>
  <c r="P47" i="16"/>
  <c r="O47" i="16"/>
  <c r="N47" i="16"/>
  <c r="N65" i="16" s="1"/>
  <c r="M47" i="16"/>
  <c r="M65" i="16" s="1"/>
  <c r="K47" i="16"/>
  <c r="J47" i="16"/>
  <c r="I47" i="16"/>
  <c r="H47" i="16"/>
  <c r="G47" i="16"/>
  <c r="F47" i="16"/>
  <c r="E47" i="16"/>
  <c r="D47" i="16"/>
  <c r="C47" i="16"/>
  <c r="AD46" i="16"/>
  <c r="AA46" i="16"/>
  <c r="Z46" i="16"/>
  <c r="Y46" i="16"/>
  <c r="Y64" i="16" s="1"/>
  <c r="X46" i="16"/>
  <c r="T46" i="16"/>
  <c r="Q46" i="16"/>
  <c r="P46" i="16"/>
  <c r="O46" i="16"/>
  <c r="N46" i="16"/>
  <c r="M46" i="16"/>
  <c r="K46" i="16"/>
  <c r="J46" i="16"/>
  <c r="H46" i="16"/>
  <c r="G46" i="16"/>
  <c r="F46" i="16"/>
  <c r="E46" i="16"/>
  <c r="D46" i="16"/>
  <c r="C46" i="16"/>
  <c r="AE45" i="16"/>
  <c r="AE63" i="16" s="1"/>
  <c r="AD45" i="16"/>
  <c r="AC45" i="16"/>
  <c r="AB45" i="16"/>
  <c r="AB63" i="16" s="1"/>
  <c r="AA45" i="16"/>
  <c r="Z45" i="16"/>
  <c r="Y45" i="16"/>
  <c r="X45" i="16"/>
  <c r="W45" i="16"/>
  <c r="W63" i="16" s="1"/>
  <c r="V45" i="16"/>
  <c r="U45" i="16"/>
  <c r="T45" i="16"/>
  <c r="T63" i="16" s="1"/>
  <c r="S45" i="16"/>
  <c r="R45" i="16"/>
  <c r="Q45" i="16"/>
  <c r="P45" i="16"/>
  <c r="O45" i="16"/>
  <c r="N45" i="16"/>
  <c r="M45" i="16"/>
  <c r="M63" i="16" s="1"/>
  <c r="L45" i="16"/>
  <c r="K45" i="16"/>
  <c r="J45" i="16"/>
  <c r="I45" i="16"/>
  <c r="H45" i="16"/>
  <c r="G45" i="16"/>
  <c r="F45" i="16"/>
  <c r="F63" i="16" s="1"/>
  <c r="E45" i="16"/>
  <c r="D45" i="16"/>
  <c r="C45" i="16"/>
  <c r="AD44" i="16"/>
  <c r="AD62" i="16" s="1"/>
  <c r="AB44" i="16"/>
  <c r="Z44" i="16"/>
  <c r="Y44" i="16"/>
  <c r="Y62" i="16" s="1"/>
  <c r="X44" i="16"/>
  <c r="W44" i="16"/>
  <c r="W62" i="16" s="1"/>
  <c r="V44" i="16"/>
  <c r="U44" i="16"/>
  <c r="T44" i="16"/>
  <c r="Q44" i="16"/>
  <c r="P44" i="16"/>
  <c r="N44" i="16"/>
  <c r="M44" i="16"/>
  <c r="M62" i="16" s="1"/>
  <c r="L44" i="16"/>
  <c r="L62" i="16" s="1"/>
  <c r="K44" i="16"/>
  <c r="I44" i="16"/>
  <c r="H44" i="16"/>
  <c r="G44" i="16"/>
  <c r="F44" i="16"/>
  <c r="E44" i="16"/>
  <c r="D44" i="16"/>
  <c r="C44" i="16"/>
  <c r="AE43" i="16"/>
  <c r="AD43" i="16"/>
  <c r="AC43" i="16"/>
  <c r="AB43" i="16"/>
  <c r="AA43" i="16"/>
  <c r="Z43" i="16"/>
  <c r="Z61" i="16" s="1"/>
  <c r="Y43" i="16"/>
  <c r="Y61" i="16" s="1"/>
  <c r="X43" i="16"/>
  <c r="W43" i="16"/>
  <c r="V43" i="16"/>
  <c r="V61" i="16" s="1"/>
  <c r="U43" i="16"/>
  <c r="T43" i="16"/>
  <c r="S43" i="16"/>
  <c r="R43" i="16"/>
  <c r="R61" i="16" s="1"/>
  <c r="Q43" i="16"/>
  <c r="P43" i="16"/>
  <c r="O43" i="16"/>
  <c r="N43" i="16"/>
  <c r="M43" i="16"/>
  <c r="M61" i="16" s="1"/>
  <c r="L43" i="16"/>
  <c r="K43" i="16"/>
  <c r="J43" i="16"/>
  <c r="I43" i="16"/>
  <c r="H43" i="16"/>
  <c r="G43" i="16"/>
  <c r="F43" i="16"/>
  <c r="E43" i="16"/>
  <c r="D43" i="16"/>
  <c r="C43" i="16"/>
  <c r="AE42" i="16"/>
  <c r="AD42" i="16"/>
  <c r="AC42" i="16"/>
  <c r="AB42" i="16"/>
  <c r="AA42" i="16"/>
  <c r="Z42" i="16"/>
  <c r="Y42" i="16"/>
  <c r="X42" i="16"/>
  <c r="W42" i="16"/>
  <c r="W60" i="16" s="1"/>
  <c r="V42" i="16"/>
  <c r="V60" i="16" s="1"/>
  <c r="U42" i="16"/>
  <c r="T42" i="16"/>
  <c r="S42" i="16"/>
  <c r="S60" i="16" s="1"/>
  <c r="Q42" i="16"/>
  <c r="P42" i="16"/>
  <c r="O42" i="16"/>
  <c r="N42" i="16"/>
  <c r="N60" i="16" s="1"/>
  <c r="M42" i="16"/>
  <c r="M60" i="16" s="1"/>
  <c r="L42" i="16"/>
  <c r="I42" i="16"/>
  <c r="H42" i="16"/>
  <c r="G42" i="16"/>
  <c r="F42" i="16"/>
  <c r="E42" i="16"/>
  <c r="D42" i="16"/>
  <c r="C42" i="16"/>
  <c r="AE41" i="16"/>
  <c r="AD41" i="16"/>
  <c r="AD59" i="16" s="1"/>
  <c r="AC41" i="16"/>
  <c r="AB41" i="16"/>
  <c r="AA41" i="16"/>
  <c r="Z41" i="16"/>
  <c r="Y41" i="16"/>
  <c r="Y59" i="16" s="1"/>
  <c r="X41" i="16"/>
  <c r="W41" i="16"/>
  <c r="W59" i="16" s="1"/>
  <c r="V41" i="16"/>
  <c r="T41" i="16"/>
  <c r="P41" i="16"/>
  <c r="N41" i="16"/>
  <c r="M41" i="16"/>
  <c r="I41" i="16"/>
  <c r="H41" i="16"/>
  <c r="G41" i="16"/>
  <c r="F41" i="16"/>
  <c r="E41" i="16"/>
  <c r="D41" i="16"/>
  <c r="C41" i="16"/>
  <c r="AE40" i="16"/>
  <c r="AD40" i="16"/>
  <c r="AC40" i="16"/>
  <c r="AB40" i="16"/>
  <c r="AA40" i="16"/>
  <c r="AA58" i="16" s="1"/>
  <c r="Z40" i="16"/>
  <c r="Z58" i="16" s="1"/>
  <c r="Y40" i="16"/>
  <c r="X40" i="16"/>
  <c r="W40" i="16"/>
  <c r="V40" i="16"/>
  <c r="V58" i="16" s="1"/>
  <c r="T40" i="16"/>
  <c r="P40" i="16"/>
  <c r="N40" i="16"/>
  <c r="N58" i="16" s="1"/>
  <c r="M40" i="16"/>
  <c r="M58" i="16" s="1"/>
  <c r="I40" i="16"/>
  <c r="H40" i="16"/>
  <c r="G40" i="16"/>
  <c r="F40" i="16"/>
  <c r="F58" i="16" s="1"/>
  <c r="E40" i="16"/>
  <c r="D40" i="16"/>
  <c r="C40" i="16"/>
  <c r="A19" i="16"/>
  <c r="A51" i="16" s="1"/>
  <c r="F51" i="16" s="1"/>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J3" i="15"/>
  <c r="AE52" i="15"/>
  <c r="AD52" i="15"/>
  <c r="AC52" i="15"/>
  <c r="AB52" i="15"/>
  <c r="AA52" i="15"/>
  <c r="Z52" i="15"/>
  <c r="Z70" i="15" s="1"/>
  <c r="Y52" i="15"/>
  <c r="Y70" i="15" s="1"/>
  <c r="X52" i="15"/>
  <c r="W52" i="15"/>
  <c r="W70" i="15" s="1"/>
  <c r="V52" i="15"/>
  <c r="V70" i="15" s="1"/>
  <c r="U52" i="15"/>
  <c r="T52" i="15"/>
  <c r="S52" i="15"/>
  <c r="R52" i="15"/>
  <c r="Q52" i="15"/>
  <c r="P52" i="15"/>
  <c r="O52" i="15"/>
  <c r="N52" i="15"/>
  <c r="M52" i="15"/>
  <c r="L52" i="15"/>
  <c r="K52" i="15"/>
  <c r="J52" i="15"/>
  <c r="I52" i="15"/>
  <c r="H52" i="15"/>
  <c r="G52" i="15"/>
  <c r="F52" i="15"/>
  <c r="F70" i="15" s="1"/>
  <c r="E52" i="15"/>
  <c r="D52" i="15"/>
  <c r="C52" i="15"/>
  <c r="AE51" i="15"/>
  <c r="AE69" i="15" s="1"/>
  <c r="AD51" i="15"/>
  <c r="AC51" i="15"/>
  <c r="AB51" i="15"/>
  <c r="AB69" i="15" s="1"/>
  <c r="AA51" i="15"/>
  <c r="Z51" i="15"/>
  <c r="Z69" i="15" s="1"/>
  <c r="Y51" i="15"/>
  <c r="X51" i="15"/>
  <c r="W51" i="15"/>
  <c r="W69" i="15" s="1"/>
  <c r="V51" i="15"/>
  <c r="V69" i="15" s="1"/>
  <c r="U51" i="15"/>
  <c r="T51" i="15"/>
  <c r="T69" i="15" s="1"/>
  <c r="S51" i="15"/>
  <c r="S69" i="15" s="1"/>
  <c r="R51" i="15"/>
  <c r="Q51" i="15"/>
  <c r="P51" i="15"/>
  <c r="O51" i="15"/>
  <c r="N51" i="15"/>
  <c r="N69" i="15" s="1"/>
  <c r="M51" i="15"/>
  <c r="L51" i="15"/>
  <c r="K51" i="15"/>
  <c r="J51" i="15"/>
  <c r="I51" i="15"/>
  <c r="H51" i="15"/>
  <c r="G51" i="15"/>
  <c r="F51" i="15"/>
  <c r="F69" i="15" s="1"/>
  <c r="E51" i="15"/>
  <c r="D51" i="15"/>
  <c r="C51" i="15"/>
  <c r="AE50" i="15"/>
  <c r="AD50" i="15"/>
  <c r="AC50" i="15"/>
  <c r="AB50" i="15"/>
  <c r="AB68" i="15" s="1"/>
  <c r="AA50" i="15"/>
  <c r="Z50" i="15"/>
  <c r="Z68" i="15" s="1"/>
  <c r="Y50" i="15"/>
  <c r="X50" i="15"/>
  <c r="W50" i="15"/>
  <c r="W68" i="15" s="1"/>
  <c r="V50" i="15"/>
  <c r="U50" i="15"/>
  <c r="T50" i="15"/>
  <c r="S50" i="15"/>
  <c r="S68" i="15" s="1"/>
  <c r="R50" i="15"/>
  <c r="Q50" i="15"/>
  <c r="P50" i="15"/>
  <c r="O50" i="15"/>
  <c r="N50" i="15"/>
  <c r="M50" i="15"/>
  <c r="L50" i="15"/>
  <c r="L68" i="15" s="1"/>
  <c r="K50" i="15"/>
  <c r="J50" i="15"/>
  <c r="I50" i="15"/>
  <c r="H50" i="15"/>
  <c r="G50" i="15"/>
  <c r="F50" i="15"/>
  <c r="E50" i="15"/>
  <c r="D50" i="15"/>
  <c r="C50" i="15"/>
  <c r="AE49" i="15"/>
  <c r="AD49" i="15"/>
  <c r="AC49" i="15"/>
  <c r="AB49" i="15"/>
  <c r="AA49" i="15"/>
  <c r="Z49" i="15"/>
  <c r="Y49" i="15"/>
  <c r="Y67" i="15" s="1"/>
  <c r="X49" i="15"/>
  <c r="W49" i="15"/>
  <c r="V49" i="15"/>
  <c r="U49" i="15"/>
  <c r="T49" i="15"/>
  <c r="S49" i="15"/>
  <c r="R49" i="15"/>
  <c r="Q49" i="15"/>
  <c r="P49" i="15"/>
  <c r="O49" i="15"/>
  <c r="N49" i="15"/>
  <c r="M49" i="15"/>
  <c r="M67" i="15" s="1"/>
  <c r="L49" i="15"/>
  <c r="K49" i="15"/>
  <c r="J49" i="15"/>
  <c r="I49" i="15"/>
  <c r="H49" i="15"/>
  <c r="G49" i="15"/>
  <c r="F49" i="15"/>
  <c r="F67" i="15" s="1"/>
  <c r="E49" i="15"/>
  <c r="D49" i="15"/>
  <c r="C49" i="15"/>
  <c r="AE48" i="15"/>
  <c r="AD48" i="15"/>
  <c r="AD66" i="15" s="1"/>
  <c r="AC48" i="15"/>
  <c r="AB48" i="15"/>
  <c r="AA48" i="15"/>
  <c r="AA66" i="15" s="1"/>
  <c r="Z48" i="15"/>
  <c r="Y48" i="15"/>
  <c r="X48" i="15"/>
  <c r="W48" i="15"/>
  <c r="V48" i="15"/>
  <c r="V66" i="15" s="1"/>
  <c r="U48" i="15"/>
  <c r="T48" i="15"/>
  <c r="S48" i="15"/>
  <c r="R48" i="15"/>
  <c r="Q48" i="15"/>
  <c r="P48" i="15"/>
  <c r="O48" i="15"/>
  <c r="N48" i="15"/>
  <c r="M48" i="15"/>
  <c r="M66" i="15" s="1"/>
  <c r="L48" i="15"/>
  <c r="K48" i="15"/>
  <c r="J48" i="15"/>
  <c r="I48" i="15"/>
  <c r="H48" i="15"/>
  <c r="G48" i="15"/>
  <c r="F48" i="15"/>
  <c r="E48" i="15"/>
  <c r="D48" i="15"/>
  <c r="C48" i="15"/>
  <c r="AE47" i="15"/>
  <c r="AC47" i="15"/>
  <c r="AB47" i="15"/>
  <c r="AA47" i="15"/>
  <c r="X47" i="15"/>
  <c r="W47" i="15"/>
  <c r="W65" i="15" s="1"/>
  <c r="V47" i="15"/>
  <c r="U47" i="15"/>
  <c r="S47" i="15"/>
  <c r="R47" i="15"/>
  <c r="Q47" i="15"/>
  <c r="O47" i="15"/>
  <c r="N47" i="15"/>
  <c r="N65" i="15" s="1"/>
  <c r="M47" i="15"/>
  <c r="L47" i="15"/>
  <c r="L65" i="15" s="1"/>
  <c r="K47" i="15"/>
  <c r="J47" i="15"/>
  <c r="I47" i="15"/>
  <c r="H47" i="15"/>
  <c r="G47" i="15"/>
  <c r="F47" i="15"/>
  <c r="F65" i="15" s="1"/>
  <c r="E47" i="15"/>
  <c r="C47" i="15"/>
  <c r="AE46" i="15"/>
  <c r="AD46" i="15"/>
  <c r="AC46" i="15"/>
  <c r="AB46" i="15"/>
  <c r="AA46" i="15"/>
  <c r="Z46" i="15"/>
  <c r="Z64" i="15" s="1"/>
  <c r="Y46" i="15"/>
  <c r="X46" i="15"/>
  <c r="W46" i="15"/>
  <c r="W64" i="15" s="1"/>
  <c r="V46" i="15"/>
  <c r="V64" i="15" s="1"/>
  <c r="U46" i="15"/>
  <c r="T46" i="15"/>
  <c r="S46" i="15"/>
  <c r="R46" i="15"/>
  <c r="Q46" i="15"/>
  <c r="P46" i="15"/>
  <c r="O46" i="15"/>
  <c r="N46" i="15"/>
  <c r="M46" i="15"/>
  <c r="L46" i="15"/>
  <c r="K46" i="15"/>
  <c r="J46" i="15"/>
  <c r="I46" i="15"/>
  <c r="H46" i="15"/>
  <c r="G46" i="15"/>
  <c r="F46" i="15"/>
  <c r="F64" i="15" s="1"/>
  <c r="E46" i="15"/>
  <c r="D46" i="15"/>
  <c r="C46" i="15"/>
  <c r="AE45" i="15"/>
  <c r="AD45" i="15"/>
  <c r="AC45" i="15"/>
  <c r="AB45" i="15"/>
  <c r="AB63" i="15" s="1"/>
  <c r="AA45" i="15"/>
  <c r="Z45" i="15"/>
  <c r="Z63" i="15" s="1"/>
  <c r="Y45" i="15"/>
  <c r="X45" i="15"/>
  <c r="W45" i="15"/>
  <c r="W63" i="15" s="1"/>
  <c r="V45" i="15"/>
  <c r="V63" i="15" s="1"/>
  <c r="U45" i="15"/>
  <c r="T45" i="15"/>
  <c r="S45" i="15"/>
  <c r="S63" i="15" s="1"/>
  <c r="R45" i="15"/>
  <c r="Q45" i="15"/>
  <c r="P45" i="15"/>
  <c r="O45" i="15"/>
  <c r="N45" i="15"/>
  <c r="N63" i="15" s="1"/>
  <c r="M45" i="15"/>
  <c r="M63" i="15" s="1"/>
  <c r="L45" i="15"/>
  <c r="L63" i="15" s="1"/>
  <c r="K45" i="15"/>
  <c r="J45" i="15"/>
  <c r="I45" i="15"/>
  <c r="H45" i="15"/>
  <c r="G45" i="15"/>
  <c r="F45" i="15"/>
  <c r="E45" i="15"/>
  <c r="D45" i="15"/>
  <c r="C45" i="15"/>
  <c r="AE44" i="15"/>
  <c r="AD44" i="15"/>
  <c r="AC44" i="15"/>
  <c r="AB44" i="15"/>
  <c r="AB62" i="15" s="1"/>
  <c r="AA44" i="15"/>
  <c r="AA62" i="15" s="1"/>
  <c r="Z44" i="15"/>
  <c r="Y44" i="15"/>
  <c r="X44" i="15"/>
  <c r="W44" i="15"/>
  <c r="V44" i="15"/>
  <c r="U44" i="15"/>
  <c r="T44" i="15"/>
  <c r="T62" i="15" s="1"/>
  <c r="S44" i="15"/>
  <c r="Q44" i="15"/>
  <c r="P44" i="15"/>
  <c r="O44" i="15"/>
  <c r="N44" i="15"/>
  <c r="M44" i="15"/>
  <c r="L44" i="15"/>
  <c r="K44" i="15"/>
  <c r="J44" i="15"/>
  <c r="I44" i="15"/>
  <c r="H44" i="15"/>
  <c r="G44" i="15"/>
  <c r="F44" i="15"/>
  <c r="E44" i="15"/>
  <c r="D44" i="15"/>
  <c r="C44" i="15"/>
  <c r="AE43" i="15"/>
  <c r="AE61" i="15" s="1"/>
  <c r="AD43" i="15"/>
  <c r="AC43" i="15"/>
  <c r="AB43" i="15"/>
  <c r="AA43" i="15"/>
  <c r="Z43" i="15"/>
  <c r="Y43" i="15"/>
  <c r="X43" i="15"/>
  <c r="W43" i="15"/>
  <c r="W61" i="15" s="1"/>
  <c r="V43" i="15"/>
  <c r="V61" i="15" s="1"/>
  <c r="U43" i="15"/>
  <c r="T43" i="15"/>
  <c r="S43" i="15"/>
  <c r="R43" i="15"/>
  <c r="Q43" i="15"/>
  <c r="P43" i="15"/>
  <c r="O43" i="15"/>
  <c r="N43" i="15"/>
  <c r="M43" i="15"/>
  <c r="L43" i="15"/>
  <c r="K43" i="15"/>
  <c r="J43" i="15"/>
  <c r="I43" i="15"/>
  <c r="H43" i="15"/>
  <c r="G43" i="15"/>
  <c r="F43" i="15"/>
  <c r="E43" i="15"/>
  <c r="D43" i="15"/>
  <c r="C43" i="15"/>
  <c r="AE42" i="15"/>
  <c r="AD42" i="15"/>
  <c r="AC42" i="15"/>
  <c r="AB42" i="15"/>
  <c r="AB60" i="15" s="1"/>
  <c r="AA42" i="15"/>
  <c r="AA60" i="15" s="1"/>
  <c r="Z42" i="15"/>
  <c r="Y42" i="15"/>
  <c r="X42" i="15"/>
  <c r="W42" i="15"/>
  <c r="V42" i="15"/>
  <c r="U42" i="15"/>
  <c r="S42" i="15"/>
  <c r="R42" i="15"/>
  <c r="R60" i="15" s="1"/>
  <c r="Q42" i="15"/>
  <c r="P42" i="15"/>
  <c r="O42" i="15"/>
  <c r="N42" i="15"/>
  <c r="M42" i="15"/>
  <c r="L42" i="15"/>
  <c r="L60" i="15" s="1"/>
  <c r="K42" i="15"/>
  <c r="I42" i="15"/>
  <c r="H42" i="15"/>
  <c r="G42" i="15"/>
  <c r="F42" i="15"/>
  <c r="E42" i="15"/>
  <c r="D42" i="15"/>
  <c r="C42" i="15"/>
  <c r="AE41" i="15"/>
  <c r="AE59" i="15" s="1"/>
  <c r="AD41" i="15"/>
  <c r="AC41" i="15"/>
  <c r="AB41" i="15"/>
  <c r="AB59" i="15" s="1"/>
  <c r="AA41" i="15"/>
  <c r="Z41" i="15"/>
  <c r="Y41" i="15"/>
  <c r="X41" i="15"/>
  <c r="W41" i="15"/>
  <c r="V41" i="15"/>
  <c r="U41" i="15"/>
  <c r="T41" i="15"/>
  <c r="S41" i="15"/>
  <c r="R41" i="15"/>
  <c r="Q41" i="15"/>
  <c r="P41" i="15"/>
  <c r="O41" i="15"/>
  <c r="N41" i="15"/>
  <c r="M41" i="15"/>
  <c r="L41" i="15"/>
  <c r="K41" i="15"/>
  <c r="I41" i="15"/>
  <c r="H41" i="15"/>
  <c r="G41" i="15"/>
  <c r="F41" i="15"/>
  <c r="F59" i="15" s="1"/>
  <c r="E41" i="15"/>
  <c r="D41" i="15"/>
  <c r="C41" i="15"/>
  <c r="AE40" i="15"/>
  <c r="AE58" i="15" s="1"/>
  <c r="AD40" i="15"/>
  <c r="AC40" i="15"/>
  <c r="AB40" i="15"/>
  <c r="AB58" i="15" s="1"/>
  <c r="AA40" i="15"/>
  <c r="AA58" i="15" s="1"/>
  <c r="Z40" i="15"/>
  <c r="Y40" i="15"/>
  <c r="X40" i="15"/>
  <c r="W40" i="15"/>
  <c r="W58" i="15" s="1"/>
  <c r="V40" i="15"/>
  <c r="U40" i="15"/>
  <c r="T40" i="15"/>
  <c r="T58" i="15" s="1"/>
  <c r="S40" i="15"/>
  <c r="R40" i="15"/>
  <c r="Q40" i="15"/>
  <c r="P40" i="15"/>
  <c r="O40" i="15"/>
  <c r="N40" i="15"/>
  <c r="M40" i="15"/>
  <c r="L40" i="15"/>
  <c r="L58" i="15" s="1"/>
  <c r="K40" i="15"/>
  <c r="I40" i="15"/>
  <c r="H40" i="15"/>
  <c r="G40" i="15"/>
  <c r="F40" i="15"/>
  <c r="E40" i="15"/>
  <c r="D40" i="15"/>
  <c r="C40" i="15"/>
  <c r="A19" i="15"/>
  <c r="A51" i="15" s="1"/>
  <c r="AE3" i="15"/>
  <c r="AD3" i="15"/>
  <c r="AC3" i="15"/>
  <c r="AB3" i="15"/>
  <c r="AA3" i="15"/>
  <c r="Z3" i="15"/>
  <c r="Y3" i="15"/>
  <c r="X3" i="15"/>
  <c r="W3" i="15"/>
  <c r="V3" i="15"/>
  <c r="U3" i="15"/>
  <c r="T3" i="15"/>
  <c r="S3" i="15"/>
  <c r="R3" i="15"/>
  <c r="Q3" i="15"/>
  <c r="P3" i="15"/>
  <c r="O3" i="15"/>
  <c r="N3" i="15"/>
  <c r="M3" i="15"/>
  <c r="L3" i="15"/>
  <c r="K3" i="15"/>
  <c r="I3" i="15"/>
  <c r="H3" i="15"/>
  <c r="G3" i="15"/>
  <c r="F3" i="15"/>
  <c r="E3" i="15"/>
  <c r="D3" i="15"/>
  <c r="C3" i="15"/>
  <c r="AE52" i="14"/>
  <c r="AD52" i="14"/>
  <c r="AC52" i="14"/>
  <c r="AB52" i="14"/>
  <c r="AB70" i="14" s="1"/>
  <c r="AA52" i="14"/>
  <c r="AA70" i="14" s="1"/>
  <c r="Z52" i="14"/>
  <c r="Z70" i="14" s="1"/>
  <c r="Y52" i="14"/>
  <c r="X52" i="14"/>
  <c r="W52" i="14"/>
  <c r="V52" i="14"/>
  <c r="U52" i="14"/>
  <c r="T52" i="14"/>
  <c r="T70" i="14" s="1"/>
  <c r="S52" i="14"/>
  <c r="S70" i="14" s="1"/>
  <c r="R52" i="14"/>
  <c r="Q52" i="14"/>
  <c r="P52" i="14"/>
  <c r="O52" i="14"/>
  <c r="N52" i="14"/>
  <c r="M52" i="14"/>
  <c r="M70" i="14" s="1"/>
  <c r="L52" i="14"/>
  <c r="L70" i="14" s="1"/>
  <c r="K52" i="14"/>
  <c r="J52" i="14"/>
  <c r="I52" i="14"/>
  <c r="H52" i="14"/>
  <c r="G52" i="14"/>
  <c r="F52" i="14"/>
  <c r="E52" i="14"/>
  <c r="D52" i="14"/>
  <c r="C52" i="14"/>
  <c r="AE51" i="14"/>
  <c r="AD51" i="14"/>
  <c r="AC51" i="14"/>
  <c r="AB51" i="14"/>
  <c r="AA51" i="14"/>
  <c r="Z51" i="14"/>
  <c r="Y51" i="14"/>
  <c r="Y69" i="14" s="1"/>
  <c r="X51" i="14"/>
  <c r="W51" i="14"/>
  <c r="W69" i="14" s="1"/>
  <c r="V51" i="14"/>
  <c r="V69" i="14" s="1"/>
  <c r="U51" i="14"/>
  <c r="T51" i="14"/>
  <c r="S51" i="14"/>
  <c r="R51" i="14"/>
  <c r="Q51" i="14"/>
  <c r="P51" i="14"/>
  <c r="O51" i="14"/>
  <c r="N51" i="14"/>
  <c r="M51" i="14"/>
  <c r="M69" i="14" s="1"/>
  <c r="L51" i="14"/>
  <c r="K51" i="14"/>
  <c r="J51" i="14"/>
  <c r="I51" i="14"/>
  <c r="H51" i="14"/>
  <c r="G51" i="14"/>
  <c r="F51" i="14"/>
  <c r="F69" i="14" s="1"/>
  <c r="E51" i="14"/>
  <c r="D51" i="14"/>
  <c r="C51" i="14"/>
  <c r="AE50" i="14"/>
  <c r="AE68" i="14" s="1"/>
  <c r="AD50" i="14"/>
  <c r="AC50" i="14"/>
  <c r="AB50" i="14"/>
  <c r="AB68" i="14" s="1"/>
  <c r="AA50" i="14"/>
  <c r="Z50" i="14"/>
  <c r="Y50" i="14"/>
  <c r="X50" i="14"/>
  <c r="W50" i="14"/>
  <c r="W68" i="14" s="1"/>
  <c r="V50" i="14"/>
  <c r="U50" i="14"/>
  <c r="T50" i="14"/>
  <c r="S50" i="14"/>
  <c r="R50" i="14"/>
  <c r="Q50" i="14"/>
  <c r="P50" i="14"/>
  <c r="O50" i="14"/>
  <c r="N50" i="14"/>
  <c r="M50" i="14"/>
  <c r="M68" i="14" s="1"/>
  <c r="L50" i="14"/>
  <c r="K50" i="14"/>
  <c r="J50" i="14"/>
  <c r="I50" i="14"/>
  <c r="H50" i="14"/>
  <c r="G50" i="14"/>
  <c r="F50" i="14"/>
  <c r="F68" i="14" s="1"/>
  <c r="E50" i="14"/>
  <c r="D50" i="14"/>
  <c r="C50" i="14"/>
  <c r="AE49" i="14"/>
  <c r="AD49" i="14"/>
  <c r="AC49" i="14"/>
  <c r="AB49" i="14"/>
  <c r="AB67" i="14" s="1"/>
  <c r="AA49" i="14"/>
  <c r="AA67" i="14" s="1"/>
  <c r="Z49" i="14"/>
  <c r="Y49" i="14"/>
  <c r="X49" i="14"/>
  <c r="W49" i="14"/>
  <c r="V49" i="14"/>
  <c r="U49" i="14"/>
  <c r="T49" i="14"/>
  <c r="T67" i="14" s="1"/>
  <c r="S49" i="14"/>
  <c r="R49" i="14"/>
  <c r="R67" i="14" s="1"/>
  <c r="Q49" i="14"/>
  <c r="P49" i="14"/>
  <c r="O49" i="14"/>
  <c r="N49" i="14"/>
  <c r="M49" i="14"/>
  <c r="L49" i="14"/>
  <c r="L67" i="14" s="1"/>
  <c r="K49" i="14"/>
  <c r="J49" i="14"/>
  <c r="I49" i="14"/>
  <c r="H49" i="14"/>
  <c r="G49" i="14"/>
  <c r="F49" i="14"/>
  <c r="E49" i="14"/>
  <c r="D49" i="14"/>
  <c r="C49" i="14"/>
  <c r="AE48" i="14"/>
  <c r="AE66" i="14" s="1"/>
  <c r="AC48" i="14"/>
  <c r="AB48" i="14"/>
  <c r="AA48" i="14"/>
  <c r="X48" i="14"/>
  <c r="W48" i="14"/>
  <c r="V48" i="14"/>
  <c r="V66" i="14" s="1"/>
  <c r="U48" i="14"/>
  <c r="S48" i="14"/>
  <c r="R48" i="14"/>
  <c r="R66" i="14" s="1"/>
  <c r="Q48" i="14"/>
  <c r="O48" i="14"/>
  <c r="N48" i="14"/>
  <c r="M48" i="14"/>
  <c r="L48" i="14"/>
  <c r="L66" i="14" s="1"/>
  <c r="K48" i="14"/>
  <c r="J48" i="14"/>
  <c r="I48" i="14"/>
  <c r="H48" i="14"/>
  <c r="G48" i="14"/>
  <c r="F48" i="14"/>
  <c r="E48" i="14"/>
  <c r="C48" i="14"/>
  <c r="AE47" i="14"/>
  <c r="AE65" i="14" s="1"/>
  <c r="AC47" i="14"/>
  <c r="AB47" i="14"/>
  <c r="AA47" i="14"/>
  <c r="X47" i="14"/>
  <c r="W47" i="14"/>
  <c r="V47" i="14"/>
  <c r="U47" i="14"/>
  <c r="S47" i="14"/>
  <c r="S65" i="14" s="1"/>
  <c r="R47" i="14"/>
  <c r="R65" i="14" s="1"/>
  <c r="Q47" i="14"/>
  <c r="O47" i="14"/>
  <c r="N47" i="14"/>
  <c r="M47" i="14"/>
  <c r="L47" i="14"/>
  <c r="K47" i="14"/>
  <c r="J47" i="14"/>
  <c r="I47" i="14"/>
  <c r="H47" i="14"/>
  <c r="G47" i="14"/>
  <c r="F47" i="14"/>
  <c r="E47" i="14"/>
  <c r="C47" i="14"/>
  <c r="AE46" i="14"/>
  <c r="AC46" i="14"/>
  <c r="AB46" i="14"/>
  <c r="AA46" i="14"/>
  <c r="AA64" i="14" s="1"/>
  <c r="X46" i="14"/>
  <c r="W46" i="14"/>
  <c r="V46" i="14"/>
  <c r="U46" i="14"/>
  <c r="S46" i="14"/>
  <c r="R46" i="14"/>
  <c r="R64" i="14" s="1"/>
  <c r="Q46" i="14"/>
  <c r="O46" i="14"/>
  <c r="N46" i="14"/>
  <c r="M46" i="14"/>
  <c r="L46" i="14"/>
  <c r="K46" i="14"/>
  <c r="J46" i="14"/>
  <c r="I46" i="14"/>
  <c r="H46" i="14"/>
  <c r="G46" i="14"/>
  <c r="F46" i="14"/>
  <c r="E46" i="14"/>
  <c r="C46" i="14"/>
  <c r="AE45" i="14"/>
  <c r="AD45" i="14"/>
  <c r="AD63" i="14" s="1"/>
  <c r="AC45" i="14"/>
  <c r="AB45" i="14"/>
  <c r="AA45" i="14"/>
  <c r="AA63" i="14" s="1"/>
  <c r="Z45" i="14"/>
  <c r="Y45" i="14"/>
  <c r="X45" i="14"/>
  <c r="W45" i="14"/>
  <c r="V45" i="14"/>
  <c r="U45" i="14"/>
  <c r="T45" i="14"/>
  <c r="S45" i="14"/>
  <c r="R45" i="14"/>
  <c r="Q45" i="14"/>
  <c r="P45" i="14"/>
  <c r="O45" i="14"/>
  <c r="N45" i="14"/>
  <c r="M45" i="14"/>
  <c r="M63" i="14" s="1"/>
  <c r="L45" i="14"/>
  <c r="L63" i="14" s="1"/>
  <c r="K45" i="14"/>
  <c r="J45" i="14"/>
  <c r="I45" i="14"/>
  <c r="H45" i="14"/>
  <c r="G45" i="14"/>
  <c r="F45" i="14"/>
  <c r="F63" i="14" s="1"/>
  <c r="E45" i="14"/>
  <c r="D45" i="14"/>
  <c r="C45" i="14"/>
  <c r="AE44" i="14"/>
  <c r="AD44" i="14"/>
  <c r="AC44" i="14"/>
  <c r="AA44" i="14"/>
  <c r="Z44" i="14"/>
  <c r="Z62" i="14" s="1"/>
  <c r="Y44" i="14"/>
  <c r="Y62" i="14" s="1"/>
  <c r="X44" i="14"/>
  <c r="W44" i="14"/>
  <c r="V44" i="14"/>
  <c r="U44" i="14"/>
  <c r="T44" i="14"/>
  <c r="S44" i="14"/>
  <c r="R44" i="14"/>
  <c r="Q44" i="14"/>
  <c r="P44" i="14"/>
  <c r="O44" i="14"/>
  <c r="N44" i="14"/>
  <c r="M44" i="14"/>
  <c r="K44" i="14"/>
  <c r="I44" i="14"/>
  <c r="H44" i="14"/>
  <c r="G44" i="14"/>
  <c r="F44" i="14"/>
  <c r="F62" i="14" s="1"/>
  <c r="E44" i="14"/>
  <c r="D44" i="14"/>
  <c r="C44" i="14"/>
  <c r="AE43" i="14"/>
  <c r="AD43" i="14"/>
  <c r="AC43" i="14"/>
  <c r="AB43" i="14"/>
  <c r="AB61" i="14" s="1"/>
  <c r="AA43" i="14"/>
  <c r="AA61" i="14" s="1"/>
  <c r="Z43" i="14"/>
  <c r="Y43" i="14"/>
  <c r="X43" i="14"/>
  <c r="W43" i="14"/>
  <c r="V43" i="14"/>
  <c r="U43" i="14"/>
  <c r="S43" i="14"/>
  <c r="S61" i="14" s="1"/>
  <c r="R43" i="14"/>
  <c r="R61" i="14" s="1"/>
  <c r="Q43" i="14"/>
  <c r="P43" i="14"/>
  <c r="O43" i="14"/>
  <c r="N43" i="14"/>
  <c r="M43" i="14"/>
  <c r="L43" i="14"/>
  <c r="L61" i="14" s="1"/>
  <c r="K43" i="14"/>
  <c r="I43" i="14"/>
  <c r="H43" i="14"/>
  <c r="G43" i="14"/>
  <c r="F43" i="14"/>
  <c r="E43" i="14"/>
  <c r="D43" i="14"/>
  <c r="C43" i="14"/>
  <c r="AE42" i="14"/>
  <c r="AE60" i="14" s="1"/>
  <c r="AD42" i="14"/>
  <c r="AD60" i="14" s="1"/>
  <c r="AC42" i="14"/>
  <c r="AA42" i="14"/>
  <c r="Z42" i="14"/>
  <c r="Y42" i="14"/>
  <c r="X42" i="14"/>
  <c r="W42" i="14"/>
  <c r="V42" i="14"/>
  <c r="V60" i="14" s="1"/>
  <c r="U42" i="14"/>
  <c r="S42" i="14"/>
  <c r="R42" i="14"/>
  <c r="R60" i="14" s="1"/>
  <c r="Q42" i="14"/>
  <c r="P42" i="14"/>
  <c r="O42" i="14"/>
  <c r="N42" i="14"/>
  <c r="M42" i="14"/>
  <c r="M60" i="14" s="1"/>
  <c r="K42" i="14"/>
  <c r="I42" i="14"/>
  <c r="H42" i="14"/>
  <c r="G42" i="14"/>
  <c r="F42" i="14"/>
  <c r="E42" i="14"/>
  <c r="D42" i="14"/>
  <c r="C42" i="14"/>
  <c r="AE41" i="14"/>
  <c r="AE59" i="14" s="1"/>
  <c r="AD41" i="14"/>
  <c r="AD59" i="14" s="1"/>
  <c r="AC41" i="14"/>
  <c r="AB41" i="14"/>
  <c r="AA41" i="14"/>
  <c r="Z41" i="14"/>
  <c r="Y41" i="14"/>
  <c r="Y59" i="14" s="1"/>
  <c r="X41" i="14"/>
  <c r="W41" i="14"/>
  <c r="V41" i="14"/>
  <c r="U41" i="14"/>
  <c r="T41" i="14"/>
  <c r="S41" i="14"/>
  <c r="R41" i="14"/>
  <c r="Q41" i="14"/>
  <c r="P41" i="14"/>
  <c r="O41" i="14"/>
  <c r="N41" i="14"/>
  <c r="M41" i="14"/>
  <c r="K41" i="14"/>
  <c r="I41" i="14"/>
  <c r="H41" i="14"/>
  <c r="G41" i="14"/>
  <c r="F41" i="14"/>
  <c r="F59" i="14" s="1"/>
  <c r="E41" i="14"/>
  <c r="D41" i="14"/>
  <c r="C41" i="14"/>
  <c r="AE40" i="14"/>
  <c r="AD40" i="14"/>
  <c r="AC40" i="14"/>
  <c r="AB40" i="14"/>
  <c r="AA40" i="14"/>
  <c r="AA58" i="14" s="1"/>
  <c r="Z40" i="14"/>
  <c r="Z58" i="14" s="1"/>
  <c r="Y40" i="14"/>
  <c r="X40" i="14"/>
  <c r="W40" i="14"/>
  <c r="V40" i="14"/>
  <c r="U40" i="14"/>
  <c r="T40" i="14"/>
  <c r="S40" i="14"/>
  <c r="S58" i="14" s="1"/>
  <c r="R40" i="14"/>
  <c r="R58" i="14" s="1"/>
  <c r="Q40" i="14"/>
  <c r="P40" i="14"/>
  <c r="O40" i="14"/>
  <c r="N40" i="14"/>
  <c r="M40" i="14"/>
  <c r="K40" i="14"/>
  <c r="I40" i="14"/>
  <c r="H40" i="14"/>
  <c r="G40" i="14"/>
  <c r="F40" i="14"/>
  <c r="E40" i="14"/>
  <c r="D40" i="14"/>
  <c r="C40" i="14"/>
  <c r="A19" i="14"/>
  <c r="A51" i="14" s="1"/>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AE52" i="13"/>
  <c r="AD52" i="13"/>
  <c r="AC52" i="13"/>
  <c r="AB52" i="13"/>
  <c r="AB70" i="13" s="1"/>
  <c r="AA52" i="13"/>
  <c r="AA70" i="13" s="1"/>
  <c r="Z52" i="13"/>
  <c r="Z70" i="13" s="1"/>
  <c r="Y52" i="13"/>
  <c r="Y70" i="13" s="1"/>
  <c r="X52" i="13"/>
  <c r="W52" i="13"/>
  <c r="V52" i="13"/>
  <c r="U52" i="13"/>
  <c r="T52" i="13"/>
  <c r="T70" i="13" s="1"/>
  <c r="S52" i="13"/>
  <c r="S70" i="13" s="1"/>
  <c r="R52" i="13"/>
  <c r="Q52" i="13"/>
  <c r="P52" i="13"/>
  <c r="O52" i="13"/>
  <c r="N52" i="13"/>
  <c r="M52" i="13"/>
  <c r="L52" i="13"/>
  <c r="K52" i="13"/>
  <c r="J52" i="13"/>
  <c r="I52" i="13"/>
  <c r="H52" i="13"/>
  <c r="G52" i="13"/>
  <c r="F52" i="13"/>
  <c r="E52" i="13"/>
  <c r="D52" i="13"/>
  <c r="C52" i="13"/>
  <c r="AE51" i="13"/>
  <c r="AE69" i="13" s="1"/>
  <c r="AD51" i="13"/>
  <c r="AC51" i="13"/>
  <c r="AB51" i="13"/>
  <c r="AA51" i="13"/>
  <c r="Z51" i="13"/>
  <c r="Z69" i="13" s="1"/>
  <c r="Y51" i="13"/>
  <c r="X51" i="13"/>
  <c r="W51" i="13"/>
  <c r="W69" i="13" s="1"/>
  <c r="V51" i="13"/>
  <c r="U51" i="13"/>
  <c r="T51" i="13"/>
  <c r="S51" i="13"/>
  <c r="R51" i="13"/>
  <c r="R69" i="13" s="1"/>
  <c r="Q51" i="13"/>
  <c r="P51" i="13"/>
  <c r="O51" i="13"/>
  <c r="N51" i="13"/>
  <c r="M51" i="13"/>
  <c r="L51" i="13"/>
  <c r="K51" i="13"/>
  <c r="J51" i="13"/>
  <c r="I51" i="13"/>
  <c r="H51" i="13"/>
  <c r="G51" i="13"/>
  <c r="F51" i="13"/>
  <c r="F69" i="13" s="1"/>
  <c r="E51" i="13"/>
  <c r="D51" i="13"/>
  <c r="C51" i="13"/>
  <c r="AE50" i="13"/>
  <c r="AE68" i="13" s="1"/>
  <c r="AD50" i="13"/>
  <c r="AD68" i="13" s="1"/>
  <c r="AC50" i="13"/>
  <c r="AB50" i="13"/>
  <c r="AA50" i="13"/>
  <c r="AA68" i="13" s="1"/>
  <c r="Z50" i="13"/>
  <c r="Y50" i="13"/>
  <c r="X50" i="13"/>
  <c r="W50" i="13"/>
  <c r="W68" i="13" s="1"/>
  <c r="V50" i="13"/>
  <c r="V68" i="13" s="1"/>
  <c r="U50" i="13"/>
  <c r="T50" i="13"/>
  <c r="S50" i="13"/>
  <c r="R50" i="13"/>
  <c r="Q50" i="13"/>
  <c r="P50" i="13"/>
  <c r="O50" i="13"/>
  <c r="N50" i="13"/>
  <c r="N68" i="13" s="1"/>
  <c r="M50" i="13"/>
  <c r="M68" i="13" s="1"/>
  <c r="L50" i="13"/>
  <c r="L68" i="13" s="1"/>
  <c r="K50" i="13"/>
  <c r="J50" i="13"/>
  <c r="I50" i="13"/>
  <c r="H50" i="13"/>
  <c r="G50" i="13"/>
  <c r="F50" i="13"/>
  <c r="F68" i="13" s="1"/>
  <c r="E50" i="13"/>
  <c r="D50" i="13"/>
  <c r="C50" i="13"/>
  <c r="AE49" i="13"/>
  <c r="AD49" i="13"/>
  <c r="AC49" i="13"/>
  <c r="AB49" i="13"/>
  <c r="AB67" i="13" s="1"/>
  <c r="AA49" i="13"/>
  <c r="AA67" i="13" s="1"/>
  <c r="Z49" i="13"/>
  <c r="Z67" i="13" s="1"/>
  <c r="Y49" i="13"/>
  <c r="Y67" i="13" s="1"/>
  <c r="X49" i="13"/>
  <c r="W49" i="13"/>
  <c r="V49" i="13"/>
  <c r="U49" i="13"/>
  <c r="T49" i="13"/>
  <c r="T67" i="13" s="1"/>
  <c r="S49" i="13"/>
  <c r="S67" i="13" s="1"/>
  <c r="R49" i="13"/>
  <c r="R67" i="13" s="1"/>
  <c r="Q49" i="13"/>
  <c r="P49" i="13"/>
  <c r="O49" i="13"/>
  <c r="N49" i="13"/>
  <c r="M49" i="13"/>
  <c r="L49" i="13"/>
  <c r="L67" i="13" s="1"/>
  <c r="K49" i="13"/>
  <c r="J49" i="13"/>
  <c r="I49" i="13"/>
  <c r="H49" i="13"/>
  <c r="G49" i="13"/>
  <c r="F49" i="13"/>
  <c r="E49" i="13"/>
  <c r="D49" i="13"/>
  <c r="C49" i="13"/>
  <c r="AE48" i="13"/>
  <c r="AD48" i="13"/>
  <c r="AC48" i="13"/>
  <c r="AB48" i="13"/>
  <c r="AA48" i="13"/>
  <c r="Z48" i="13"/>
  <c r="Y48" i="13"/>
  <c r="X48" i="13"/>
  <c r="W48" i="13"/>
  <c r="W66" i="13" s="1"/>
  <c r="V48" i="13"/>
  <c r="V66" i="13" s="1"/>
  <c r="U48" i="13"/>
  <c r="T48" i="13"/>
  <c r="S48" i="13"/>
  <c r="R48" i="13"/>
  <c r="Q48" i="13"/>
  <c r="P48" i="13"/>
  <c r="O48" i="13"/>
  <c r="N48" i="13"/>
  <c r="M48" i="13"/>
  <c r="M66" i="13" s="1"/>
  <c r="L48" i="13"/>
  <c r="K48" i="13"/>
  <c r="J48" i="13"/>
  <c r="I48" i="13"/>
  <c r="H48" i="13"/>
  <c r="G48" i="13"/>
  <c r="F48" i="13"/>
  <c r="E48" i="13"/>
  <c r="D48" i="13"/>
  <c r="C48" i="13"/>
  <c r="AE47" i="13"/>
  <c r="AD47" i="13"/>
  <c r="AC47" i="13"/>
  <c r="AB47" i="13"/>
  <c r="AA47" i="13"/>
  <c r="AA65" i="13" s="1"/>
  <c r="Z47" i="13"/>
  <c r="Y47" i="13"/>
  <c r="X47" i="13"/>
  <c r="W47" i="13"/>
  <c r="V47" i="13"/>
  <c r="V65" i="13" s="1"/>
  <c r="U47" i="13"/>
  <c r="T47" i="13"/>
  <c r="T65" i="13" s="1"/>
  <c r="S47" i="13"/>
  <c r="R47" i="13"/>
  <c r="Q47" i="13"/>
  <c r="P47" i="13"/>
  <c r="O47" i="13"/>
  <c r="N47" i="13"/>
  <c r="N65" i="13" s="1"/>
  <c r="M47" i="13"/>
  <c r="M65" i="13" s="1"/>
  <c r="L47" i="13"/>
  <c r="L65" i="13" s="1"/>
  <c r="K47" i="13"/>
  <c r="J47" i="13"/>
  <c r="I47" i="13"/>
  <c r="H47" i="13"/>
  <c r="G47" i="13"/>
  <c r="F47" i="13"/>
  <c r="F65" i="13" s="1"/>
  <c r="E47" i="13"/>
  <c r="D47" i="13"/>
  <c r="C47" i="13"/>
  <c r="AE46" i="13"/>
  <c r="AE64" i="13" s="1"/>
  <c r="AD46" i="13"/>
  <c r="AC46" i="13"/>
  <c r="AB46" i="13"/>
  <c r="AA46" i="13"/>
  <c r="Z46" i="13"/>
  <c r="Z64" i="13" s="1"/>
  <c r="Y46" i="13"/>
  <c r="Y64" i="13" s="1"/>
  <c r="X46" i="13"/>
  <c r="W46" i="13"/>
  <c r="V46" i="13"/>
  <c r="V64" i="13" s="1"/>
  <c r="U46" i="13"/>
  <c r="T46" i="13"/>
  <c r="S46" i="13"/>
  <c r="S64" i="13" s="1"/>
  <c r="R46" i="13"/>
  <c r="Q46" i="13"/>
  <c r="P46" i="13"/>
  <c r="O46" i="13"/>
  <c r="N46" i="13"/>
  <c r="M46" i="13"/>
  <c r="L46" i="13"/>
  <c r="K46" i="13"/>
  <c r="J46" i="13"/>
  <c r="I46" i="13"/>
  <c r="H46" i="13"/>
  <c r="G46" i="13"/>
  <c r="F46" i="13"/>
  <c r="F64" i="13" s="1"/>
  <c r="E46" i="13"/>
  <c r="D46" i="13"/>
  <c r="C46" i="13"/>
  <c r="AE45" i="13"/>
  <c r="AE63" i="13" s="1"/>
  <c r="AD45" i="13"/>
  <c r="AD63" i="13" s="1"/>
  <c r="AC45" i="13"/>
  <c r="AB45" i="13"/>
  <c r="AA45" i="13"/>
  <c r="Z45" i="13"/>
  <c r="Y45" i="13"/>
  <c r="X45" i="13"/>
  <c r="W45" i="13"/>
  <c r="W63" i="13" s="1"/>
  <c r="V45" i="13"/>
  <c r="V63" i="13" s="1"/>
  <c r="U45" i="13"/>
  <c r="T45" i="13"/>
  <c r="S45" i="13"/>
  <c r="S63" i="13" s="1"/>
  <c r="R45" i="13"/>
  <c r="Q45" i="13"/>
  <c r="P45" i="13"/>
  <c r="O45" i="13"/>
  <c r="N45" i="13"/>
  <c r="N63" i="13" s="1"/>
  <c r="M45" i="13"/>
  <c r="M63" i="13" s="1"/>
  <c r="L45" i="13"/>
  <c r="J45" i="13"/>
  <c r="I45" i="13"/>
  <c r="H45" i="13"/>
  <c r="G45" i="13"/>
  <c r="F45" i="13"/>
  <c r="E45" i="13"/>
  <c r="D45" i="13"/>
  <c r="C45" i="13"/>
  <c r="AE44" i="13"/>
  <c r="AD44" i="13"/>
  <c r="AC44" i="13"/>
  <c r="AA44" i="13"/>
  <c r="Z44" i="13"/>
  <c r="Y44" i="13"/>
  <c r="X44" i="13"/>
  <c r="W44" i="13"/>
  <c r="W62" i="13" s="1"/>
  <c r="V44" i="13"/>
  <c r="U44" i="13"/>
  <c r="T44" i="13"/>
  <c r="T62" i="13" s="1"/>
  <c r="S44" i="13"/>
  <c r="S62" i="13" s="1"/>
  <c r="R44" i="13"/>
  <c r="Q44" i="13"/>
  <c r="P44" i="13"/>
  <c r="O44" i="13"/>
  <c r="N44" i="13"/>
  <c r="M44" i="13"/>
  <c r="K44" i="13"/>
  <c r="I44" i="13"/>
  <c r="H44" i="13"/>
  <c r="G44" i="13"/>
  <c r="F44" i="13"/>
  <c r="E44" i="13"/>
  <c r="D44" i="13"/>
  <c r="C44" i="13"/>
  <c r="AE43" i="13"/>
  <c r="AE61" i="13" s="1"/>
  <c r="AD43" i="13"/>
  <c r="AD61" i="13" s="1"/>
  <c r="AC43" i="13"/>
  <c r="AB43" i="13"/>
  <c r="AA43" i="13"/>
  <c r="Z43" i="13"/>
  <c r="Z61" i="13" s="1"/>
  <c r="Y43" i="13"/>
  <c r="X43" i="13"/>
  <c r="W43" i="13"/>
  <c r="W61" i="13" s="1"/>
  <c r="V43" i="13"/>
  <c r="V61" i="13" s="1"/>
  <c r="U43" i="13"/>
  <c r="T43" i="13"/>
  <c r="S43" i="13"/>
  <c r="R43" i="13"/>
  <c r="Q43" i="13"/>
  <c r="P43" i="13"/>
  <c r="O43" i="13"/>
  <c r="N43" i="13"/>
  <c r="N61" i="13" s="1"/>
  <c r="M43" i="13"/>
  <c r="L43" i="13"/>
  <c r="L61" i="13" s="1"/>
  <c r="K43" i="13"/>
  <c r="J43" i="13"/>
  <c r="I43" i="13"/>
  <c r="H43" i="13"/>
  <c r="G43" i="13"/>
  <c r="F43" i="13"/>
  <c r="F61" i="13" s="1"/>
  <c r="E43" i="13"/>
  <c r="D43" i="13"/>
  <c r="C43" i="13"/>
  <c r="AE42" i="13"/>
  <c r="AD42" i="13"/>
  <c r="Z42" i="13"/>
  <c r="Y42" i="13"/>
  <c r="X42" i="13"/>
  <c r="W42" i="13"/>
  <c r="V42" i="13"/>
  <c r="T42" i="13"/>
  <c r="S42" i="13"/>
  <c r="S60" i="13" s="1"/>
  <c r="R42" i="13"/>
  <c r="R60" i="13" s="1"/>
  <c r="P42" i="13"/>
  <c r="O42" i="13"/>
  <c r="N42" i="13"/>
  <c r="M42" i="13"/>
  <c r="I42" i="13"/>
  <c r="H42" i="13"/>
  <c r="G42" i="13"/>
  <c r="F42" i="13"/>
  <c r="E42" i="13"/>
  <c r="D42" i="13"/>
  <c r="C42" i="13"/>
  <c r="AE41" i="13"/>
  <c r="AD41" i="13"/>
  <c r="AB41" i="13"/>
  <c r="Z41" i="13"/>
  <c r="Y41" i="13"/>
  <c r="X41" i="13"/>
  <c r="W41" i="13"/>
  <c r="V41" i="13"/>
  <c r="V59" i="13" s="1"/>
  <c r="T41" i="13"/>
  <c r="T59" i="13" s="1"/>
  <c r="S41" i="13"/>
  <c r="S59" i="13" s="1"/>
  <c r="R41" i="13"/>
  <c r="P41" i="13"/>
  <c r="O41" i="13"/>
  <c r="N41" i="13"/>
  <c r="N59" i="13" s="1"/>
  <c r="M41" i="13"/>
  <c r="I41" i="13"/>
  <c r="H41" i="13"/>
  <c r="G41" i="13"/>
  <c r="F41" i="13"/>
  <c r="E41" i="13"/>
  <c r="D41" i="13"/>
  <c r="C41" i="13"/>
  <c r="AE40" i="13"/>
  <c r="AE58" i="13" s="1"/>
  <c r="AD40" i="13"/>
  <c r="AB40" i="13"/>
  <c r="Z40" i="13"/>
  <c r="Y40" i="13"/>
  <c r="Y58" i="13" s="1"/>
  <c r="X40" i="13"/>
  <c r="W40" i="13"/>
  <c r="W58" i="13" s="1"/>
  <c r="V40" i="13"/>
  <c r="T40" i="13"/>
  <c r="S40" i="13"/>
  <c r="R40" i="13"/>
  <c r="P40" i="13"/>
  <c r="O40" i="13"/>
  <c r="N40" i="13"/>
  <c r="N58" i="13" s="1"/>
  <c r="M40" i="13"/>
  <c r="I40" i="13"/>
  <c r="H40" i="13"/>
  <c r="G40" i="13"/>
  <c r="F40" i="13"/>
  <c r="F58" i="13" s="1"/>
  <c r="E40" i="13"/>
  <c r="D40" i="13"/>
  <c r="C40" i="13"/>
  <c r="A19" i="13"/>
  <c r="A51" i="13" s="1"/>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AE52" i="12"/>
  <c r="AD52" i="12"/>
  <c r="AD70" i="12" s="1"/>
  <c r="AC52" i="12"/>
  <c r="AB52" i="12"/>
  <c r="AA52" i="12"/>
  <c r="Z52" i="12"/>
  <c r="Z70" i="12" s="1"/>
  <c r="Y52" i="12"/>
  <c r="X52" i="12"/>
  <c r="W52" i="12"/>
  <c r="V52" i="12"/>
  <c r="V70" i="12" s="1"/>
  <c r="U52" i="12"/>
  <c r="T52" i="12"/>
  <c r="T70" i="12" s="1"/>
  <c r="S52" i="12"/>
  <c r="R52" i="12"/>
  <c r="R70" i="12" s="1"/>
  <c r="Q52" i="12"/>
  <c r="P52" i="12"/>
  <c r="O52" i="12"/>
  <c r="N52" i="12"/>
  <c r="M52" i="12"/>
  <c r="L52" i="12"/>
  <c r="K52" i="12"/>
  <c r="J52" i="12"/>
  <c r="I52" i="12"/>
  <c r="H52" i="12"/>
  <c r="G52" i="12"/>
  <c r="F52" i="12"/>
  <c r="E52" i="12"/>
  <c r="D52" i="12"/>
  <c r="C52" i="12"/>
  <c r="AE51" i="12"/>
  <c r="AD51" i="12"/>
  <c r="AC51" i="12"/>
  <c r="AB51" i="12"/>
  <c r="AA51" i="12"/>
  <c r="AA69" i="12" s="1"/>
  <c r="Z51" i="12"/>
  <c r="Y51" i="12"/>
  <c r="X51" i="12"/>
  <c r="W51" i="12"/>
  <c r="W69" i="12" s="1"/>
  <c r="V51" i="12"/>
  <c r="U51" i="12"/>
  <c r="T51" i="12"/>
  <c r="S51" i="12"/>
  <c r="R51" i="12"/>
  <c r="Q51" i="12"/>
  <c r="P51" i="12"/>
  <c r="O51" i="12"/>
  <c r="N51" i="12"/>
  <c r="M51" i="12"/>
  <c r="M69" i="12" s="1"/>
  <c r="L51" i="12"/>
  <c r="L69" i="12" s="1"/>
  <c r="K51" i="12"/>
  <c r="J51" i="12"/>
  <c r="I51" i="12"/>
  <c r="H51" i="12"/>
  <c r="G51" i="12"/>
  <c r="F51" i="12"/>
  <c r="F69" i="12" s="1"/>
  <c r="E51" i="12"/>
  <c r="D51" i="12"/>
  <c r="C51" i="12"/>
  <c r="AE50" i="12"/>
  <c r="AD50" i="12"/>
  <c r="AC50" i="12"/>
  <c r="AB50" i="12"/>
  <c r="AA50" i="12"/>
  <c r="AA68" i="12" s="1"/>
  <c r="Z50" i="12"/>
  <c r="Y50" i="12"/>
  <c r="Y68" i="12" s="1"/>
  <c r="X50" i="12"/>
  <c r="W50" i="12"/>
  <c r="V50" i="12"/>
  <c r="U50" i="12"/>
  <c r="T50" i="12"/>
  <c r="T68" i="12" s="1"/>
  <c r="S50" i="12"/>
  <c r="S68" i="12" s="1"/>
  <c r="R50" i="12"/>
  <c r="Q50" i="12"/>
  <c r="P50" i="12"/>
  <c r="O50" i="12"/>
  <c r="N50" i="12"/>
  <c r="M50" i="12"/>
  <c r="L50" i="12"/>
  <c r="L68" i="12" s="1"/>
  <c r="K50" i="12"/>
  <c r="J50" i="12"/>
  <c r="I50" i="12"/>
  <c r="H50" i="12"/>
  <c r="G50" i="12"/>
  <c r="F50" i="12"/>
  <c r="E50" i="12"/>
  <c r="D50" i="12"/>
  <c r="C50" i="12"/>
  <c r="AE49" i="12"/>
  <c r="AE67" i="12" s="1"/>
  <c r="AD49" i="12"/>
  <c r="AD67" i="12" s="1"/>
  <c r="AC49" i="12"/>
  <c r="AB49" i="12"/>
  <c r="AB67" i="12" s="1"/>
  <c r="AA49" i="12"/>
  <c r="Z49" i="12"/>
  <c r="Y49" i="12"/>
  <c r="Y67" i="12" s="1"/>
  <c r="X49" i="12"/>
  <c r="W49" i="12"/>
  <c r="V49" i="12"/>
  <c r="V67" i="12" s="1"/>
  <c r="U49" i="12"/>
  <c r="T49" i="12"/>
  <c r="S49" i="12"/>
  <c r="R49" i="12"/>
  <c r="Q49" i="12"/>
  <c r="P49" i="12"/>
  <c r="O49" i="12"/>
  <c r="N49" i="12"/>
  <c r="M49" i="12"/>
  <c r="L49" i="12"/>
  <c r="K49" i="12"/>
  <c r="J49" i="12"/>
  <c r="I49" i="12"/>
  <c r="H49" i="12"/>
  <c r="G49" i="12"/>
  <c r="F49" i="12"/>
  <c r="E49" i="12"/>
  <c r="D49" i="12"/>
  <c r="C49" i="12"/>
  <c r="AE48" i="12"/>
  <c r="AD48" i="12"/>
  <c r="AD66" i="12" s="1"/>
  <c r="AC48" i="12"/>
  <c r="AB48" i="12"/>
  <c r="AB66" i="12" s="1"/>
  <c r="AA48" i="12"/>
  <c r="Z48" i="12"/>
  <c r="Z66" i="12" s="1"/>
  <c r="Y48" i="12"/>
  <c r="Y66" i="12" s="1"/>
  <c r="X48" i="12"/>
  <c r="W48" i="12"/>
  <c r="V48" i="12"/>
  <c r="V66" i="12" s="1"/>
  <c r="U48" i="12"/>
  <c r="T48" i="12"/>
  <c r="T66" i="12" s="1"/>
  <c r="S48" i="12"/>
  <c r="S66" i="12" s="1"/>
  <c r="R48" i="12"/>
  <c r="Q48" i="12"/>
  <c r="P48" i="12"/>
  <c r="O48" i="12"/>
  <c r="N48" i="12"/>
  <c r="N66" i="12" s="1"/>
  <c r="M48" i="12"/>
  <c r="M66" i="12" s="1"/>
  <c r="L48" i="12"/>
  <c r="L66" i="12" s="1"/>
  <c r="K48" i="12"/>
  <c r="J48" i="12"/>
  <c r="I48" i="12"/>
  <c r="H48" i="12"/>
  <c r="G48" i="12"/>
  <c r="F48" i="12"/>
  <c r="F66" i="12" s="1"/>
  <c r="E48" i="12"/>
  <c r="D48" i="12"/>
  <c r="C48" i="12"/>
  <c r="AE47" i="12"/>
  <c r="AD47" i="12"/>
  <c r="AB47" i="12"/>
  <c r="Z47" i="12"/>
  <c r="Y47" i="12"/>
  <c r="Y65" i="12" s="1"/>
  <c r="X47" i="12"/>
  <c r="W47" i="12"/>
  <c r="W65" i="12" s="1"/>
  <c r="V47" i="12"/>
  <c r="V65" i="12" s="1"/>
  <c r="T47" i="12"/>
  <c r="T65" i="12" s="1"/>
  <c r="S47" i="12"/>
  <c r="S65" i="12" s="1"/>
  <c r="R47" i="12"/>
  <c r="R65" i="12" s="1"/>
  <c r="P47" i="12"/>
  <c r="O47" i="12"/>
  <c r="N47" i="12"/>
  <c r="M47" i="12"/>
  <c r="M65" i="12" s="1"/>
  <c r="L47" i="12"/>
  <c r="L65" i="12" s="1"/>
  <c r="K47" i="12"/>
  <c r="I47" i="12"/>
  <c r="H47" i="12"/>
  <c r="G47" i="12"/>
  <c r="F47" i="12"/>
  <c r="F65" i="12" s="1"/>
  <c r="E47" i="12"/>
  <c r="D47" i="12"/>
  <c r="C47" i="12"/>
  <c r="AE46" i="12"/>
  <c r="AD46" i="12"/>
  <c r="AD64" i="12" s="1"/>
  <c r="AC46" i="12"/>
  <c r="AB46" i="12"/>
  <c r="AA46" i="12"/>
  <c r="AA64" i="12" s="1"/>
  <c r="Z46" i="12"/>
  <c r="Z64" i="12" s="1"/>
  <c r="Y46" i="12"/>
  <c r="X46" i="12"/>
  <c r="W46" i="12"/>
  <c r="W64" i="12" s="1"/>
  <c r="V46" i="12"/>
  <c r="U46" i="12"/>
  <c r="T46" i="12"/>
  <c r="S46" i="12"/>
  <c r="R46" i="12"/>
  <c r="Q46" i="12"/>
  <c r="P46" i="12"/>
  <c r="O46" i="12"/>
  <c r="N46" i="12"/>
  <c r="M46" i="12"/>
  <c r="L46" i="12"/>
  <c r="K46" i="12"/>
  <c r="J46" i="12"/>
  <c r="I46" i="12"/>
  <c r="H46" i="12"/>
  <c r="G46" i="12"/>
  <c r="F46" i="12"/>
  <c r="E46" i="12"/>
  <c r="D46" i="12"/>
  <c r="C46" i="12"/>
  <c r="AE45" i="12"/>
  <c r="AE63" i="12" s="1"/>
  <c r="AD45" i="12"/>
  <c r="AB45" i="12"/>
  <c r="Z45" i="12"/>
  <c r="Y45" i="12"/>
  <c r="X45" i="12"/>
  <c r="W45" i="12"/>
  <c r="V45" i="12"/>
  <c r="V63" i="12" s="1"/>
  <c r="T45" i="12"/>
  <c r="T63" i="12" s="1"/>
  <c r="S45" i="12"/>
  <c r="R45" i="12"/>
  <c r="P45" i="12"/>
  <c r="O45" i="12"/>
  <c r="N45" i="12"/>
  <c r="M45" i="12"/>
  <c r="L45" i="12"/>
  <c r="L63" i="12" s="1"/>
  <c r="I45" i="12"/>
  <c r="H45" i="12"/>
  <c r="G45" i="12"/>
  <c r="F45" i="12"/>
  <c r="F63" i="12" s="1"/>
  <c r="E45" i="12"/>
  <c r="D45" i="12"/>
  <c r="C45" i="12"/>
  <c r="AE44" i="12"/>
  <c r="AE62" i="12" s="1"/>
  <c r="AD44" i="12"/>
  <c r="AD62" i="12" s="1"/>
  <c r="AC44" i="12"/>
  <c r="AA44" i="12"/>
  <c r="AA62" i="12" s="1"/>
  <c r="Z44" i="12"/>
  <c r="Y44" i="12"/>
  <c r="X44" i="12"/>
  <c r="W44" i="12"/>
  <c r="V44" i="12"/>
  <c r="U44" i="12"/>
  <c r="S44" i="12"/>
  <c r="S62" i="12" s="1"/>
  <c r="R44" i="12"/>
  <c r="Q44" i="12"/>
  <c r="P44" i="12"/>
  <c r="O44" i="12"/>
  <c r="N44" i="12"/>
  <c r="M44" i="12"/>
  <c r="L44" i="12"/>
  <c r="K44" i="12"/>
  <c r="I44" i="12"/>
  <c r="H44" i="12"/>
  <c r="G44" i="12"/>
  <c r="F44" i="12"/>
  <c r="E44" i="12"/>
  <c r="D44" i="12"/>
  <c r="C44" i="12"/>
  <c r="AE43" i="12"/>
  <c r="AE61" i="12" s="1"/>
  <c r="AD43" i="12"/>
  <c r="AC43" i="12"/>
  <c r="AB43" i="12"/>
  <c r="AB61" i="12" s="1"/>
  <c r="AA43" i="12"/>
  <c r="Z43" i="12"/>
  <c r="Z61" i="12" s="1"/>
  <c r="Y43" i="12"/>
  <c r="Y61" i="12" s="1"/>
  <c r="X43" i="12"/>
  <c r="W43" i="12"/>
  <c r="V43" i="12"/>
  <c r="U43" i="12"/>
  <c r="T43" i="12"/>
  <c r="T61" i="12" s="1"/>
  <c r="S43" i="12"/>
  <c r="R43" i="12"/>
  <c r="Q43" i="12"/>
  <c r="P43" i="12"/>
  <c r="O43" i="12"/>
  <c r="N43" i="12"/>
  <c r="M43" i="12"/>
  <c r="L43" i="12"/>
  <c r="L61" i="12" s="1"/>
  <c r="K43" i="12"/>
  <c r="J43" i="12"/>
  <c r="I43" i="12"/>
  <c r="H43" i="12"/>
  <c r="G43" i="12"/>
  <c r="F43" i="12"/>
  <c r="E43" i="12"/>
  <c r="D43" i="12"/>
  <c r="C43" i="12"/>
  <c r="AE42" i="12"/>
  <c r="AD42" i="12"/>
  <c r="AD60" i="12" s="1"/>
  <c r="AC42" i="12"/>
  <c r="AA42" i="12"/>
  <c r="Z42" i="12"/>
  <c r="Y42" i="12"/>
  <c r="Y60" i="12" s="1"/>
  <c r="X42" i="12"/>
  <c r="W42" i="12"/>
  <c r="V42" i="12"/>
  <c r="U42" i="12"/>
  <c r="S42" i="12"/>
  <c r="R42" i="12"/>
  <c r="Q42" i="12"/>
  <c r="P42" i="12"/>
  <c r="O42" i="12"/>
  <c r="N42" i="12"/>
  <c r="M42" i="12"/>
  <c r="M60" i="12" s="1"/>
  <c r="L42" i="12"/>
  <c r="L60" i="12" s="1"/>
  <c r="K42" i="12"/>
  <c r="I42" i="12"/>
  <c r="H42" i="12"/>
  <c r="G42" i="12"/>
  <c r="F42" i="12"/>
  <c r="F60" i="12" s="1"/>
  <c r="E42" i="12"/>
  <c r="D42" i="12"/>
  <c r="C42" i="12"/>
  <c r="AE41" i="12"/>
  <c r="AD41" i="12"/>
  <c r="AD59" i="12" s="1"/>
  <c r="AC41" i="12"/>
  <c r="AB41" i="12"/>
  <c r="Z41" i="12"/>
  <c r="Y41" i="12"/>
  <c r="X41" i="12"/>
  <c r="W41" i="12"/>
  <c r="V41" i="12"/>
  <c r="S41" i="12"/>
  <c r="S59" i="12" s="1"/>
  <c r="R41" i="12"/>
  <c r="Q41" i="12"/>
  <c r="P41" i="12"/>
  <c r="O41" i="12"/>
  <c r="N41" i="12"/>
  <c r="M41" i="12"/>
  <c r="L41" i="12"/>
  <c r="I41" i="12"/>
  <c r="H41" i="12"/>
  <c r="G41" i="12"/>
  <c r="F41" i="12"/>
  <c r="F59" i="12" s="1"/>
  <c r="E41" i="12"/>
  <c r="D41" i="12"/>
  <c r="C41" i="12"/>
  <c r="AE40" i="12"/>
  <c r="AE58" i="12" s="1"/>
  <c r="AD40" i="12"/>
  <c r="AC40" i="12"/>
  <c r="AB40" i="12"/>
  <c r="Z40" i="12"/>
  <c r="Z58" i="12" s="1"/>
  <c r="Y40" i="12"/>
  <c r="X40" i="12"/>
  <c r="W40" i="12"/>
  <c r="V40" i="12"/>
  <c r="V58" i="12" s="1"/>
  <c r="S40" i="12"/>
  <c r="S58" i="12" s="1"/>
  <c r="R40" i="12"/>
  <c r="Q40" i="12"/>
  <c r="P40" i="12"/>
  <c r="O40" i="12"/>
  <c r="N40" i="12"/>
  <c r="M40" i="12"/>
  <c r="M58" i="12" s="1"/>
  <c r="L40" i="12"/>
  <c r="I40" i="12"/>
  <c r="H40" i="12"/>
  <c r="G40" i="12"/>
  <c r="F40" i="12"/>
  <c r="F58" i="12" s="1"/>
  <c r="E40" i="12"/>
  <c r="D40" i="12"/>
  <c r="C40" i="12"/>
  <c r="A19" i="12"/>
  <c r="A51" i="12" s="1"/>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AE52" i="10"/>
  <c r="AD52" i="10"/>
  <c r="AC52" i="10"/>
  <c r="AB52" i="10"/>
  <c r="AA52" i="10"/>
  <c r="AA70" i="10" s="1"/>
  <c r="Z52" i="10"/>
  <c r="Y52" i="10"/>
  <c r="X52" i="10"/>
  <c r="W52" i="10"/>
  <c r="V52" i="10"/>
  <c r="V70" i="10" s="1"/>
  <c r="U52" i="10"/>
  <c r="T52" i="10"/>
  <c r="T70" i="10" s="1"/>
  <c r="S52" i="10"/>
  <c r="R52" i="10"/>
  <c r="Q52" i="10"/>
  <c r="P52" i="10"/>
  <c r="O52" i="10"/>
  <c r="N52" i="10"/>
  <c r="N70" i="10" s="1"/>
  <c r="M52" i="10"/>
  <c r="L52" i="10"/>
  <c r="L70" i="10" s="1"/>
  <c r="K52" i="10"/>
  <c r="J52" i="10"/>
  <c r="I52" i="10"/>
  <c r="H52" i="10"/>
  <c r="G52" i="10"/>
  <c r="F52" i="10"/>
  <c r="F70" i="10" s="1"/>
  <c r="E52" i="10"/>
  <c r="D52" i="10"/>
  <c r="C52" i="10"/>
  <c r="AE51" i="10"/>
  <c r="AD51" i="10"/>
  <c r="AC51" i="10"/>
  <c r="AB51" i="10"/>
  <c r="AA51" i="10"/>
  <c r="AA69" i="10" s="1"/>
  <c r="Z51" i="10"/>
  <c r="Y51" i="10"/>
  <c r="X51" i="10"/>
  <c r="W51" i="10"/>
  <c r="W69" i="10" s="1"/>
  <c r="V51" i="10"/>
  <c r="U51" i="10"/>
  <c r="T51" i="10"/>
  <c r="S51" i="10"/>
  <c r="S69" i="10" s="1"/>
  <c r="R51" i="10"/>
  <c r="Q51" i="10"/>
  <c r="P51" i="10"/>
  <c r="O51" i="10"/>
  <c r="N51" i="10"/>
  <c r="M51" i="10"/>
  <c r="L51" i="10"/>
  <c r="K51" i="10"/>
  <c r="J51" i="10"/>
  <c r="I51" i="10"/>
  <c r="H51" i="10"/>
  <c r="G51" i="10"/>
  <c r="F51" i="10"/>
  <c r="F69" i="10" s="1"/>
  <c r="E51" i="10"/>
  <c r="D51" i="10"/>
  <c r="C51" i="10"/>
  <c r="AE50" i="10"/>
  <c r="AD50" i="10"/>
  <c r="AD68" i="10" s="1"/>
  <c r="AB50" i="10"/>
  <c r="AB68" i="10" s="1"/>
  <c r="Z50" i="10"/>
  <c r="Y50" i="10"/>
  <c r="X50" i="10"/>
  <c r="W50" i="10"/>
  <c r="V50" i="10"/>
  <c r="V68" i="10" s="1"/>
  <c r="T50" i="10"/>
  <c r="T68" i="10" s="1"/>
  <c r="S50" i="10"/>
  <c r="R50" i="10"/>
  <c r="R68" i="10" s="1"/>
  <c r="P50" i="10"/>
  <c r="O50" i="10"/>
  <c r="N50" i="10"/>
  <c r="M50" i="10"/>
  <c r="M68" i="10" s="1"/>
  <c r="L50" i="10"/>
  <c r="L68" i="10" s="1"/>
  <c r="I50" i="10"/>
  <c r="H50" i="10"/>
  <c r="G50" i="10"/>
  <c r="F50" i="10"/>
  <c r="E50" i="10"/>
  <c r="D50" i="10"/>
  <c r="C50" i="10"/>
  <c r="AE49" i="10"/>
  <c r="AD49" i="10"/>
  <c r="AC49" i="10"/>
  <c r="AB49" i="10"/>
  <c r="AA49" i="10"/>
  <c r="Z49" i="10"/>
  <c r="Z67" i="10" s="1"/>
  <c r="Y49" i="10"/>
  <c r="X49" i="10"/>
  <c r="W49" i="10"/>
  <c r="V49" i="10"/>
  <c r="U49" i="10"/>
  <c r="T49" i="10"/>
  <c r="S49" i="10"/>
  <c r="R49" i="10"/>
  <c r="Q49" i="10"/>
  <c r="P49" i="10"/>
  <c r="O49" i="10"/>
  <c r="N49" i="10"/>
  <c r="M49" i="10"/>
  <c r="M67" i="10" s="1"/>
  <c r="L49" i="10"/>
  <c r="K49" i="10"/>
  <c r="J49" i="10"/>
  <c r="I49" i="10"/>
  <c r="H49" i="10"/>
  <c r="G49" i="10"/>
  <c r="F49" i="10"/>
  <c r="E49" i="10"/>
  <c r="D49" i="10"/>
  <c r="C49" i="10"/>
  <c r="AE48" i="10"/>
  <c r="AD48" i="10"/>
  <c r="AC48" i="10"/>
  <c r="AB48" i="10"/>
  <c r="AA48" i="10"/>
  <c r="Z48" i="10"/>
  <c r="Z66" i="10" s="1"/>
  <c r="Y48" i="10"/>
  <c r="X48" i="10"/>
  <c r="W48" i="10"/>
  <c r="V48" i="10"/>
  <c r="V66" i="10" s="1"/>
  <c r="U48" i="10"/>
  <c r="T48" i="10"/>
  <c r="S48" i="10"/>
  <c r="R48" i="10"/>
  <c r="Q48" i="10"/>
  <c r="P48" i="10"/>
  <c r="O48" i="10"/>
  <c r="N48" i="10"/>
  <c r="N66" i="10" s="1"/>
  <c r="M48" i="10"/>
  <c r="M66" i="10" s="1"/>
  <c r="L48" i="10"/>
  <c r="K48" i="10"/>
  <c r="J48" i="10"/>
  <c r="I48" i="10"/>
  <c r="H48" i="10"/>
  <c r="G48" i="10"/>
  <c r="F48" i="10"/>
  <c r="F66" i="10" s="1"/>
  <c r="E48" i="10"/>
  <c r="D48" i="10"/>
  <c r="C48" i="10"/>
  <c r="AE47" i="10"/>
  <c r="AE65" i="10" s="1"/>
  <c r="AD47" i="10"/>
  <c r="AB47" i="10"/>
  <c r="Z47" i="10"/>
  <c r="Z65" i="10" s="1"/>
  <c r="Y47" i="10"/>
  <c r="X47" i="10"/>
  <c r="W47" i="10"/>
  <c r="V47" i="10"/>
  <c r="T47" i="10"/>
  <c r="S47" i="10"/>
  <c r="R47" i="10"/>
  <c r="P47" i="10"/>
  <c r="O47" i="10"/>
  <c r="N47" i="10"/>
  <c r="M47" i="10"/>
  <c r="L47" i="10"/>
  <c r="K47" i="10"/>
  <c r="I47" i="10"/>
  <c r="H47" i="10"/>
  <c r="G47" i="10"/>
  <c r="F47" i="10"/>
  <c r="F65" i="10" s="1"/>
  <c r="E47" i="10"/>
  <c r="D47" i="10"/>
  <c r="C47" i="10"/>
  <c r="AE46" i="10"/>
  <c r="AE64" i="10" s="1"/>
  <c r="AD46" i="10"/>
  <c r="AC46" i="10"/>
  <c r="AB46" i="10"/>
  <c r="AA46" i="10"/>
  <c r="AA64" i="10" s="1"/>
  <c r="Z46" i="10"/>
  <c r="Y46" i="10"/>
  <c r="X46" i="10"/>
  <c r="W46" i="10"/>
  <c r="W64" i="10" s="1"/>
  <c r="V46" i="10"/>
  <c r="U46" i="10"/>
  <c r="T46" i="10"/>
  <c r="S46" i="10"/>
  <c r="R46" i="10"/>
  <c r="Q46" i="10"/>
  <c r="P46" i="10"/>
  <c r="O46" i="10"/>
  <c r="N46" i="10"/>
  <c r="M46" i="10"/>
  <c r="M64" i="10" s="1"/>
  <c r="L46" i="10"/>
  <c r="K46" i="10"/>
  <c r="J46" i="10"/>
  <c r="I46" i="10"/>
  <c r="H46" i="10"/>
  <c r="G46" i="10"/>
  <c r="F46" i="10"/>
  <c r="E46" i="10"/>
  <c r="D46" i="10"/>
  <c r="C46" i="10"/>
  <c r="AD45" i="10"/>
  <c r="AB45" i="10"/>
  <c r="Z45" i="10"/>
  <c r="Y45" i="10"/>
  <c r="Y63" i="10" s="1"/>
  <c r="X45" i="10"/>
  <c r="W45" i="10"/>
  <c r="W63" i="10" s="1"/>
  <c r="V45" i="10"/>
  <c r="V63" i="10" s="1"/>
  <c r="T45" i="10"/>
  <c r="T63" i="10" s="1"/>
  <c r="S45" i="10"/>
  <c r="P45" i="10"/>
  <c r="O45" i="10"/>
  <c r="N45" i="10"/>
  <c r="N63" i="10" s="1"/>
  <c r="M45" i="10"/>
  <c r="L45" i="10"/>
  <c r="I45" i="10"/>
  <c r="H45" i="10"/>
  <c r="G45" i="10"/>
  <c r="F45" i="10"/>
  <c r="E45" i="10"/>
  <c r="C45" i="10"/>
  <c r="AE44" i="10"/>
  <c r="AD44" i="10"/>
  <c r="AD62" i="10" s="1"/>
  <c r="AB44" i="10"/>
  <c r="Z44" i="10"/>
  <c r="Y44" i="10"/>
  <c r="X44" i="10"/>
  <c r="W44" i="10"/>
  <c r="V44" i="10"/>
  <c r="T44" i="10"/>
  <c r="T62" i="10" s="1"/>
  <c r="S44" i="10"/>
  <c r="R44" i="10"/>
  <c r="P44" i="10"/>
  <c r="O44" i="10"/>
  <c r="N44" i="10"/>
  <c r="M44" i="10"/>
  <c r="M62" i="10" s="1"/>
  <c r="L44" i="10"/>
  <c r="I44" i="10"/>
  <c r="H44" i="10"/>
  <c r="G44" i="10"/>
  <c r="F44" i="10"/>
  <c r="E44" i="10"/>
  <c r="D44" i="10"/>
  <c r="C44" i="10"/>
  <c r="AE43" i="10"/>
  <c r="AD43" i="10"/>
  <c r="AC43" i="10"/>
  <c r="AB43" i="10"/>
  <c r="AA43" i="10"/>
  <c r="AA61" i="10" s="1"/>
  <c r="Z43" i="10"/>
  <c r="Z61" i="10" s="1"/>
  <c r="Y43" i="10"/>
  <c r="Y61" i="10" s="1"/>
  <c r="X43" i="10"/>
  <c r="W43" i="10"/>
  <c r="V43" i="10"/>
  <c r="U43" i="10"/>
  <c r="T43" i="10"/>
  <c r="S43" i="10"/>
  <c r="R43" i="10"/>
  <c r="R61" i="10" s="1"/>
  <c r="Q43" i="10"/>
  <c r="P43" i="10"/>
  <c r="O43" i="10"/>
  <c r="N43" i="10"/>
  <c r="M43" i="10"/>
  <c r="M61" i="10" s="1"/>
  <c r="L43" i="10"/>
  <c r="K43" i="10"/>
  <c r="J43" i="10"/>
  <c r="I43" i="10"/>
  <c r="H43" i="10"/>
  <c r="G43" i="10"/>
  <c r="F43" i="10"/>
  <c r="E43" i="10"/>
  <c r="D43" i="10"/>
  <c r="C43" i="10"/>
  <c r="AD42" i="10"/>
  <c r="AC42" i="10"/>
  <c r="AB42" i="10"/>
  <c r="AA42" i="10"/>
  <c r="Z42" i="10"/>
  <c r="Y42" i="10"/>
  <c r="Y60" i="10" s="1"/>
  <c r="X42" i="10"/>
  <c r="W42" i="10"/>
  <c r="W60" i="10" s="1"/>
  <c r="V42" i="10"/>
  <c r="T42" i="10"/>
  <c r="S42" i="10"/>
  <c r="Q42" i="10"/>
  <c r="P42" i="10"/>
  <c r="O42" i="10"/>
  <c r="N42" i="10"/>
  <c r="M42" i="10"/>
  <c r="L42" i="10"/>
  <c r="I42" i="10"/>
  <c r="H42" i="10"/>
  <c r="G42" i="10"/>
  <c r="F42" i="10"/>
  <c r="E42" i="10"/>
  <c r="D42" i="10"/>
  <c r="C42" i="10"/>
  <c r="AD41" i="10"/>
  <c r="AC41" i="10"/>
  <c r="AB41" i="10"/>
  <c r="Z41" i="10"/>
  <c r="Y41" i="10"/>
  <c r="X41" i="10"/>
  <c r="W41" i="10"/>
  <c r="V41" i="10"/>
  <c r="T41" i="10"/>
  <c r="S41" i="10"/>
  <c r="Q41" i="10"/>
  <c r="P41" i="10"/>
  <c r="O41" i="10"/>
  <c r="N41" i="10"/>
  <c r="M41" i="10"/>
  <c r="L41" i="10"/>
  <c r="I41" i="10"/>
  <c r="H41" i="10"/>
  <c r="G41" i="10"/>
  <c r="F41" i="10"/>
  <c r="E41" i="10"/>
  <c r="D41" i="10"/>
  <c r="C41" i="10"/>
  <c r="AD40" i="10"/>
  <c r="AC40" i="10"/>
  <c r="AB40" i="10"/>
  <c r="Z40" i="10"/>
  <c r="Y40" i="10"/>
  <c r="X40" i="10"/>
  <c r="W40" i="10"/>
  <c r="W58" i="10" s="1"/>
  <c r="V40" i="10"/>
  <c r="T40" i="10"/>
  <c r="T58" i="10" s="1"/>
  <c r="S40" i="10"/>
  <c r="P40" i="10"/>
  <c r="O40" i="10"/>
  <c r="N40" i="10"/>
  <c r="M40" i="10"/>
  <c r="L40" i="10"/>
  <c r="L58" i="10" s="1"/>
  <c r="I40" i="10"/>
  <c r="H40" i="10"/>
  <c r="G40" i="10"/>
  <c r="F40" i="10"/>
  <c r="F58" i="10" s="1"/>
  <c r="E40" i="10"/>
  <c r="D40" i="10"/>
  <c r="C40" i="10"/>
  <c r="A19" i="10"/>
  <c r="A51" i="10" s="1"/>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O96" i="10" l="1"/>
  <c r="O130" i="10"/>
  <c r="O147" i="10"/>
  <c r="O79" i="10"/>
  <c r="O113" i="10"/>
  <c r="Q81" i="10"/>
  <c r="Q98" i="10"/>
  <c r="Q115" i="10"/>
  <c r="Q132" i="10"/>
  <c r="Q149" i="10"/>
  <c r="T134" i="10"/>
  <c r="T117" i="10"/>
  <c r="T151" i="10"/>
  <c r="T100" i="10"/>
  <c r="T66" i="10"/>
  <c r="AE152" i="10"/>
  <c r="AE101" i="10"/>
  <c r="AE84" i="10"/>
  <c r="AE67" i="10"/>
  <c r="AC144" i="12"/>
  <c r="AC127" i="12"/>
  <c r="AC110" i="12"/>
  <c r="AC76" i="12"/>
  <c r="V92" i="10"/>
  <c r="V75" i="10"/>
  <c r="V126" i="10"/>
  <c r="V143" i="10"/>
  <c r="V58" i="10"/>
  <c r="N145" i="10"/>
  <c r="N94" i="10"/>
  <c r="N111" i="10"/>
  <c r="N77" i="10"/>
  <c r="N60" i="10"/>
  <c r="G130" i="10"/>
  <c r="G96" i="10"/>
  <c r="G113" i="10"/>
  <c r="G79" i="10"/>
  <c r="R120" i="10"/>
  <c r="R154" i="10"/>
  <c r="R137" i="10"/>
  <c r="R69" i="10"/>
  <c r="AC155" i="10"/>
  <c r="AC138" i="10"/>
  <c r="AC121" i="10"/>
  <c r="AC87" i="10"/>
  <c r="E76" i="13"/>
  <c r="E93" i="13"/>
  <c r="E127" i="13"/>
  <c r="E144" i="13"/>
  <c r="P127" i="13"/>
  <c r="P93" i="13"/>
  <c r="P110" i="13"/>
  <c r="P144" i="13"/>
  <c r="P59" i="13"/>
  <c r="Q80" i="13"/>
  <c r="Q97" i="13"/>
  <c r="Q114" i="13"/>
  <c r="Q131" i="13"/>
  <c r="Q148" i="13"/>
  <c r="G133" i="13"/>
  <c r="G99" i="13"/>
  <c r="G116" i="13"/>
  <c r="G82" i="13"/>
  <c r="Z83" i="13"/>
  <c r="Z134" i="13"/>
  <c r="Z151" i="13"/>
  <c r="Z66" i="13"/>
  <c r="U118" i="13"/>
  <c r="U135" i="13"/>
  <c r="U152" i="13"/>
  <c r="AC152" i="13"/>
  <c r="AC135" i="13"/>
  <c r="AC84" i="13"/>
  <c r="AC118" i="13"/>
  <c r="H102" i="13"/>
  <c r="H85" i="13"/>
  <c r="H119" i="13"/>
  <c r="H136" i="13"/>
  <c r="P136" i="13"/>
  <c r="P119" i="13"/>
  <c r="P102" i="13"/>
  <c r="P153" i="13"/>
  <c r="P68" i="13"/>
  <c r="X119" i="13"/>
  <c r="X136" i="13"/>
  <c r="X85" i="13"/>
  <c r="AF51" i="13"/>
  <c r="C86" i="13"/>
  <c r="C120" i="13"/>
  <c r="C103" i="13"/>
  <c r="C137" i="13"/>
  <c r="K103" i="13"/>
  <c r="K120" i="13"/>
  <c r="K86" i="13"/>
  <c r="K137" i="13"/>
  <c r="K154" i="13"/>
  <c r="S86" i="13"/>
  <c r="S103" i="13"/>
  <c r="S154" i="13"/>
  <c r="S120" i="13"/>
  <c r="S69" i="13"/>
  <c r="AA120" i="13"/>
  <c r="AA103" i="13"/>
  <c r="AA86" i="13"/>
  <c r="AA154" i="13"/>
  <c r="AA69" i="13"/>
  <c r="F87" i="13"/>
  <c r="F104" i="13"/>
  <c r="F138" i="13"/>
  <c r="F70" i="13"/>
  <c r="V104" i="13"/>
  <c r="V87" i="13"/>
  <c r="V155" i="13"/>
  <c r="V138" i="13"/>
  <c r="V70" i="13"/>
  <c r="C75" i="14"/>
  <c r="C92" i="14"/>
  <c r="C109" i="14"/>
  <c r="C126" i="14"/>
  <c r="M143" i="14"/>
  <c r="M75" i="14"/>
  <c r="M92" i="14"/>
  <c r="M109" i="14"/>
  <c r="M58" i="14"/>
  <c r="U109" i="14"/>
  <c r="U126" i="14"/>
  <c r="U143" i="14"/>
  <c r="AC143" i="14"/>
  <c r="AC126" i="14"/>
  <c r="AC109" i="14"/>
  <c r="AC75" i="14"/>
  <c r="H93" i="14"/>
  <c r="H76" i="14"/>
  <c r="H110" i="14"/>
  <c r="H127" i="14"/>
  <c r="R110" i="14"/>
  <c r="R144" i="14"/>
  <c r="R127" i="14"/>
  <c r="R59" i="14"/>
  <c r="Z76" i="14"/>
  <c r="Z127" i="14"/>
  <c r="Z144" i="14"/>
  <c r="Z59" i="14"/>
  <c r="E77" i="14"/>
  <c r="E128" i="14"/>
  <c r="E94" i="14"/>
  <c r="E145" i="14"/>
  <c r="O128" i="14"/>
  <c r="O94" i="14"/>
  <c r="O77" i="14"/>
  <c r="O145" i="14"/>
  <c r="O111" i="14"/>
  <c r="X111" i="14"/>
  <c r="X128" i="14"/>
  <c r="X77" i="14"/>
  <c r="D112" i="14"/>
  <c r="D129" i="14"/>
  <c r="D78" i="14"/>
  <c r="D95" i="14"/>
  <c r="M146" i="14"/>
  <c r="M78" i="14"/>
  <c r="M95" i="14"/>
  <c r="M112" i="14"/>
  <c r="M61" i="14"/>
  <c r="V78" i="14"/>
  <c r="V95" i="14"/>
  <c r="V129" i="14"/>
  <c r="V146" i="14"/>
  <c r="V61" i="14"/>
  <c r="AD78" i="14"/>
  <c r="AD146" i="14"/>
  <c r="AD95" i="14"/>
  <c r="AD129" i="14"/>
  <c r="AD61" i="14"/>
  <c r="I79" i="14"/>
  <c r="I130" i="14"/>
  <c r="I96" i="14"/>
  <c r="I113" i="14"/>
  <c r="S79" i="14"/>
  <c r="S96" i="14"/>
  <c r="S147" i="14"/>
  <c r="S113" i="14"/>
  <c r="S62" i="14"/>
  <c r="AA113" i="14"/>
  <c r="AA96" i="14"/>
  <c r="AA79" i="14"/>
  <c r="AA147" i="14"/>
  <c r="AA62" i="14"/>
  <c r="G131" i="14"/>
  <c r="G97" i="14"/>
  <c r="G114" i="14"/>
  <c r="G80" i="14"/>
  <c r="O131" i="14"/>
  <c r="O97" i="14"/>
  <c r="O148" i="14"/>
  <c r="O80" i="14"/>
  <c r="O114" i="14"/>
  <c r="W148" i="14"/>
  <c r="W97" i="14"/>
  <c r="W131" i="14"/>
  <c r="W80" i="14"/>
  <c r="W63" i="14"/>
  <c r="AE148" i="14"/>
  <c r="AE97" i="14"/>
  <c r="AE80" i="14"/>
  <c r="AE63" i="14"/>
  <c r="K98" i="14"/>
  <c r="K81" i="14"/>
  <c r="K115" i="14"/>
  <c r="K132" i="14"/>
  <c r="K149" i="14"/>
  <c r="U115" i="14"/>
  <c r="U132" i="14"/>
  <c r="U149" i="14"/>
  <c r="C82" i="14"/>
  <c r="C116" i="14"/>
  <c r="C133" i="14"/>
  <c r="C99" i="14"/>
  <c r="L133" i="14"/>
  <c r="L150" i="14"/>
  <c r="L116" i="14"/>
  <c r="L65" i="14"/>
  <c r="V82" i="14"/>
  <c r="V99" i="14"/>
  <c r="V150" i="14"/>
  <c r="V133" i="14"/>
  <c r="V65" i="14"/>
  <c r="E83" i="14"/>
  <c r="E134" i="14"/>
  <c r="E100" i="14"/>
  <c r="E151" i="14"/>
  <c r="M151" i="14"/>
  <c r="M83" i="14"/>
  <c r="M100" i="14"/>
  <c r="M117" i="14"/>
  <c r="M66" i="14"/>
  <c r="W151" i="14"/>
  <c r="W134" i="14"/>
  <c r="W100" i="14"/>
  <c r="W83" i="14"/>
  <c r="W66" i="14"/>
  <c r="E84" i="14"/>
  <c r="E101" i="14"/>
  <c r="E135" i="14"/>
  <c r="E152" i="14"/>
  <c r="M152" i="14"/>
  <c r="M84" i="14"/>
  <c r="M101" i="14"/>
  <c r="M118" i="14"/>
  <c r="M67" i="14"/>
  <c r="U118" i="14"/>
  <c r="U135" i="14"/>
  <c r="U152" i="14"/>
  <c r="AC152" i="14"/>
  <c r="AC135" i="14"/>
  <c r="AC118" i="14"/>
  <c r="AC84" i="14"/>
  <c r="H102" i="14"/>
  <c r="H85" i="14"/>
  <c r="H119" i="14"/>
  <c r="H136" i="14"/>
  <c r="P136" i="14"/>
  <c r="P119" i="14"/>
  <c r="P102" i="14"/>
  <c r="P153" i="14"/>
  <c r="P68" i="14"/>
  <c r="X119" i="14"/>
  <c r="X136" i="14"/>
  <c r="X85" i="14"/>
  <c r="AF51" i="14"/>
  <c r="C86" i="14"/>
  <c r="C120" i="14"/>
  <c r="C103" i="14"/>
  <c r="C137" i="14"/>
  <c r="K103" i="14"/>
  <c r="K86" i="14"/>
  <c r="K137" i="14"/>
  <c r="K120" i="14"/>
  <c r="K154" i="14"/>
  <c r="S86" i="14"/>
  <c r="S103" i="14"/>
  <c r="S154" i="14"/>
  <c r="S120" i="14"/>
  <c r="S69" i="14"/>
  <c r="AA120" i="14"/>
  <c r="AA103" i="14"/>
  <c r="AA86" i="14"/>
  <c r="AA154" i="14"/>
  <c r="AA69" i="14"/>
  <c r="F87" i="14"/>
  <c r="F104" i="14"/>
  <c r="F138" i="14"/>
  <c r="F70" i="14"/>
  <c r="N155" i="14"/>
  <c r="N121" i="14"/>
  <c r="N104" i="14"/>
  <c r="N87" i="14"/>
  <c r="V104" i="14"/>
  <c r="V87" i="14"/>
  <c r="V138" i="14"/>
  <c r="V155" i="14"/>
  <c r="V70" i="14"/>
  <c r="AD87" i="14"/>
  <c r="AD155" i="14"/>
  <c r="AD104" i="14"/>
  <c r="AD138" i="14"/>
  <c r="AD70" i="14"/>
  <c r="D126" i="15"/>
  <c r="D109" i="15"/>
  <c r="D75" i="15"/>
  <c r="D92" i="15"/>
  <c r="M75" i="15"/>
  <c r="M143" i="15"/>
  <c r="M92" i="15"/>
  <c r="M109" i="15"/>
  <c r="M58" i="15"/>
  <c r="U109" i="15"/>
  <c r="U126" i="15"/>
  <c r="U143" i="15"/>
  <c r="AC143" i="15"/>
  <c r="AC126" i="15"/>
  <c r="AC109" i="15"/>
  <c r="AC75" i="15"/>
  <c r="H93" i="15"/>
  <c r="H76" i="15"/>
  <c r="H110" i="15"/>
  <c r="H127" i="15"/>
  <c r="Q76" i="15"/>
  <c r="Q93" i="15"/>
  <c r="Q127" i="15"/>
  <c r="Q144" i="15"/>
  <c r="Q110" i="15"/>
  <c r="Y93" i="15"/>
  <c r="Y127" i="15"/>
  <c r="Y76" i="15"/>
  <c r="Y59" i="15"/>
  <c r="D111" i="15"/>
  <c r="D128" i="15"/>
  <c r="D77" i="15"/>
  <c r="D94" i="15"/>
  <c r="M145" i="15"/>
  <c r="M77" i="15"/>
  <c r="M94" i="15"/>
  <c r="M111" i="15"/>
  <c r="M60" i="15"/>
  <c r="V94" i="15"/>
  <c r="V77" i="15"/>
  <c r="V128" i="15"/>
  <c r="V145" i="15"/>
  <c r="V60" i="15"/>
  <c r="AD77" i="15"/>
  <c r="AD145" i="15"/>
  <c r="AD94" i="15"/>
  <c r="AD128" i="15"/>
  <c r="AD60" i="15"/>
  <c r="I78" i="15"/>
  <c r="I95" i="15"/>
  <c r="I129" i="15"/>
  <c r="I112" i="15"/>
  <c r="Q78" i="15"/>
  <c r="Q95" i="15"/>
  <c r="Q112" i="15"/>
  <c r="Q129" i="15"/>
  <c r="Q146" i="15"/>
  <c r="Y95" i="15"/>
  <c r="Y129" i="15"/>
  <c r="Y78" i="15"/>
  <c r="Y61" i="15"/>
  <c r="D113" i="15"/>
  <c r="D130" i="15"/>
  <c r="D79" i="15"/>
  <c r="D96" i="15"/>
  <c r="L130" i="15"/>
  <c r="L147" i="15"/>
  <c r="L113" i="15"/>
  <c r="L62" i="15"/>
  <c r="U113" i="15"/>
  <c r="U130" i="15"/>
  <c r="U147" i="15"/>
  <c r="AC147" i="15"/>
  <c r="AC113" i="15"/>
  <c r="AC130" i="15"/>
  <c r="AC79" i="15"/>
  <c r="H97" i="15"/>
  <c r="H80" i="15"/>
  <c r="H114" i="15"/>
  <c r="H131" i="15"/>
  <c r="P131" i="15"/>
  <c r="P97" i="15"/>
  <c r="P114" i="15"/>
  <c r="P148" i="15"/>
  <c r="P63" i="15"/>
  <c r="X114" i="15"/>
  <c r="X131" i="15"/>
  <c r="X80" i="15"/>
  <c r="AF46" i="15"/>
  <c r="C81" i="15"/>
  <c r="C115" i="15"/>
  <c r="C98" i="15"/>
  <c r="C132" i="15"/>
  <c r="K81" i="15"/>
  <c r="K132" i="15"/>
  <c r="K98" i="15"/>
  <c r="K115" i="15"/>
  <c r="K149" i="15"/>
  <c r="S81" i="15"/>
  <c r="S98" i="15"/>
  <c r="S149" i="15"/>
  <c r="S115" i="15"/>
  <c r="S64" i="15"/>
  <c r="AA98" i="15"/>
  <c r="AA115" i="15"/>
  <c r="AA81" i="15"/>
  <c r="AA149" i="15"/>
  <c r="AA64" i="15"/>
  <c r="G133" i="15"/>
  <c r="G99" i="15"/>
  <c r="G82" i="15"/>
  <c r="G116" i="15"/>
  <c r="O99" i="15"/>
  <c r="O133" i="15"/>
  <c r="O82" i="15"/>
  <c r="O150" i="15"/>
  <c r="O116" i="15"/>
  <c r="AA116" i="15"/>
  <c r="AA99" i="15"/>
  <c r="AA150" i="15"/>
  <c r="AA82" i="15"/>
  <c r="AA65" i="15"/>
  <c r="G134" i="15"/>
  <c r="G100" i="15"/>
  <c r="G117" i="15"/>
  <c r="G83" i="15"/>
  <c r="O100" i="15"/>
  <c r="O134" i="15"/>
  <c r="O83" i="15"/>
  <c r="O151" i="15"/>
  <c r="O117" i="15"/>
  <c r="W151" i="15"/>
  <c r="W134" i="15"/>
  <c r="W100" i="15"/>
  <c r="W83" i="15"/>
  <c r="W66" i="15"/>
  <c r="AE151" i="15"/>
  <c r="AE100" i="15"/>
  <c r="AE83" i="15"/>
  <c r="AE66" i="15"/>
  <c r="J152" i="15"/>
  <c r="J84" i="15"/>
  <c r="J101" i="15"/>
  <c r="J118" i="15"/>
  <c r="J135" i="15"/>
  <c r="R118" i="15"/>
  <c r="R152" i="15"/>
  <c r="R135" i="15"/>
  <c r="R67" i="15"/>
  <c r="Z84" i="15"/>
  <c r="Z135" i="15"/>
  <c r="Z152" i="15"/>
  <c r="Z67" i="15"/>
  <c r="E85" i="15"/>
  <c r="E136" i="15"/>
  <c r="E102" i="15"/>
  <c r="E153" i="15"/>
  <c r="M85" i="15"/>
  <c r="M153" i="15"/>
  <c r="M102" i="15"/>
  <c r="M119" i="15"/>
  <c r="M68" i="15"/>
  <c r="U119" i="15"/>
  <c r="U136" i="15"/>
  <c r="U153" i="15"/>
  <c r="AC153" i="15"/>
  <c r="AC136" i="15"/>
  <c r="AC119" i="15"/>
  <c r="AC85" i="15"/>
  <c r="H103" i="15"/>
  <c r="H86" i="15"/>
  <c r="H120" i="15"/>
  <c r="H137" i="15"/>
  <c r="P137" i="15"/>
  <c r="P120" i="15"/>
  <c r="P103" i="15"/>
  <c r="P154" i="15"/>
  <c r="P69" i="15"/>
  <c r="X120" i="15"/>
  <c r="X137" i="15"/>
  <c r="X86" i="15"/>
  <c r="AF52" i="15"/>
  <c r="C87" i="15"/>
  <c r="C121" i="15"/>
  <c r="C138" i="15"/>
  <c r="C104" i="15"/>
  <c r="K87" i="15"/>
  <c r="K104" i="15"/>
  <c r="K138" i="15"/>
  <c r="K121" i="15"/>
  <c r="K155" i="15"/>
  <c r="S87" i="15"/>
  <c r="S104" i="15"/>
  <c r="S155" i="15"/>
  <c r="S121" i="15"/>
  <c r="S70" i="15"/>
  <c r="AA121" i="15"/>
  <c r="AA104" i="15"/>
  <c r="AA87" i="15"/>
  <c r="AA155" i="15"/>
  <c r="AA70" i="15"/>
  <c r="G126" i="16"/>
  <c r="G92" i="16"/>
  <c r="G109" i="16"/>
  <c r="G75" i="16"/>
  <c r="W143" i="16"/>
  <c r="W126" i="16"/>
  <c r="W92" i="16"/>
  <c r="W75" i="16"/>
  <c r="W58" i="16"/>
  <c r="AE143" i="16"/>
  <c r="AE92" i="16"/>
  <c r="AE75" i="16"/>
  <c r="AE58" i="16"/>
  <c r="M144" i="16"/>
  <c r="M93" i="16"/>
  <c r="M76" i="16"/>
  <c r="M110" i="16"/>
  <c r="M59" i="16"/>
  <c r="Z76" i="16"/>
  <c r="Z127" i="16"/>
  <c r="Z144" i="16"/>
  <c r="Z59" i="16"/>
  <c r="E77" i="16"/>
  <c r="E128" i="16"/>
  <c r="E94" i="16"/>
  <c r="E145" i="16"/>
  <c r="O94" i="16"/>
  <c r="O128" i="16"/>
  <c r="O77" i="16"/>
  <c r="O145" i="16"/>
  <c r="O111" i="16"/>
  <c r="X111" i="16"/>
  <c r="X77" i="16"/>
  <c r="X128" i="16"/>
  <c r="AF43" i="16"/>
  <c r="C78" i="16"/>
  <c r="C112" i="16"/>
  <c r="C129" i="16"/>
  <c r="C95" i="16"/>
  <c r="K95" i="16"/>
  <c r="K78" i="16"/>
  <c r="K112" i="16"/>
  <c r="K129" i="16"/>
  <c r="K146" i="16"/>
  <c r="S78" i="16"/>
  <c r="S146" i="16"/>
  <c r="S95" i="16"/>
  <c r="S112" i="16"/>
  <c r="S61" i="16"/>
  <c r="AA112" i="16"/>
  <c r="AA95" i="16"/>
  <c r="AA146" i="16"/>
  <c r="AA78" i="16"/>
  <c r="AA61" i="16"/>
  <c r="F79" i="16"/>
  <c r="F96" i="16"/>
  <c r="F130" i="16"/>
  <c r="F62" i="16"/>
  <c r="P130" i="16"/>
  <c r="P113" i="16"/>
  <c r="P96" i="16"/>
  <c r="P147" i="16"/>
  <c r="P62" i="16"/>
  <c r="Z79" i="16"/>
  <c r="Z130" i="16"/>
  <c r="Z147" i="16"/>
  <c r="Z62" i="16"/>
  <c r="H97" i="16"/>
  <c r="H80" i="16"/>
  <c r="H114" i="16"/>
  <c r="H131" i="16"/>
  <c r="P131" i="16"/>
  <c r="P114" i="16"/>
  <c r="P97" i="16"/>
  <c r="P148" i="16"/>
  <c r="P63" i="16"/>
  <c r="X114" i="16"/>
  <c r="X80" i="16"/>
  <c r="X131" i="16"/>
  <c r="C81" i="16"/>
  <c r="C115" i="16"/>
  <c r="C98" i="16"/>
  <c r="C132" i="16"/>
  <c r="M149" i="16"/>
  <c r="M81" i="16"/>
  <c r="M98" i="16"/>
  <c r="M115" i="16"/>
  <c r="M64" i="16"/>
  <c r="Z81" i="16"/>
  <c r="Z132" i="16"/>
  <c r="Z149" i="16"/>
  <c r="Z64" i="16"/>
  <c r="H99" i="16"/>
  <c r="H82" i="16"/>
  <c r="H116" i="16"/>
  <c r="H133" i="16"/>
  <c r="S82" i="16"/>
  <c r="S99" i="16"/>
  <c r="S150" i="16"/>
  <c r="S116" i="16"/>
  <c r="S65" i="16"/>
  <c r="AC150" i="16"/>
  <c r="AC133" i="16"/>
  <c r="AC116" i="16"/>
  <c r="AC82" i="16"/>
  <c r="H100" i="16"/>
  <c r="H83" i="16"/>
  <c r="H117" i="16"/>
  <c r="H134" i="16"/>
  <c r="P134" i="16"/>
  <c r="P117" i="16"/>
  <c r="P100" i="16"/>
  <c r="P151" i="16"/>
  <c r="P66" i="16"/>
  <c r="Y100" i="16"/>
  <c r="Y134" i="16"/>
  <c r="Y83" i="16"/>
  <c r="Y66" i="16"/>
  <c r="P135" i="16"/>
  <c r="P101" i="16"/>
  <c r="P118" i="16"/>
  <c r="P152" i="16"/>
  <c r="P67" i="16"/>
  <c r="Y101" i="16"/>
  <c r="Y135" i="16"/>
  <c r="Y84" i="16"/>
  <c r="Y67" i="16"/>
  <c r="D119" i="16"/>
  <c r="D136" i="16"/>
  <c r="D85" i="16"/>
  <c r="D102" i="16"/>
  <c r="W150" i="10"/>
  <c r="W99" i="10"/>
  <c r="W133" i="10"/>
  <c r="W82" i="10"/>
  <c r="W65" i="10"/>
  <c r="G135" i="10"/>
  <c r="G101" i="10"/>
  <c r="G84" i="10"/>
  <c r="G118" i="10"/>
  <c r="M146" i="12"/>
  <c r="M78" i="12"/>
  <c r="M95" i="12"/>
  <c r="M112" i="12"/>
  <c r="M61" i="12"/>
  <c r="I75" i="10"/>
  <c r="I126" i="10"/>
  <c r="I92" i="10"/>
  <c r="I109" i="10"/>
  <c r="W144" i="10"/>
  <c r="W127" i="10"/>
  <c r="W93" i="10"/>
  <c r="W76" i="10"/>
  <c r="W59" i="10"/>
  <c r="X111" i="10"/>
  <c r="X128" i="10"/>
  <c r="X77" i="10"/>
  <c r="T129" i="10"/>
  <c r="T112" i="10"/>
  <c r="T146" i="10"/>
  <c r="T95" i="10"/>
  <c r="T61" i="10"/>
  <c r="Y96" i="10"/>
  <c r="Y130" i="10"/>
  <c r="Y79" i="10"/>
  <c r="Y62" i="10"/>
  <c r="J154" i="10"/>
  <c r="J86" i="10"/>
  <c r="J103" i="10"/>
  <c r="J120" i="10"/>
  <c r="J137" i="10"/>
  <c r="L126" i="12"/>
  <c r="L143" i="12"/>
  <c r="L109" i="12"/>
  <c r="L58" i="12"/>
  <c r="I76" i="12"/>
  <c r="I93" i="12"/>
  <c r="I127" i="12"/>
  <c r="I110" i="12"/>
  <c r="Z77" i="12"/>
  <c r="Z128" i="12"/>
  <c r="Z145" i="12"/>
  <c r="Z60" i="12"/>
  <c r="AD78" i="12"/>
  <c r="AD146" i="12"/>
  <c r="AD95" i="12"/>
  <c r="AD129" i="12"/>
  <c r="AD61" i="12"/>
  <c r="I79" i="12"/>
  <c r="I96" i="12"/>
  <c r="I130" i="12"/>
  <c r="I113" i="12"/>
  <c r="L132" i="13"/>
  <c r="L149" i="13"/>
  <c r="L115" i="13"/>
  <c r="L64" i="13"/>
  <c r="O99" i="13"/>
  <c r="O133" i="13"/>
  <c r="O82" i="13"/>
  <c r="O150" i="13"/>
  <c r="O116" i="13"/>
  <c r="AE150" i="13"/>
  <c r="AE99" i="13"/>
  <c r="AE82" i="13"/>
  <c r="AE65" i="13"/>
  <c r="M152" i="13"/>
  <c r="M84" i="13"/>
  <c r="M101" i="13"/>
  <c r="M118" i="13"/>
  <c r="M67" i="13"/>
  <c r="N155" i="13"/>
  <c r="N104" i="13"/>
  <c r="N121" i="13"/>
  <c r="N87" i="13"/>
  <c r="N70" i="13"/>
  <c r="Z79" i="10"/>
  <c r="Z130" i="10"/>
  <c r="Z147" i="10"/>
  <c r="Z62" i="10"/>
  <c r="V93" i="12"/>
  <c r="V76" i="12"/>
  <c r="V127" i="12"/>
  <c r="V144" i="12"/>
  <c r="V59" i="12"/>
  <c r="AE144" i="12"/>
  <c r="AE93" i="12"/>
  <c r="AE76" i="12"/>
  <c r="AE59" i="12"/>
  <c r="R111" i="12"/>
  <c r="R145" i="12"/>
  <c r="R128" i="12"/>
  <c r="AA111" i="12"/>
  <c r="AA94" i="12"/>
  <c r="AA77" i="12"/>
  <c r="AA145" i="12"/>
  <c r="AA60" i="12"/>
  <c r="Z75" i="13"/>
  <c r="Z126" i="13"/>
  <c r="Z143" i="13"/>
  <c r="Z58" i="13"/>
  <c r="F76" i="13"/>
  <c r="F93" i="13"/>
  <c r="F127" i="13"/>
  <c r="F59" i="13"/>
  <c r="H95" i="13"/>
  <c r="H78" i="13"/>
  <c r="H112" i="13"/>
  <c r="H129" i="13"/>
  <c r="P129" i="13"/>
  <c r="P95" i="13"/>
  <c r="P112" i="13"/>
  <c r="P146" i="13"/>
  <c r="P61" i="13"/>
  <c r="X112" i="13"/>
  <c r="X78" i="13"/>
  <c r="X129" i="13"/>
  <c r="C79" i="13"/>
  <c r="C113" i="13"/>
  <c r="C130" i="13"/>
  <c r="C96" i="13"/>
  <c r="M147" i="13"/>
  <c r="M79" i="13"/>
  <c r="M113" i="13"/>
  <c r="M96" i="13"/>
  <c r="M62" i="13"/>
  <c r="U113" i="13"/>
  <c r="U130" i="13"/>
  <c r="U147" i="13"/>
  <c r="AD79" i="13"/>
  <c r="AD147" i="13"/>
  <c r="AD96" i="13"/>
  <c r="AD130" i="13"/>
  <c r="I80" i="13"/>
  <c r="I97" i="13"/>
  <c r="I131" i="13"/>
  <c r="I114" i="13"/>
  <c r="R114" i="13"/>
  <c r="R148" i="13"/>
  <c r="R131" i="13"/>
  <c r="R63" i="13"/>
  <c r="Z80" i="13"/>
  <c r="Z131" i="13"/>
  <c r="Z148" i="13"/>
  <c r="Z63" i="13"/>
  <c r="E81" i="13"/>
  <c r="E132" i="13"/>
  <c r="E98" i="13"/>
  <c r="E149" i="13"/>
  <c r="M149" i="13"/>
  <c r="M81" i="13"/>
  <c r="M98" i="13"/>
  <c r="M115" i="13"/>
  <c r="M64" i="13"/>
  <c r="U115" i="13"/>
  <c r="U132" i="13"/>
  <c r="U149" i="13"/>
  <c r="AC149" i="13"/>
  <c r="AC132" i="13"/>
  <c r="AC115" i="13"/>
  <c r="AC81" i="13"/>
  <c r="H99" i="13"/>
  <c r="H82" i="13"/>
  <c r="H116" i="13"/>
  <c r="H133" i="13"/>
  <c r="P133" i="13"/>
  <c r="P99" i="13"/>
  <c r="P116" i="13"/>
  <c r="P150" i="13"/>
  <c r="P65" i="13"/>
  <c r="X116" i="13"/>
  <c r="X133" i="13"/>
  <c r="X82" i="13"/>
  <c r="AF48" i="13"/>
  <c r="C83" i="13"/>
  <c r="C117" i="13"/>
  <c r="C134" i="13"/>
  <c r="C100" i="13"/>
  <c r="K100" i="13"/>
  <c r="K83" i="13"/>
  <c r="K134" i="13"/>
  <c r="K117" i="13"/>
  <c r="K151" i="13"/>
  <c r="S83" i="13"/>
  <c r="S151" i="13"/>
  <c r="S100" i="13"/>
  <c r="S117" i="13"/>
  <c r="S66" i="13"/>
  <c r="AA117" i="13"/>
  <c r="AA100" i="13"/>
  <c r="AA151" i="13"/>
  <c r="AA83" i="13"/>
  <c r="AA66" i="13"/>
  <c r="F84" i="13"/>
  <c r="F101" i="13"/>
  <c r="F135" i="13"/>
  <c r="F67" i="13"/>
  <c r="N152" i="13"/>
  <c r="N101" i="13"/>
  <c r="N118" i="13"/>
  <c r="N84" i="13"/>
  <c r="N67" i="13"/>
  <c r="V101" i="13"/>
  <c r="V84" i="13"/>
  <c r="V135" i="13"/>
  <c r="V152" i="13"/>
  <c r="V67" i="13"/>
  <c r="AD84" i="13"/>
  <c r="AD152" i="13"/>
  <c r="AD101" i="13"/>
  <c r="AD135" i="13"/>
  <c r="AD67" i="13"/>
  <c r="I85" i="13"/>
  <c r="I102" i="13"/>
  <c r="I136" i="13"/>
  <c r="I119" i="13"/>
  <c r="Q85" i="13"/>
  <c r="Q102" i="13"/>
  <c r="Q136" i="13"/>
  <c r="Q119" i="13"/>
  <c r="Q153" i="13"/>
  <c r="Y102" i="13"/>
  <c r="Y136" i="13"/>
  <c r="Y85" i="13"/>
  <c r="Y68" i="13"/>
  <c r="D137" i="13"/>
  <c r="D86" i="13"/>
  <c r="D120" i="13"/>
  <c r="D103" i="13"/>
  <c r="L137" i="13"/>
  <c r="L154" i="13"/>
  <c r="L120" i="13"/>
  <c r="L69" i="13"/>
  <c r="T137" i="13"/>
  <c r="T120" i="13"/>
  <c r="T154" i="13"/>
  <c r="T103" i="13"/>
  <c r="T69" i="13"/>
  <c r="AB154" i="13"/>
  <c r="AB86" i="13"/>
  <c r="AB103" i="13"/>
  <c r="AB69" i="13"/>
  <c r="G138" i="13"/>
  <c r="G104" i="13"/>
  <c r="G87" i="13"/>
  <c r="G121" i="13"/>
  <c r="O104" i="13"/>
  <c r="O138" i="13"/>
  <c r="O87" i="13"/>
  <c r="O155" i="13"/>
  <c r="O121" i="13"/>
  <c r="W155" i="13"/>
  <c r="W138" i="13"/>
  <c r="W104" i="13"/>
  <c r="W87" i="13"/>
  <c r="W70" i="13"/>
  <c r="AE155" i="13"/>
  <c r="AE104" i="13"/>
  <c r="AE87" i="13"/>
  <c r="AE70" i="13"/>
  <c r="D109" i="14"/>
  <c r="D126" i="14"/>
  <c r="D75" i="14"/>
  <c r="D92" i="14"/>
  <c r="N143" i="14"/>
  <c r="N109" i="14"/>
  <c r="N92" i="14"/>
  <c r="N75" i="14"/>
  <c r="N58" i="14"/>
  <c r="V92" i="14"/>
  <c r="V75" i="14"/>
  <c r="V126" i="14"/>
  <c r="V143" i="14"/>
  <c r="V58" i="14"/>
  <c r="AD75" i="14"/>
  <c r="AD143" i="14"/>
  <c r="AD92" i="14"/>
  <c r="AD126" i="14"/>
  <c r="AD58" i="14"/>
  <c r="I76" i="14"/>
  <c r="I93" i="14"/>
  <c r="I127" i="14"/>
  <c r="I110" i="14"/>
  <c r="S76" i="14"/>
  <c r="S93" i="14"/>
  <c r="S144" i="14"/>
  <c r="S110" i="14"/>
  <c r="S59" i="14"/>
  <c r="AA110" i="14"/>
  <c r="AA93" i="14"/>
  <c r="AA144" i="14"/>
  <c r="AA76" i="14"/>
  <c r="AA59" i="14"/>
  <c r="F77" i="14"/>
  <c r="F94" i="14"/>
  <c r="F128" i="14"/>
  <c r="F60" i="14"/>
  <c r="P128" i="14"/>
  <c r="P94" i="14"/>
  <c r="P111" i="14"/>
  <c r="P145" i="14"/>
  <c r="P60" i="14"/>
  <c r="Y94" i="14"/>
  <c r="Y128" i="14"/>
  <c r="Y77" i="14"/>
  <c r="Y60" i="14"/>
  <c r="E78" i="14"/>
  <c r="E129" i="14"/>
  <c r="E95" i="14"/>
  <c r="E146" i="14"/>
  <c r="N146" i="14"/>
  <c r="N95" i="14"/>
  <c r="N112" i="14"/>
  <c r="N78" i="14"/>
  <c r="N61" i="14"/>
  <c r="W146" i="14"/>
  <c r="W129" i="14"/>
  <c r="W95" i="14"/>
  <c r="W78" i="14"/>
  <c r="W61" i="14"/>
  <c r="AE146" i="14"/>
  <c r="AE95" i="14"/>
  <c r="AE78" i="14"/>
  <c r="AE61" i="14"/>
  <c r="K96" i="14"/>
  <c r="K79" i="14"/>
  <c r="K113" i="14"/>
  <c r="K130" i="14"/>
  <c r="K147" i="14"/>
  <c r="T130" i="14"/>
  <c r="T113" i="14"/>
  <c r="T147" i="14"/>
  <c r="T96" i="14"/>
  <c r="T62" i="14"/>
  <c r="AC147" i="14"/>
  <c r="AC130" i="14"/>
  <c r="AC113" i="14"/>
  <c r="AC79" i="14"/>
  <c r="H97" i="14"/>
  <c r="H80" i="14"/>
  <c r="H114" i="14"/>
  <c r="H131" i="14"/>
  <c r="P131" i="14"/>
  <c r="P114" i="14"/>
  <c r="P97" i="14"/>
  <c r="P148" i="14"/>
  <c r="P63" i="14"/>
  <c r="X114" i="14"/>
  <c r="X131" i="14"/>
  <c r="X80" i="14"/>
  <c r="C81" i="14"/>
  <c r="C115" i="14"/>
  <c r="C132" i="14"/>
  <c r="C98" i="14"/>
  <c r="L132" i="14"/>
  <c r="L149" i="14"/>
  <c r="L115" i="14"/>
  <c r="L64" i="14"/>
  <c r="V81" i="14"/>
  <c r="V98" i="14"/>
  <c r="V132" i="14"/>
  <c r="V149" i="14"/>
  <c r="V64" i="14"/>
  <c r="E82" i="14"/>
  <c r="E133" i="14"/>
  <c r="E99" i="14"/>
  <c r="E150" i="14"/>
  <c r="M150" i="14"/>
  <c r="M82" i="14"/>
  <c r="M99" i="14"/>
  <c r="M116" i="14"/>
  <c r="M65" i="14"/>
  <c r="W150" i="14"/>
  <c r="W133" i="14"/>
  <c r="W99" i="14"/>
  <c r="W82" i="14"/>
  <c r="W65" i="14"/>
  <c r="F83" i="14"/>
  <c r="F100" i="14"/>
  <c r="F134" i="14"/>
  <c r="F66" i="14"/>
  <c r="N151" i="14"/>
  <c r="N100" i="14"/>
  <c r="N117" i="14"/>
  <c r="N83" i="14"/>
  <c r="N66" i="14"/>
  <c r="X117" i="14"/>
  <c r="X134" i="14"/>
  <c r="X83" i="14"/>
  <c r="F84" i="14"/>
  <c r="F101" i="14"/>
  <c r="F135" i="14"/>
  <c r="F67" i="14"/>
  <c r="N152" i="14"/>
  <c r="N101" i="14"/>
  <c r="N118" i="14"/>
  <c r="N84" i="14"/>
  <c r="N67" i="14"/>
  <c r="V101" i="14"/>
  <c r="V84" i="14"/>
  <c r="V135" i="14"/>
  <c r="V152" i="14"/>
  <c r="V67" i="14"/>
  <c r="AD84" i="14"/>
  <c r="AD152" i="14"/>
  <c r="AD101" i="14"/>
  <c r="AD135" i="14"/>
  <c r="AD67" i="14"/>
  <c r="I85" i="14"/>
  <c r="I136" i="14"/>
  <c r="I102" i="14"/>
  <c r="I119" i="14"/>
  <c r="Q85" i="14"/>
  <c r="Q102" i="14"/>
  <c r="Q119" i="14"/>
  <c r="Q136" i="14"/>
  <c r="Q153" i="14"/>
  <c r="Y102" i="14"/>
  <c r="Y136" i="14"/>
  <c r="Y85" i="14"/>
  <c r="Y68" i="14"/>
  <c r="D120" i="14"/>
  <c r="D137" i="14"/>
  <c r="D86" i="14"/>
  <c r="D103" i="14"/>
  <c r="L137" i="14"/>
  <c r="L154" i="14"/>
  <c r="L120" i="14"/>
  <c r="L69" i="14"/>
  <c r="T137" i="14"/>
  <c r="T120" i="14"/>
  <c r="T154" i="14"/>
  <c r="T103" i="14"/>
  <c r="T69" i="14"/>
  <c r="AB154" i="14"/>
  <c r="AB86" i="14"/>
  <c r="AB103" i="14"/>
  <c r="AB69" i="14"/>
  <c r="G138" i="14"/>
  <c r="G104" i="14"/>
  <c r="G87" i="14"/>
  <c r="G121" i="14"/>
  <c r="O104" i="14"/>
  <c r="O138" i="14"/>
  <c r="O87" i="14"/>
  <c r="O155" i="14"/>
  <c r="O121" i="14"/>
  <c r="W155" i="14"/>
  <c r="W138" i="14"/>
  <c r="W104" i="14"/>
  <c r="W87" i="14"/>
  <c r="W70" i="14"/>
  <c r="AE155" i="14"/>
  <c r="AE104" i="14"/>
  <c r="AE87" i="14"/>
  <c r="AE70" i="14"/>
  <c r="E75" i="15"/>
  <c r="E92" i="15"/>
  <c r="E126" i="15"/>
  <c r="E143" i="15"/>
  <c r="N143" i="15"/>
  <c r="N92" i="15"/>
  <c r="N109" i="15"/>
  <c r="N75" i="15"/>
  <c r="N58" i="15"/>
  <c r="V92" i="15"/>
  <c r="V75" i="15"/>
  <c r="V126" i="15"/>
  <c r="V143" i="15"/>
  <c r="V58" i="15"/>
  <c r="AD75" i="15"/>
  <c r="AD143" i="15"/>
  <c r="AD92" i="15"/>
  <c r="AD126" i="15"/>
  <c r="AD58" i="15"/>
  <c r="I76" i="15"/>
  <c r="I93" i="15"/>
  <c r="I127" i="15"/>
  <c r="I110" i="15"/>
  <c r="R110" i="15"/>
  <c r="R144" i="15"/>
  <c r="R127" i="15"/>
  <c r="R59" i="15"/>
  <c r="Z76" i="15"/>
  <c r="Z127" i="15"/>
  <c r="Z144" i="15"/>
  <c r="Z59" i="15"/>
  <c r="E77" i="15"/>
  <c r="E128" i="15"/>
  <c r="E94" i="15"/>
  <c r="E145" i="15"/>
  <c r="N145" i="15"/>
  <c r="N94" i="15"/>
  <c r="N111" i="15"/>
  <c r="N77" i="15"/>
  <c r="W145" i="15"/>
  <c r="W128" i="15"/>
  <c r="W94" i="15"/>
  <c r="W77" i="15"/>
  <c r="W60" i="15"/>
  <c r="AE145" i="15"/>
  <c r="AE94" i="15"/>
  <c r="AE77" i="15"/>
  <c r="AE60" i="15"/>
  <c r="J146" i="15"/>
  <c r="J78" i="15"/>
  <c r="J95" i="15"/>
  <c r="J112" i="15"/>
  <c r="J129" i="15"/>
  <c r="R112" i="15"/>
  <c r="R146" i="15"/>
  <c r="R129" i="15"/>
  <c r="R61" i="15"/>
  <c r="Z78" i="15"/>
  <c r="Z129" i="15"/>
  <c r="Z146" i="15"/>
  <c r="Z61" i="15"/>
  <c r="E79" i="15"/>
  <c r="E96" i="15"/>
  <c r="E130" i="15"/>
  <c r="E147" i="15"/>
  <c r="M147" i="15"/>
  <c r="M79" i="15"/>
  <c r="M96" i="15"/>
  <c r="M113" i="15"/>
  <c r="M62" i="15"/>
  <c r="V79" i="15"/>
  <c r="V96" i="15"/>
  <c r="V130" i="15"/>
  <c r="V147" i="15"/>
  <c r="V62" i="15"/>
  <c r="AD79" i="15"/>
  <c r="AD147" i="15"/>
  <c r="AD96" i="15"/>
  <c r="AD130" i="15"/>
  <c r="AD62" i="15"/>
  <c r="I80" i="15"/>
  <c r="I97" i="15"/>
  <c r="I131" i="15"/>
  <c r="I114" i="15"/>
  <c r="Q80" i="15"/>
  <c r="Q97" i="15"/>
  <c r="Q114" i="15"/>
  <c r="Q131" i="15"/>
  <c r="Q148" i="15"/>
  <c r="Y97" i="15"/>
  <c r="Y131" i="15"/>
  <c r="Y80" i="15"/>
  <c r="Y63" i="15"/>
  <c r="D115" i="15"/>
  <c r="D132" i="15"/>
  <c r="D81" i="15"/>
  <c r="D98" i="15"/>
  <c r="L132" i="15"/>
  <c r="L149" i="15"/>
  <c r="L115" i="15"/>
  <c r="L64" i="15"/>
  <c r="T132" i="15"/>
  <c r="T115" i="15"/>
  <c r="T149" i="15"/>
  <c r="T98" i="15"/>
  <c r="T64" i="15"/>
  <c r="AB81" i="15"/>
  <c r="AB149" i="15"/>
  <c r="AB98" i="15"/>
  <c r="AB64" i="15"/>
  <c r="H99" i="15"/>
  <c r="H82" i="15"/>
  <c r="H133" i="15"/>
  <c r="H116" i="15"/>
  <c r="Q82" i="15"/>
  <c r="Q99" i="15"/>
  <c r="Q116" i="15"/>
  <c r="Q133" i="15"/>
  <c r="Q150" i="15"/>
  <c r="AB82" i="15"/>
  <c r="AB150" i="15"/>
  <c r="AB99" i="15"/>
  <c r="AB65" i="15"/>
  <c r="H100" i="15"/>
  <c r="H83" i="15"/>
  <c r="H117" i="15"/>
  <c r="H134" i="15"/>
  <c r="P134" i="15"/>
  <c r="P100" i="15"/>
  <c r="P117" i="15"/>
  <c r="P151" i="15"/>
  <c r="P66" i="15"/>
  <c r="X117" i="15"/>
  <c r="X83" i="15"/>
  <c r="X134" i="15"/>
  <c r="AF49" i="15"/>
  <c r="C84" i="15"/>
  <c r="C118" i="15"/>
  <c r="C101" i="15"/>
  <c r="C135" i="15"/>
  <c r="K101" i="15"/>
  <c r="K84" i="15"/>
  <c r="K118" i="15"/>
  <c r="K135" i="15"/>
  <c r="K152" i="15"/>
  <c r="S84" i="15"/>
  <c r="S101" i="15"/>
  <c r="S152" i="15"/>
  <c r="S118" i="15"/>
  <c r="AA101" i="15"/>
  <c r="AA118" i="15"/>
  <c r="AA84" i="15"/>
  <c r="AA152" i="15"/>
  <c r="AA67" i="15"/>
  <c r="F85" i="15"/>
  <c r="F102" i="15"/>
  <c r="F136" i="15"/>
  <c r="F68" i="15"/>
  <c r="N153" i="15"/>
  <c r="N102" i="15"/>
  <c r="N119" i="15"/>
  <c r="N85" i="15"/>
  <c r="N68" i="15"/>
  <c r="V102" i="15"/>
  <c r="V85" i="15"/>
  <c r="V153" i="15"/>
  <c r="V136" i="15"/>
  <c r="V68" i="15"/>
  <c r="AD85" i="15"/>
  <c r="AD153" i="15"/>
  <c r="AD102" i="15"/>
  <c r="AD136" i="15"/>
  <c r="AD68" i="15"/>
  <c r="I86" i="15"/>
  <c r="I103" i="15"/>
  <c r="I137" i="15"/>
  <c r="I120" i="15"/>
  <c r="Q86" i="15"/>
  <c r="Q103" i="15"/>
  <c r="Q137" i="15"/>
  <c r="Q120" i="15"/>
  <c r="Q154" i="15"/>
  <c r="Y103" i="15"/>
  <c r="Y137" i="15"/>
  <c r="Y86" i="15"/>
  <c r="Y69" i="15"/>
  <c r="D121" i="15"/>
  <c r="D138" i="15"/>
  <c r="D87" i="15"/>
  <c r="D104" i="15"/>
  <c r="L138" i="15"/>
  <c r="L155" i="15"/>
  <c r="L121" i="15"/>
  <c r="L70" i="15"/>
  <c r="T138" i="15"/>
  <c r="T121" i="15"/>
  <c r="T155" i="15"/>
  <c r="T104" i="15"/>
  <c r="T70" i="15"/>
  <c r="AB87" i="15"/>
  <c r="AB155" i="15"/>
  <c r="AB104" i="15"/>
  <c r="AB70" i="15"/>
  <c r="H92" i="16"/>
  <c r="H75" i="16"/>
  <c r="H109" i="16"/>
  <c r="H126" i="16"/>
  <c r="X109" i="16"/>
  <c r="X75" i="16"/>
  <c r="X126" i="16"/>
  <c r="C76" i="16"/>
  <c r="C110" i="16"/>
  <c r="C93" i="16"/>
  <c r="C127" i="16"/>
  <c r="N144" i="16"/>
  <c r="N93" i="16"/>
  <c r="N110" i="16"/>
  <c r="N76" i="16"/>
  <c r="N59" i="16"/>
  <c r="AA110" i="16"/>
  <c r="AA93" i="16"/>
  <c r="AA76" i="16"/>
  <c r="AA144" i="16"/>
  <c r="AA59" i="16"/>
  <c r="F77" i="16"/>
  <c r="F128" i="16"/>
  <c r="F94" i="16"/>
  <c r="F60" i="16"/>
  <c r="P128" i="16"/>
  <c r="P94" i="16"/>
  <c r="P111" i="16"/>
  <c r="P145" i="16"/>
  <c r="P60" i="16"/>
  <c r="Y94" i="16"/>
  <c r="Y128" i="16"/>
  <c r="Y77" i="16"/>
  <c r="Y60" i="16"/>
  <c r="D112" i="16"/>
  <c r="D129" i="16"/>
  <c r="D78" i="16"/>
  <c r="D95" i="16"/>
  <c r="L129" i="16"/>
  <c r="L146" i="16"/>
  <c r="L112" i="16"/>
  <c r="L61" i="16"/>
  <c r="T129" i="16"/>
  <c r="T112" i="16"/>
  <c r="T146" i="16"/>
  <c r="T95" i="16"/>
  <c r="T61" i="16"/>
  <c r="AB146" i="16"/>
  <c r="AB78" i="16"/>
  <c r="AB95" i="16"/>
  <c r="AB61" i="16"/>
  <c r="G130" i="16"/>
  <c r="G96" i="16"/>
  <c r="G113" i="16"/>
  <c r="G79" i="16"/>
  <c r="Q79" i="16"/>
  <c r="Q96" i="16"/>
  <c r="Q113" i="16"/>
  <c r="Q130" i="16"/>
  <c r="Q147" i="16"/>
  <c r="AB79" i="16"/>
  <c r="AB147" i="16"/>
  <c r="AB96" i="16"/>
  <c r="AB62" i="16"/>
  <c r="I80" i="16"/>
  <c r="I97" i="16"/>
  <c r="I131" i="16"/>
  <c r="I114" i="16"/>
  <c r="Q80" i="16"/>
  <c r="Q97" i="16"/>
  <c r="Q131" i="16"/>
  <c r="Q148" i="16"/>
  <c r="Q114" i="16"/>
  <c r="Y97" i="16"/>
  <c r="Y131" i="16"/>
  <c r="Y80" i="16"/>
  <c r="Y63" i="16"/>
  <c r="D115" i="16"/>
  <c r="D132" i="16"/>
  <c r="D81" i="16"/>
  <c r="D98" i="16"/>
  <c r="N149" i="16"/>
  <c r="N115" i="16"/>
  <c r="N98" i="16"/>
  <c r="N81" i="16"/>
  <c r="N64" i="16"/>
  <c r="AA115" i="16"/>
  <c r="AA98" i="16"/>
  <c r="AA81" i="16"/>
  <c r="AA149" i="16"/>
  <c r="AA64" i="16"/>
  <c r="I82" i="16"/>
  <c r="I99" i="16"/>
  <c r="I133" i="16"/>
  <c r="I116" i="16"/>
  <c r="T133" i="16"/>
  <c r="T116" i="16"/>
  <c r="T150" i="16"/>
  <c r="T99" i="16"/>
  <c r="T65" i="16"/>
  <c r="AD82" i="16"/>
  <c r="AD150" i="16"/>
  <c r="AD99" i="16"/>
  <c r="AD133" i="16"/>
  <c r="AD65" i="16"/>
  <c r="I83" i="16"/>
  <c r="I134" i="16"/>
  <c r="I100" i="16"/>
  <c r="I117" i="16"/>
  <c r="Q83" i="16"/>
  <c r="Q100" i="16"/>
  <c r="Q117" i="16"/>
  <c r="Q134" i="16"/>
  <c r="Q151" i="16"/>
  <c r="Z83" i="16"/>
  <c r="Z134" i="16"/>
  <c r="Z151" i="16"/>
  <c r="Z66" i="16"/>
  <c r="H101" i="16"/>
  <c r="H84" i="16"/>
  <c r="H118" i="16"/>
  <c r="H135" i="16"/>
  <c r="Q84" i="16"/>
  <c r="Q101" i="16"/>
  <c r="Q135" i="16"/>
  <c r="Q118" i="16"/>
  <c r="Q152" i="16"/>
  <c r="Z84" i="16"/>
  <c r="Z135" i="16"/>
  <c r="Z152" i="16"/>
  <c r="Z67" i="16"/>
  <c r="R60" i="12"/>
  <c r="AD62" i="13"/>
  <c r="S67" i="15"/>
  <c r="F80" i="10"/>
  <c r="F97" i="10"/>
  <c r="F131" i="10"/>
  <c r="F63" i="10"/>
  <c r="Y98" i="10"/>
  <c r="Y132" i="10"/>
  <c r="Y81" i="10"/>
  <c r="Y64" i="10"/>
  <c r="O101" i="10"/>
  <c r="O135" i="10"/>
  <c r="O84" i="10"/>
  <c r="O152" i="10"/>
  <c r="O118" i="10"/>
  <c r="Q79" i="12"/>
  <c r="Q96" i="12"/>
  <c r="Q130" i="12"/>
  <c r="Q113" i="12"/>
  <c r="Q147" i="12"/>
  <c r="O93" i="13"/>
  <c r="O127" i="13"/>
  <c r="O76" i="13"/>
  <c r="O144" i="13"/>
  <c r="O110" i="13"/>
  <c r="C76" i="10"/>
  <c r="C110" i="10"/>
  <c r="C93" i="10"/>
  <c r="C127" i="10"/>
  <c r="D112" i="10"/>
  <c r="D78" i="10"/>
  <c r="D129" i="10"/>
  <c r="D95" i="10"/>
  <c r="AE153" i="10"/>
  <c r="AE102" i="10"/>
  <c r="AE85" i="10"/>
  <c r="AE68" i="10"/>
  <c r="M87" i="10"/>
  <c r="M155" i="10"/>
  <c r="M104" i="10"/>
  <c r="M121" i="10"/>
  <c r="M70" i="10"/>
  <c r="AD75" i="12"/>
  <c r="AD143" i="12"/>
  <c r="AD92" i="12"/>
  <c r="AD126" i="12"/>
  <c r="F78" i="12"/>
  <c r="F95" i="12"/>
  <c r="F129" i="12"/>
  <c r="F61" i="12"/>
  <c r="T132" i="13"/>
  <c r="T115" i="13"/>
  <c r="T149" i="13"/>
  <c r="T98" i="13"/>
  <c r="T64" i="13"/>
  <c r="J151" i="13"/>
  <c r="J83" i="13"/>
  <c r="J100" i="13"/>
  <c r="J134" i="13"/>
  <c r="J117" i="13"/>
  <c r="C75" i="10"/>
  <c r="C109" i="10"/>
  <c r="C92" i="10"/>
  <c r="C126" i="10"/>
  <c r="M143" i="10"/>
  <c r="M75" i="10"/>
  <c r="M92" i="10"/>
  <c r="M109" i="10"/>
  <c r="M58" i="10"/>
  <c r="X109" i="10"/>
  <c r="X126" i="10"/>
  <c r="X75" i="10"/>
  <c r="E76" i="10"/>
  <c r="E127" i="10"/>
  <c r="E93" i="10"/>
  <c r="E144" i="10"/>
  <c r="O127" i="10"/>
  <c r="O93" i="10"/>
  <c r="O76" i="10"/>
  <c r="O144" i="10"/>
  <c r="O110" i="10"/>
  <c r="Y93" i="10"/>
  <c r="Y127" i="10"/>
  <c r="Y76" i="10"/>
  <c r="Y59" i="10"/>
  <c r="F77" i="10"/>
  <c r="F94" i="10"/>
  <c r="F128" i="10"/>
  <c r="F60" i="10"/>
  <c r="P128" i="10"/>
  <c r="P94" i="10"/>
  <c r="P111" i="10"/>
  <c r="P145" i="10"/>
  <c r="P60" i="10"/>
  <c r="Z77" i="10"/>
  <c r="Z128" i="10"/>
  <c r="Z145" i="10"/>
  <c r="Z60" i="10"/>
  <c r="F78" i="10"/>
  <c r="F95" i="10"/>
  <c r="F129" i="10"/>
  <c r="F61" i="10"/>
  <c r="N146" i="10"/>
  <c r="N112" i="10"/>
  <c r="N95" i="10"/>
  <c r="N78" i="10"/>
  <c r="N61" i="10"/>
  <c r="V95" i="10"/>
  <c r="V78" i="10"/>
  <c r="V129" i="10"/>
  <c r="V146" i="10"/>
  <c r="V61" i="10"/>
  <c r="AD78" i="10"/>
  <c r="AD146" i="10"/>
  <c r="AD95" i="10"/>
  <c r="AD129" i="10"/>
  <c r="AD61" i="10"/>
  <c r="I96" i="10"/>
  <c r="I130" i="10"/>
  <c r="I79" i="10"/>
  <c r="I113" i="10"/>
  <c r="R113" i="10"/>
  <c r="R147" i="10"/>
  <c r="R130" i="10"/>
  <c r="R62" i="10"/>
  <c r="W153" i="10"/>
  <c r="W136" i="10"/>
  <c r="W102" i="10"/>
  <c r="W85" i="10"/>
  <c r="W68" i="10"/>
  <c r="D120" i="10"/>
  <c r="D86" i="10"/>
  <c r="D137" i="10"/>
  <c r="D103" i="10"/>
  <c r="L137" i="10"/>
  <c r="L154" i="10"/>
  <c r="L120" i="10"/>
  <c r="L69" i="10"/>
  <c r="T137" i="10"/>
  <c r="T120" i="10"/>
  <c r="T154" i="10"/>
  <c r="T103" i="10"/>
  <c r="T69" i="10"/>
  <c r="AB154" i="10"/>
  <c r="AB86" i="10"/>
  <c r="AB103" i="10"/>
  <c r="AB69" i="10"/>
  <c r="G138" i="10"/>
  <c r="G104" i="10"/>
  <c r="G121" i="10"/>
  <c r="G87" i="10"/>
  <c r="O104" i="10"/>
  <c r="O138" i="10"/>
  <c r="O87" i="10"/>
  <c r="O155" i="10"/>
  <c r="O121" i="10"/>
  <c r="W155" i="10"/>
  <c r="W138" i="10"/>
  <c r="W104" i="10"/>
  <c r="W87" i="10"/>
  <c r="W70" i="10"/>
  <c r="AE155" i="10"/>
  <c r="AE104" i="10"/>
  <c r="AE87" i="10"/>
  <c r="AE70" i="10"/>
  <c r="D109" i="12"/>
  <c r="D126" i="12"/>
  <c r="D75" i="12"/>
  <c r="D92" i="12"/>
  <c r="N143" i="12"/>
  <c r="N92" i="12"/>
  <c r="N109" i="12"/>
  <c r="N75" i="12"/>
  <c r="N58" i="12"/>
  <c r="W143" i="12"/>
  <c r="W126" i="12"/>
  <c r="W92" i="12"/>
  <c r="W75" i="12"/>
  <c r="W58" i="12"/>
  <c r="C76" i="12"/>
  <c r="C110" i="12"/>
  <c r="C93" i="12"/>
  <c r="C127" i="12"/>
  <c r="M144" i="12"/>
  <c r="M76" i="12"/>
  <c r="M93" i="12"/>
  <c r="M110" i="12"/>
  <c r="M59" i="12"/>
  <c r="W144" i="12"/>
  <c r="W127" i="12"/>
  <c r="W93" i="12"/>
  <c r="W76" i="12"/>
  <c r="W59" i="12"/>
  <c r="C77" i="12"/>
  <c r="C111" i="12"/>
  <c r="C128" i="12"/>
  <c r="C94" i="12"/>
  <c r="K94" i="12"/>
  <c r="K77" i="12"/>
  <c r="K128" i="12"/>
  <c r="K111" i="12"/>
  <c r="K145" i="12"/>
  <c r="S77" i="12"/>
  <c r="S145" i="12"/>
  <c r="S94" i="12"/>
  <c r="S111" i="12"/>
  <c r="S60" i="12"/>
  <c r="R109" i="13"/>
  <c r="R143" i="13"/>
  <c r="R126" i="13"/>
  <c r="R58" i="13"/>
  <c r="T128" i="13"/>
  <c r="T111" i="13"/>
  <c r="T145" i="13"/>
  <c r="T94" i="13"/>
  <c r="T60" i="13"/>
  <c r="AD77" i="13"/>
  <c r="AD145" i="13"/>
  <c r="AD128" i="13"/>
  <c r="AD94" i="13"/>
  <c r="AD60" i="13"/>
  <c r="I78" i="13"/>
  <c r="I95" i="13"/>
  <c r="I129" i="13"/>
  <c r="I112" i="13"/>
  <c r="Q78" i="13"/>
  <c r="Q95" i="13"/>
  <c r="Q112" i="13"/>
  <c r="Q129" i="13"/>
  <c r="Q146" i="13"/>
  <c r="Y95" i="13"/>
  <c r="Y129" i="13"/>
  <c r="Y78" i="13"/>
  <c r="Y61" i="13"/>
  <c r="D113" i="13"/>
  <c r="D130" i="13"/>
  <c r="D79" i="13"/>
  <c r="D96" i="13"/>
  <c r="N147" i="13"/>
  <c r="N96" i="13"/>
  <c r="N113" i="13"/>
  <c r="N79" i="13"/>
  <c r="N62" i="13"/>
  <c r="V96" i="13"/>
  <c r="V79" i="13"/>
  <c r="V130" i="13"/>
  <c r="V147" i="13"/>
  <c r="V62" i="13"/>
  <c r="AE147" i="13"/>
  <c r="AE96" i="13"/>
  <c r="AE79" i="13"/>
  <c r="AE62" i="13"/>
  <c r="J148" i="13"/>
  <c r="J80" i="13"/>
  <c r="J97" i="13"/>
  <c r="J114" i="13"/>
  <c r="J131" i="13"/>
  <c r="AD58" i="12"/>
  <c r="P131" i="10"/>
  <c r="P97" i="10"/>
  <c r="P114" i="10"/>
  <c r="P148" i="10"/>
  <c r="P63" i="10"/>
  <c r="D117" i="10"/>
  <c r="D134" i="10"/>
  <c r="D83" i="10"/>
  <c r="D100" i="10"/>
  <c r="E78" i="12"/>
  <c r="E95" i="12"/>
  <c r="E129" i="12"/>
  <c r="E146" i="12"/>
  <c r="U119" i="16"/>
  <c r="U136" i="16"/>
  <c r="U153" i="16"/>
  <c r="M144" i="10"/>
  <c r="M76" i="10"/>
  <c r="M93" i="10"/>
  <c r="M110" i="10"/>
  <c r="M59" i="10"/>
  <c r="AB78" i="10"/>
  <c r="AB146" i="10"/>
  <c r="AB95" i="10"/>
  <c r="AB61" i="10"/>
  <c r="E87" i="10"/>
  <c r="E138" i="10"/>
  <c r="E104" i="10"/>
  <c r="E155" i="10"/>
  <c r="U121" i="10"/>
  <c r="U138" i="10"/>
  <c r="U155" i="10"/>
  <c r="S76" i="12"/>
  <c r="S93" i="12"/>
  <c r="S144" i="12"/>
  <c r="S110" i="12"/>
  <c r="N146" i="12"/>
  <c r="N95" i="12"/>
  <c r="N112" i="12"/>
  <c r="N78" i="12"/>
  <c r="N61" i="12"/>
  <c r="Y97" i="13"/>
  <c r="Y131" i="13"/>
  <c r="Y80" i="13"/>
  <c r="Y63" i="13"/>
  <c r="AB81" i="13"/>
  <c r="AB149" i="13"/>
  <c r="AB98" i="13"/>
  <c r="AB64" i="13"/>
  <c r="W150" i="13"/>
  <c r="W133" i="13"/>
  <c r="W99" i="13"/>
  <c r="W82" i="13"/>
  <c r="W65" i="13"/>
  <c r="E84" i="13"/>
  <c r="E101" i="13"/>
  <c r="E135" i="13"/>
  <c r="E152" i="13"/>
  <c r="AD87" i="13"/>
  <c r="AD155" i="13"/>
  <c r="AD104" i="13"/>
  <c r="AD138" i="13"/>
  <c r="D109" i="10"/>
  <c r="D126" i="10"/>
  <c r="D75" i="10"/>
  <c r="D92" i="10"/>
  <c r="N143" i="10"/>
  <c r="N92" i="10"/>
  <c r="N109" i="10"/>
  <c r="N75" i="10"/>
  <c r="Y92" i="10"/>
  <c r="Y126" i="10"/>
  <c r="Y75" i="10"/>
  <c r="Y58" i="10"/>
  <c r="F76" i="10"/>
  <c r="F93" i="10"/>
  <c r="F127" i="10"/>
  <c r="F59" i="10"/>
  <c r="P127" i="10"/>
  <c r="P93" i="10"/>
  <c r="P110" i="10"/>
  <c r="P144" i="10"/>
  <c r="P59" i="10"/>
  <c r="Z76" i="10"/>
  <c r="Z127" i="10"/>
  <c r="Z144" i="10"/>
  <c r="Z59" i="10"/>
  <c r="G128" i="10"/>
  <c r="G94" i="10"/>
  <c r="G77" i="10"/>
  <c r="G111" i="10"/>
  <c r="Q77" i="10"/>
  <c r="Q94" i="10"/>
  <c r="Q128" i="10"/>
  <c r="Q111" i="10"/>
  <c r="Q145" i="10"/>
  <c r="AA111" i="10"/>
  <c r="AA94" i="10"/>
  <c r="AA77" i="10"/>
  <c r="AA145" i="10"/>
  <c r="AA60" i="10"/>
  <c r="G129" i="10"/>
  <c r="G95" i="10"/>
  <c r="G112" i="10"/>
  <c r="G78" i="10"/>
  <c r="O95" i="10"/>
  <c r="O129" i="10"/>
  <c r="O78" i="10"/>
  <c r="O146" i="10"/>
  <c r="O112" i="10"/>
  <c r="W146" i="10"/>
  <c r="W129" i="10"/>
  <c r="W95" i="10"/>
  <c r="W78" i="10"/>
  <c r="W61" i="10"/>
  <c r="AE146" i="10"/>
  <c r="AE95" i="10"/>
  <c r="AE78" i="10"/>
  <c r="AE61" i="10"/>
  <c r="O102" i="10"/>
  <c r="O136" i="10"/>
  <c r="O153" i="10"/>
  <c r="O85" i="10"/>
  <c r="O119" i="10"/>
  <c r="E86" i="10"/>
  <c r="E103" i="10"/>
  <c r="E137" i="10"/>
  <c r="E154" i="10"/>
  <c r="M154" i="10"/>
  <c r="M86" i="10"/>
  <c r="M103" i="10"/>
  <c r="M120" i="10"/>
  <c r="M69" i="10"/>
  <c r="U120" i="10"/>
  <c r="U137" i="10"/>
  <c r="U154" i="10"/>
  <c r="AC154" i="10"/>
  <c r="AC137" i="10"/>
  <c r="AC120" i="10"/>
  <c r="AC86" i="10"/>
  <c r="H104" i="10"/>
  <c r="H87" i="10"/>
  <c r="H121" i="10"/>
  <c r="H138" i="10"/>
  <c r="P138" i="10"/>
  <c r="P104" i="10"/>
  <c r="P121" i="10"/>
  <c r="P155" i="10"/>
  <c r="P70" i="10"/>
  <c r="X121" i="10"/>
  <c r="X87" i="10"/>
  <c r="X138" i="10"/>
  <c r="E75" i="12"/>
  <c r="E126" i="12"/>
  <c r="E92" i="12"/>
  <c r="E143" i="12"/>
  <c r="O92" i="12"/>
  <c r="O126" i="12"/>
  <c r="O75" i="12"/>
  <c r="O143" i="12"/>
  <c r="O109" i="12"/>
  <c r="X53" i="12"/>
  <c r="X109" i="12"/>
  <c r="X75" i="12"/>
  <c r="X126" i="12"/>
  <c r="D110" i="12"/>
  <c r="D127" i="12"/>
  <c r="D76" i="12"/>
  <c r="D93" i="12"/>
  <c r="N144" i="12"/>
  <c r="N93" i="12"/>
  <c r="N110" i="12"/>
  <c r="N76" i="12"/>
  <c r="N59" i="12"/>
  <c r="V96" i="12"/>
  <c r="V79" i="12"/>
  <c r="V130" i="12"/>
  <c r="V147" i="12"/>
  <c r="V62" i="12"/>
  <c r="S75" i="13"/>
  <c r="S143" i="13"/>
  <c r="S92" i="13"/>
  <c r="S109" i="13"/>
  <c r="S58" i="13"/>
  <c r="AE144" i="13"/>
  <c r="AE93" i="13"/>
  <c r="AE76" i="13"/>
  <c r="AE59" i="13"/>
  <c r="F86" i="16"/>
  <c r="F103" i="16"/>
  <c r="F137" i="16"/>
  <c r="F69" i="16"/>
  <c r="O137" i="16"/>
  <c r="O103" i="16"/>
  <c r="O86" i="16"/>
  <c r="O154" i="16"/>
  <c r="O120" i="16"/>
  <c r="W154" i="16"/>
  <c r="W137" i="16"/>
  <c r="W103" i="16"/>
  <c r="W86" i="16"/>
  <c r="W69" i="16"/>
  <c r="AE154" i="16"/>
  <c r="AE103" i="16"/>
  <c r="AE86" i="16"/>
  <c r="AE69" i="16"/>
  <c r="J155" i="16"/>
  <c r="J87" i="16"/>
  <c r="J104" i="16"/>
  <c r="J121" i="16"/>
  <c r="J138" i="16"/>
  <c r="R121" i="16"/>
  <c r="R155" i="16"/>
  <c r="R138" i="16"/>
  <c r="Z87" i="16"/>
  <c r="Z138" i="16"/>
  <c r="Z155" i="16"/>
  <c r="Z70" i="16"/>
  <c r="G126" i="17"/>
  <c r="G92" i="17"/>
  <c r="G109" i="17"/>
  <c r="G75" i="17"/>
  <c r="V92" i="17"/>
  <c r="V75" i="17"/>
  <c r="V143" i="17"/>
  <c r="V126" i="17"/>
  <c r="V58" i="17"/>
  <c r="C76" i="17"/>
  <c r="C110" i="17"/>
  <c r="C127" i="17"/>
  <c r="C93" i="17"/>
  <c r="N144" i="17"/>
  <c r="N93" i="17"/>
  <c r="N110" i="17"/>
  <c r="N76" i="17"/>
  <c r="N59" i="17"/>
  <c r="Z76" i="17"/>
  <c r="Z127" i="17"/>
  <c r="Z144" i="17"/>
  <c r="Z59" i="17"/>
  <c r="G128" i="17"/>
  <c r="G94" i="17"/>
  <c r="G77" i="17"/>
  <c r="G111" i="17"/>
  <c r="Q77" i="17"/>
  <c r="Q94" i="17"/>
  <c r="Q111" i="17"/>
  <c r="Q128" i="17"/>
  <c r="Q145" i="17"/>
  <c r="Z77" i="17"/>
  <c r="Z128" i="17"/>
  <c r="Z145" i="17"/>
  <c r="Z60" i="17"/>
  <c r="E78" i="17"/>
  <c r="E95" i="17"/>
  <c r="E129" i="17"/>
  <c r="E146" i="17"/>
  <c r="M146" i="17"/>
  <c r="M78" i="17"/>
  <c r="M95" i="17"/>
  <c r="M112" i="17"/>
  <c r="M61" i="17"/>
  <c r="U112" i="17"/>
  <c r="U146" i="17"/>
  <c r="U129" i="17"/>
  <c r="AC146" i="17"/>
  <c r="AC129" i="17"/>
  <c r="AC78" i="17"/>
  <c r="AC112" i="17"/>
  <c r="H96" i="17"/>
  <c r="H79" i="17"/>
  <c r="H113" i="17"/>
  <c r="H130" i="17"/>
  <c r="R113" i="17"/>
  <c r="R147" i="17"/>
  <c r="R130" i="17"/>
  <c r="R62" i="17"/>
  <c r="AB147" i="17"/>
  <c r="AB79" i="17"/>
  <c r="AB96" i="17"/>
  <c r="AB62" i="17"/>
  <c r="I80" i="17"/>
  <c r="I97" i="17"/>
  <c r="I131" i="17"/>
  <c r="I114" i="17"/>
  <c r="R114" i="17"/>
  <c r="R148" i="17"/>
  <c r="R131" i="17"/>
  <c r="R63" i="17"/>
  <c r="Z80" i="17"/>
  <c r="Z131" i="17"/>
  <c r="Z148" i="17"/>
  <c r="Z63" i="17"/>
  <c r="E81" i="17"/>
  <c r="E98" i="17"/>
  <c r="E132" i="17"/>
  <c r="E149" i="17"/>
  <c r="O132" i="17"/>
  <c r="O98" i="17"/>
  <c r="O81" i="17"/>
  <c r="O149" i="17"/>
  <c r="O115" i="17"/>
  <c r="AD81" i="17"/>
  <c r="AD149" i="17"/>
  <c r="AD98" i="17"/>
  <c r="AD132" i="17"/>
  <c r="AD64" i="17"/>
  <c r="J150" i="17"/>
  <c r="J82" i="17"/>
  <c r="J99" i="17"/>
  <c r="J116" i="17"/>
  <c r="J133" i="17"/>
  <c r="V99" i="17"/>
  <c r="V82" i="17"/>
  <c r="V133" i="17"/>
  <c r="V150" i="17"/>
  <c r="V65" i="17"/>
  <c r="AE150" i="17"/>
  <c r="AE99" i="17"/>
  <c r="AE82" i="17"/>
  <c r="AE65" i="17"/>
  <c r="J151" i="17"/>
  <c r="J83" i="17"/>
  <c r="J100" i="17"/>
  <c r="J117" i="17"/>
  <c r="J134" i="17"/>
  <c r="R117" i="17"/>
  <c r="R151" i="17"/>
  <c r="R134" i="17"/>
  <c r="R66" i="17"/>
  <c r="AA117" i="17"/>
  <c r="AA100" i="17"/>
  <c r="AA83" i="17"/>
  <c r="AA151" i="17"/>
  <c r="AA66" i="17"/>
  <c r="J152" i="17"/>
  <c r="J84" i="17"/>
  <c r="J101" i="17"/>
  <c r="J118" i="17"/>
  <c r="J135" i="17"/>
  <c r="R118" i="17"/>
  <c r="R152" i="17"/>
  <c r="R135" i="17"/>
  <c r="R67" i="17"/>
  <c r="AA101" i="17"/>
  <c r="AA118" i="17"/>
  <c r="AA84" i="17"/>
  <c r="AA152" i="17"/>
  <c r="AA67" i="17"/>
  <c r="F85" i="17"/>
  <c r="F102" i="17"/>
  <c r="F136" i="17"/>
  <c r="F68" i="17"/>
  <c r="N153" i="17"/>
  <c r="N102" i="17"/>
  <c r="N119" i="17"/>
  <c r="N85" i="17"/>
  <c r="N68" i="17"/>
  <c r="V102" i="17"/>
  <c r="V85" i="17"/>
  <c r="V136" i="17"/>
  <c r="V153" i="17"/>
  <c r="V68" i="17"/>
  <c r="AD85" i="17"/>
  <c r="AD153" i="17"/>
  <c r="AD102" i="17"/>
  <c r="AD136" i="17"/>
  <c r="I86" i="17"/>
  <c r="I103" i="17"/>
  <c r="I137" i="17"/>
  <c r="I120" i="17"/>
  <c r="Q86" i="17"/>
  <c r="Q103" i="17"/>
  <c r="Q137" i="17"/>
  <c r="Q120" i="17"/>
  <c r="Q154" i="17"/>
  <c r="Y103" i="17"/>
  <c r="Y137" i="17"/>
  <c r="Y86" i="17"/>
  <c r="Y69" i="17"/>
  <c r="D121" i="17"/>
  <c r="D138" i="17"/>
  <c r="D87" i="17"/>
  <c r="D104" i="17"/>
  <c r="L138" i="17"/>
  <c r="L155" i="17"/>
  <c r="L121" i="17"/>
  <c r="L70" i="17"/>
  <c r="T138" i="17"/>
  <c r="T121" i="17"/>
  <c r="T155" i="17"/>
  <c r="T104" i="17"/>
  <c r="T70" i="17"/>
  <c r="AB87" i="17"/>
  <c r="AB155" i="17"/>
  <c r="AB104" i="17"/>
  <c r="AB70" i="17"/>
  <c r="J41" i="18"/>
  <c r="R41" i="18"/>
  <c r="R109" i="19"/>
  <c r="R143" i="19"/>
  <c r="R126" i="19"/>
  <c r="R58" i="19"/>
  <c r="D119" i="20"/>
  <c r="D136" i="20"/>
  <c r="D85" i="20"/>
  <c r="D102" i="20"/>
  <c r="AD70" i="13"/>
  <c r="AB148" i="10"/>
  <c r="AB80" i="10"/>
  <c r="AB97" i="10"/>
  <c r="AB63" i="10"/>
  <c r="M150" i="10"/>
  <c r="M82" i="10"/>
  <c r="M99" i="10"/>
  <c r="M116" i="10"/>
  <c r="M65" i="10"/>
  <c r="AB151" i="10"/>
  <c r="AB83" i="10"/>
  <c r="AB100" i="10"/>
  <c r="AB66" i="10"/>
  <c r="W152" i="10"/>
  <c r="W135" i="10"/>
  <c r="W101" i="10"/>
  <c r="W84" i="10"/>
  <c r="W67" i="10"/>
  <c r="H94" i="12"/>
  <c r="H77" i="12"/>
  <c r="H111" i="12"/>
  <c r="H128" i="12"/>
  <c r="U112" i="12"/>
  <c r="U129" i="12"/>
  <c r="U146" i="12"/>
  <c r="H96" i="12"/>
  <c r="H79" i="12"/>
  <c r="H113" i="12"/>
  <c r="H130" i="12"/>
  <c r="M85" i="16"/>
  <c r="M153" i="16"/>
  <c r="M102" i="16"/>
  <c r="M119" i="16"/>
  <c r="M68" i="16"/>
  <c r="D111" i="10"/>
  <c r="D128" i="10"/>
  <c r="D77" i="10"/>
  <c r="D94" i="10"/>
  <c r="L129" i="10"/>
  <c r="L146" i="10"/>
  <c r="L112" i="10"/>
  <c r="L61" i="10"/>
  <c r="Z86" i="10"/>
  <c r="Z137" i="10"/>
  <c r="Z154" i="10"/>
  <c r="Z69" i="10"/>
  <c r="V95" i="12"/>
  <c r="V78" i="12"/>
  <c r="V129" i="12"/>
  <c r="V146" i="12"/>
  <c r="V61" i="12"/>
  <c r="D115" i="13"/>
  <c r="D132" i="13"/>
  <c r="D81" i="13"/>
  <c r="D98" i="13"/>
  <c r="R117" i="13"/>
  <c r="R151" i="13"/>
  <c r="R134" i="13"/>
  <c r="R66" i="13"/>
  <c r="E75" i="10"/>
  <c r="E126" i="10"/>
  <c r="E92" i="10"/>
  <c r="E143" i="10"/>
  <c r="O92" i="10"/>
  <c r="O126" i="10"/>
  <c r="O75" i="10"/>
  <c r="O143" i="10"/>
  <c r="O109" i="10"/>
  <c r="Z75" i="10"/>
  <c r="Z126" i="10"/>
  <c r="Z143" i="10"/>
  <c r="Z58" i="10"/>
  <c r="G127" i="10"/>
  <c r="G93" i="10"/>
  <c r="G110" i="10"/>
  <c r="G76" i="10"/>
  <c r="Q76" i="10"/>
  <c r="Q93" i="10"/>
  <c r="Q127" i="10"/>
  <c r="Q110" i="10"/>
  <c r="Q144" i="10"/>
  <c r="AB76" i="10"/>
  <c r="AB144" i="10"/>
  <c r="AB93" i="10"/>
  <c r="AB59" i="10"/>
  <c r="H94" i="10"/>
  <c r="H77" i="10"/>
  <c r="H128" i="10"/>
  <c r="H111" i="10"/>
  <c r="S77" i="10"/>
  <c r="S94" i="10"/>
  <c r="S145" i="10"/>
  <c r="S111" i="10"/>
  <c r="S60" i="10"/>
  <c r="AB77" i="10"/>
  <c r="AB145" i="10"/>
  <c r="AB94" i="10"/>
  <c r="AB60" i="10"/>
  <c r="H95" i="10"/>
  <c r="H78" i="10"/>
  <c r="H112" i="10"/>
  <c r="H129" i="10"/>
  <c r="P129" i="10"/>
  <c r="P95" i="10"/>
  <c r="P112" i="10"/>
  <c r="P146" i="10"/>
  <c r="P61" i="10"/>
  <c r="X112" i="10"/>
  <c r="X78" i="10"/>
  <c r="X129" i="10"/>
  <c r="AE147" i="10"/>
  <c r="AE96" i="10"/>
  <c r="AE79" i="10"/>
  <c r="AE62" i="10"/>
  <c r="M148" i="10"/>
  <c r="M80" i="10"/>
  <c r="M97" i="10"/>
  <c r="M114" i="10"/>
  <c r="M63" i="10"/>
  <c r="X114" i="10"/>
  <c r="X80" i="10"/>
  <c r="X131" i="10"/>
  <c r="F81" i="10"/>
  <c r="F98" i="10"/>
  <c r="F132" i="10"/>
  <c r="F64" i="10"/>
  <c r="N149" i="10"/>
  <c r="N98" i="10"/>
  <c r="N115" i="10"/>
  <c r="N81" i="10"/>
  <c r="N64" i="10"/>
  <c r="V98" i="10"/>
  <c r="V81" i="10"/>
  <c r="V132" i="10"/>
  <c r="V149" i="10"/>
  <c r="V64" i="10"/>
  <c r="AD149" i="10"/>
  <c r="AD81" i="10"/>
  <c r="AD98" i="10"/>
  <c r="AD132" i="10"/>
  <c r="AD64" i="10"/>
  <c r="I99" i="10"/>
  <c r="I82" i="10"/>
  <c r="I133" i="10"/>
  <c r="I116" i="10"/>
  <c r="S82" i="10"/>
  <c r="S99" i="10"/>
  <c r="S150" i="10"/>
  <c r="S116" i="10"/>
  <c r="S65" i="10"/>
  <c r="AD82" i="10"/>
  <c r="AD150" i="10"/>
  <c r="AD99" i="10"/>
  <c r="AD133" i="10"/>
  <c r="AD65" i="10"/>
  <c r="I100" i="10"/>
  <c r="I83" i="10"/>
  <c r="I134" i="10"/>
  <c r="I117" i="10"/>
  <c r="Q83" i="10"/>
  <c r="Q100" i="10"/>
  <c r="Q134" i="10"/>
  <c r="Q117" i="10"/>
  <c r="Q151" i="10"/>
  <c r="Y100" i="10"/>
  <c r="Y134" i="10"/>
  <c r="Y83" i="10"/>
  <c r="Y66" i="10"/>
  <c r="D118" i="10"/>
  <c r="D135" i="10"/>
  <c r="D84" i="10"/>
  <c r="D101" i="10"/>
  <c r="L135" i="10"/>
  <c r="L152" i="10"/>
  <c r="L118" i="10"/>
  <c r="L67" i="10"/>
  <c r="T135" i="10"/>
  <c r="T152" i="10"/>
  <c r="T118" i="10"/>
  <c r="T101" i="10"/>
  <c r="T67" i="10"/>
  <c r="AB152" i="10"/>
  <c r="AB84" i="10"/>
  <c r="AB101" i="10"/>
  <c r="AB67" i="10"/>
  <c r="G136" i="10"/>
  <c r="G102" i="10"/>
  <c r="G119" i="10"/>
  <c r="G85" i="10"/>
  <c r="Y102" i="10"/>
  <c r="Y136" i="10"/>
  <c r="Y85" i="10"/>
  <c r="Y68" i="10"/>
  <c r="N147" i="12"/>
  <c r="N96" i="12"/>
  <c r="N113" i="12"/>
  <c r="N79" i="12"/>
  <c r="N62" i="12"/>
  <c r="C80" i="12"/>
  <c r="C114" i="12"/>
  <c r="C131" i="12"/>
  <c r="C97" i="12"/>
  <c r="M148" i="12"/>
  <c r="M80" i="12"/>
  <c r="M97" i="12"/>
  <c r="M114" i="12"/>
  <c r="M63" i="12"/>
  <c r="W148" i="12"/>
  <c r="W131" i="12"/>
  <c r="W97" i="12"/>
  <c r="W80" i="12"/>
  <c r="W63" i="12"/>
  <c r="D115" i="12"/>
  <c r="D132" i="12"/>
  <c r="D81" i="12"/>
  <c r="D98" i="12"/>
  <c r="L132" i="12"/>
  <c r="L149" i="12"/>
  <c r="L115" i="12"/>
  <c r="L64" i="12"/>
  <c r="T132" i="12"/>
  <c r="T115" i="12"/>
  <c r="T149" i="12"/>
  <c r="T98" i="12"/>
  <c r="T64" i="12"/>
  <c r="AB81" i="12"/>
  <c r="AB149" i="12"/>
  <c r="AB98" i="12"/>
  <c r="AB64" i="12"/>
  <c r="G133" i="12"/>
  <c r="G99" i="12"/>
  <c r="G116" i="12"/>
  <c r="G82" i="12"/>
  <c r="P133" i="12"/>
  <c r="P99" i="12"/>
  <c r="P116" i="12"/>
  <c r="P150" i="12"/>
  <c r="P65" i="12"/>
  <c r="Z82" i="12"/>
  <c r="Z133" i="12"/>
  <c r="Z150" i="12"/>
  <c r="Z65" i="12"/>
  <c r="G134" i="12"/>
  <c r="G100" i="12"/>
  <c r="G117" i="12"/>
  <c r="G83" i="12"/>
  <c r="O134" i="12"/>
  <c r="O100" i="12"/>
  <c r="O83" i="12"/>
  <c r="O151" i="12"/>
  <c r="O117" i="12"/>
  <c r="W151" i="12"/>
  <c r="W134" i="12"/>
  <c r="W100" i="12"/>
  <c r="W83" i="12"/>
  <c r="W66" i="12"/>
  <c r="AE151" i="12"/>
  <c r="AE100" i="12"/>
  <c r="AE83" i="12"/>
  <c r="AE66" i="12"/>
  <c r="J152" i="12"/>
  <c r="J84" i="12"/>
  <c r="J101" i="12"/>
  <c r="J118" i="12"/>
  <c r="J135" i="12"/>
  <c r="R118" i="12"/>
  <c r="R152" i="12"/>
  <c r="R135" i="12"/>
  <c r="R67" i="12"/>
  <c r="Z84" i="12"/>
  <c r="Z135" i="12"/>
  <c r="Z152" i="12"/>
  <c r="Z67" i="12"/>
  <c r="E85" i="12"/>
  <c r="E102" i="12"/>
  <c r="E136" i="12"/>
  <c r="E153" i="12"/>
  <c r="M153" i="12"/>
  <c r="M85" i="12"/>
  <c r="M102" i="12"/>
  <c r="M119" i="12"/>
  <c r="M68" i="12"/>
  <c r="U119" i="12"/>
  <c r="U136" i="12"/>
  <c r="U153" i="12"/>
  <c r="AC153" i="12"/>
  <c r="AC136" i="12"/>
  <c r="AC119" i="12"/>
  <c r="AC85" i="12"/>
  <c r="H103" i="12"/>
  <c r="H86" i="12"/>
  <c r="H120" i="12"/>
  <c r="H137" i="12"/>
  <c r="P137" i="12"/>
  <c r="P120" i="12"/>
  <c r="P103" i="12"/>
  <c r="P154" i="12"/>
  <c r="P69" i="12"/>
  <c r="X120" i="12"/>
  <c r="X137" i="12"/>
  <c r="X86" i="12"/>
  <c r="AF52" i="12"/>
  <c r="C87" i="12"/>
  <c r="C121" i="12"/>
  <c r="C138" i="12"/>
  <c r="C104" i="12"/>
  <c r="K104" i="12"/>
  <c r="K87" i="12"/>
  <c r="K138" i="12"/>
  <c r="K121" i="12"/>
  <c r="K155" i="12"/>
  <c r="S87" i="12"/>
  <c r="S155" i="12"/>
  <c r="S104" i="12"/>
  <c r="S121" i="12"/>
  <c r="S70" i="12"/>
  <c r="AA104" i="12"/>
  <c r="AA121" i="12"/>
  <c r="AA155" i="12"/>
  <c r="AA87" i="12"/>
  <c r="AA70" i="12"/>
  <c r="H92" i="13"/>
  <c r="H75" i="13"/>
  <c r="H109" i="13"/>
  <c r="H126" i="13"/>
  <c r="C77" i="13"/>
  <c r="C111" i="13"/>
  <c r="C128" i="13"/>
  <c r="C94" i="13"/>
  <c r="M145" i="13"/>
  <c r="M77" i="13"/>
  <c r="M94" i="13"/>
  <c r="M111" i="13"/>
  <c r="M60" i="13"/>
  <c r="G137" i="16"/>
  <c r="G103" i="16"/>
  <c r="G120" i="16"/>
  <c r="G86" i="16"/>
  <c r="P137" i="16"/>
  <c r="P103" i="16"/>
  <c r="P120" i="16"/>
  <c r="P154" i="16"/>
  <c r="P69" i="16"/>
  <c r="X120" i="16"/>
  <c r="X137" i="16"/>
  <c r="X86" i="16"/>
  <c r="AF52" i="16"/>
  <c r="C87" i="16"/>
  <c r="C121" i="16"/>
  <c r="C138" i="16"/>
  <c r="C104" i="16"/>
  <c r="K104" i="16"/>
  <c r="K87" i="16"/>
  <c r="K121" i="16"/>
  <c r="K138" i="16"/>
  <c r="K155" i="16"/>
  <c r="S87" i="16"/>
  <c r="S104" i="16"/>
  <c r="S155" i="16"/>
  <c r="S121" i="16"/>
  <c r="S70" i="16"/>
  <c r="AA121" i="16"/>
  <c r="AA104" i="16"/>
  <c r="AA87" i="16"/>
  <c r="AA155" i="16"/>
  <c r="AA70" i="16"/>
  <c r="H92" i="17"/>
  <c r="H75" i="17"/>
  <c r="H109" i="17"/>
  <c r="H126" i="17"/>
  <c r="W143" i="17"/>
  <c r="W92" i="17"/>
  <c r="W126" i="17"/>
  <c r="W75" i="17"/>
  <c r="W58" i="17"/>
  <c r="D110" i="17"/>
  <c r="D127" i="17"/>
  <c r="D76" i="17"/>
  <c r="D93" i="17"/>
  <c r="P127" i="17"/>
  <c r="P110" i="17"/>
  <c r="P93" i="17"/>
  <c r="P144" i="17"/>
  <c r="P59" i="17"/>
  <c r="AB76" i="17"/>
  <c r="AB144" i="17"/>
  <c r="AB93" i="17"/>
  <c r="AB59" i="17"/>
  <c r="H94" i="17"/>
  <c r="H77" i="17"/>
  <c r="H111" i="17"/>
  <c r="H128" i="17"/>
  <c r="S77" i="17"/>
  <c r="S94" i="17"/>
  <c r="S145" i="17"/>
  <c r="S111" i="17"/>
  <c r="S60" i="17"/>
  <c r="AA111" i="17"/>
  <c r="AA94" i="17"/>
  <c r="AA77" i="17"/>
  <c r="AA145" i="17"/>
  <c r="AA60" i="17"/>
  <c r="F78" i="17"/>
  <c r="F95" i="17"/>
  <c r="F129" i="17"/>
  <c r="F61" i="17"/>
  <c r="N146" i="17"/>
  <c r="N95" i="17"/>
  <c r="N112" i="17"/>
  <c r="N78" i="17"/>
  <c r="V95" i="17"/>
  <c r="V78" i="17"/>
  <c r="V129" i="17"/>
  <c r="V146" i="17"/>
  <c r="V61" i="17"/>
  <c r="AD78" i="17"/>
  <c r="AD146" i="17"/>
  <c r="AD95" i="17"/>
  <c r="AD129" i="17"/>
  <c r="AD61" i="17"/>
  <c r="I79" i="17"/>
  <c r="I96" i="17"/>
  <c r="I130" i="17"/>
  <c r="I113" i="17"/>
  <c r="T130" i="17"/>
  <c r="T113" i="17"/>
  <c r="T147" i="17"/>
  <c r="T96" i="17"/>
  <c r="T62" i="17"/>
  <c r="AD147" i="17"/>
  <c r="AD79" i="17"/>
  <c r="AD96" i="17"/>
  <c r="AD130" i="17"/>
  <c r="AD62" i="17"/>
  <c r="J148" i="17"/>
  <c r="J80" i="17"/>
  <c r="J97" i="17"/>
  <c r="J114" i="17"/>
  <c r="J131" i="17"/>
  <c r="S80" i="17"/>
  <c r="S97" i="17"/>
  <c r="S148" i="17"/>
  <c r="S114" i="17"/>
  <c r="S63" i="17"/>
  <c r="AA114" i="17"/>
  <c r="AA97" i="17"/>
  <c r="AA80" i="17"/>
  <c r="AA148" i="17"/>
  <c r="AA63" i="17"/>
  <c r="F81" i="17"/>
  <c r="F98" i="17"/>
  <c r="F132" i="17"/>
  <c r="F64" i="17"/>
  <c r="P132" i="17"/>
  <c r="P98" i="17"/>
  <c r="P115" i="17"/>
  <c r="P149" i="17"/>
  <c r="P64" i="17"/>
  <c r="C82" i="17"/>
  <c r="C116" i="17"/>
  <c r="C133" i="17"/>
  <c r="C99" i="17"/>
  <c r="K99" i="17"/>
  <c r="K82" i="17"/>
  <c r="K133" i="17"/>
  <c r="K116" i="17"/>
  <c r="K150" i="17"/>
  <c r="X116" i="17"/>
  <c r="X133" i="17"/>
  <c r="X82" i="17"/>
  <c r="C83" i="17"/>
  <c r="C134" i="17"/>
  <c r="C117" i="17"/>
  <c r="C100" i="17"/>
  <c r="K100" i="17"/>
  <c r="K83" i="17"/>
  <c r="K117" i="17"/>
  <c r="K134" i="17"/>
  <c r="K151" i="17"/>
  <c r="S83" i="17"/>
  <c r="S100" i="17"/>
  <c r="S151" i="17"/>
  <c r="S117" i="17"/>
  <c r="S66" i="17"/>
  <c r="AB151" i="17"/>
  <c r="AB83" i="17"/>
  <c r="AB100" i="17"/>
  <c r="AB66" i="17"/>
  <c r="K101" i="17"/>
  <c r="K84" i="17"/>
  <c r="K118" i="17"/>
  <c r="K135" i="17"/>
  <c r="K152" i="17"/>
  <c r="S84" i="17"/>
  <c r="S101" i="17"/>
  <c r="S152" i="17"/>
  <c r="S118" i="17"/>
  <c r="S67" i="17"/>
  <c r="AB84" i="17"/>
  <c r="AB152" i="17"/>
  <c r="AB101" i="17"/>
  <c r="AB67" i="17"/>
  <c r="G136" i="17"/>
  <c r="G102" i="17"/>
  <c r="G85" i="17"/>
  <c r="G119" i="17"/>
  <c r="O102" i="17"/>
  <c r="O136" i="17"/>
  <c r="O85" i="17"/>
  <c r="O153" i="17"/>
  <c r="O119" i="17"/>
  <c r="W153" i="17"/>
  <c r="W136" i="17"/>
  <c r="W102" i="17"/>
  <c r="W85" i="17"/>
  <c r="W68" i="17"/>
  <c r="AE153" i="17"/>
  <c r="AE102" i="17"/>
  <c r="AE85" i="17"/>
  <c r="AE68" i="17"/>
  <c r="J154" i="17"/>
  <c r="J86" i="17"/>
  <c r="J103" i="17"/>
  <c r="J120" i="17"/>
  <c r="J137" i="17"/>
  <c r="R120" i="17"/>
  <c r="R154" i="17"/>
  <c r="R137" i="17"/>
  <c r="R69" i="17"/>
  <c r="Z86" i="17"/>
  <c r="Z137" i="17"/>
  <c r="Z154" i="17"/>
  <c r="Z69" i="17"/>
  <c r="E87" i="17"/>
  <c r="E104" i="17"/>
  <c r="E138" i="17"/>
  <c r="E155" i="17"/>
  <c r="M155" i="17"/>
  <c r="M87" i="17"/>
  <c r="M104" i="17"/>
  <c r="M121" i="17"/>
  <c r="M70" i="17"/>
  <c r="U121" i="17"/>
  <c r="U138" i="17"/>
  <c r="U155" i="17"/>
  <c r="AC155" i="17"/>
  <c r="AC138" i="17"/>
  <c r="AC121" i="17"/>
  <c r="AC87" i="17"/>
  <c r="J42" i="22"/>
  <c r="C42" i="22"/>
  <c r="F42" i="22"/>
  <c r="I42" i="22"/>
  <c r="G42" i="22"/>
  <c r="H42" i="22"/>
  <c r="N60" i="15"/>
  <c r="I81" i="10"/>
  <c r="I98" i="10"/>
  <c r="I132" i="10"/>
  <c r="I115" i="10"/>
  <c r="L134" i="10"/>
  <c r="L151" i="10"/>
  <c r="L117" i="10"/>
  <c r="L66" i="10"/>
  <c r="AC146" i="12"/>
  <c r="AC129" i="12"/>
  <c r="AC112" i="12"/>
  <c r="AC78" i="12"/>
  <c r="Z85" i="10"/>
  <c r="Z136" i="10"/>
  <c r="Z153" i="10"/>
  <c r="Z68" i="10"/>
  <c r="AF43" i="12"/>
  <c r="C78" i="12"/>
  <c r="C112" i="12"/>
  <c r="C95" i="12"/>
  <c r="C129" i="12"/>
  <c r="K95" i="12"/>
  <c r="K78" i="12"/>
  <c r="K112" i="12"/>
  <c r="K129" i="12"/>
  <c r="K146" i="12"/>
  <c r="S78" i="12"/>
  <c r="S146" i="12"/>
  <c r="S95" i="12"/>
  <c r="S112" i="12"/>
  <c r="S61" i="12"/>
  <c r="AA112" i="12"/>
  <c r="AA95" i="12"/>
  <c r="AA146" i="12"/>
  <c r="AA78" i="12"/>
  <c r="AA61" i="12"/>
  <c r="F79" i="12"/>
  <c r="F96" i="12"/>
  <c r="F130" i="12"/>
  <c r="F62" i="12"/>
  <c r="X113" i="12"/>
  <c r="X79" i="12"/>
  <c r="X130" i="12"/>
  <c r="D114" i="12"/>
  <c r="D131" i="12"/>
  <c r="D80" i="12"/>
  <c r="D97" i="12"/>
  <c r="N148" i="12"/>
  <c r="N114" i="12"/>
  <c r="N97" i="12"/>
  <c r="N80" i="12"/>
  <c r="N63" i="12"/>
  <c r="X114" i="12"/>
  <c r="X80" i="12"/>
  <c r="X131" i="12"/>
  <c r="E81" i="12"/>
  <c r="E98" i="12"/>
  <c r="E132" i="12"/>
  <c r="E149" i="12"/>
  <c r="M149" i="12"/>
  <c r="M81" i="12"/>
  <c r="M98" i="12"/>
  <c r="M115" i="12"/>
  <c r="M64" i="12"/>
  <c r="U115" i="12"/>
  <c r="U132" i="12"/>
  <c r="U149" i="12"/>
  <c r="AC149" i="12"/>
  <c r="AC132" i="12"/>
  <c r="AC81" i="12"/>
  <c r="AC115" i="12"/>
  <c r="H99" i="12"/>
  <c r="H82" i="12"/>
  <c r="H116" i="12"/>
  <c r="H133" i="12"/>
  <c r="R116" i="12"/>
  <c r="R150" i="12"/>
  <c r="R133" i="12"/>
  <c r="AB82" i="12"/>
  <c r="AB150" i="12"/>
  <c r="AB99" i="12"/>
  <c r="AB65" i="12"/>
  <c r="H100" i="12"/>
  <c r="H83" i="12"/>
  <c r="H117" i="12"/>
  <c r="H134" i="12"/>
  <c r="P134" i="12"/>
  <c r="P117" i="12"/>
  <c r="P100" i="12"/>
  <c r="P151" i="12"/>
  <c r="P66" i="12"/>
  <c r="X117" i="12"/>
  <c r="X134" i="12"/>
  <c r="X83" i="12"/>
  <c r="AF49" i="12"/>
  <c r="C84" i="12"/>
  <c r="C118" i="12"/>
  <c r="C101" i="12"/>
  <c r="C135" i="12"/>
  <c r="K101" i="12"/>
  <c r="K84" i="12"/>
  <c r="K118" i="12"/>
  <c r="K135" i="12"/>
  <c r="K152" i="12"/>
  <c r="S84" i="12"/>
  <c r="S101" i="12"/>
  <c r="S152" i="12"/>
  <c r="S118" i="12"/>
  <c r="S67" i="12"/>
  <c r="AA101" i="12"/>
  <c r="AA118" i="12"/>
  <c r="AA84" i="12"/>
  <c r="AA152" i="12"/>
  <c r="AA67" i="12"/>
  <c r="F85" i="12"/>
  <c r="F102" i="12"/>
  <c r="F136" i="12"/>
  <c r="F68" i="12"/>
  <c r="N153" i="12"/>
  <c r="N119" i="12"/>
  <c r="N102" i="12"/>
  <c r="N85" i="12"/>
  <c r="N68" i="12"/>
  <c r="V102" i="12"/>
  <c r="V85" i="12"/>
  <c r="V136" i="12"/>
  <c r="V153" i="12"/>
  <c r="V68" i="12"/>
  <c r="AD85" i="12"/>
  <c r="AD153" i="12"/>
  <c r="AD102" i="12"/>
  <c r="AD136" i="12"/>
  <c r="AD68" i="12"/>
  <c r="I86" i="12"/>
  <c r="I103" i="12"/>
  <c r="I137" i="12"/>
  <c r="I120" i="12"/>
  <c r="Q86" i="12"/>
  <c r="Q103" i="12"/>
  <c r="Q137" i="12"/>
  <c r="Q120" i="12"/>
  <c r="Q154" i="12"/>
  <c r="Y103" i="12"/>
  <c r="Y137" i="12"/>
  <c r="Y86" i="12"/>
  <c r="Y69" i="12"/>
  <c r="D121" i="12"/>
  <c r="D138" i="12"/>
  <c r="D87" i="12"/>
  <c r="D104" i="12"/>
  <c r="L138" i="12"/>
  <c r="L155" i="12"/>
  <c r="L121" i="12"/>
  <c r="L70" i="12"/>
  <c r="T138" i="12"/>
  <c r="T121" i="12"/>
  <c r="T155" i="12"/>
  <c r="T104" i="12"/>
  <c r="AB87" i="12"/>
  <c r="AB155" i="12"/>
  <c r="AB104" i="12"/>
  <c r="AB70" i="12"/>
  <c r="I92" i="13"/>
  <c r="I75" i="13"/>
  <c r="I126" i="13"/>
  <c r="I109" i="13"/>
  <c r="W144" i="13"/>
  <c r="W127" i="13"/>
  <c r="W93" i="13"/>
  <c r="W76" i="13"/>
  <c r="W59" i="13"/>
  <c r="AB85" i="16"/>
  <c r="AB153" i="16"/>
  <c r="AB102" i="16"/>
  <c r="AB68" i="16"/>
  <c r="H103" i="16"/>
  <c r="H86" i="16"/>
  <c r="H120" i="16"/>
  <c r="H137" i="16"/>
  <c r="R70" i="16"/>
  <c r="D116" i="10"/>
  <c r="D133" i="10"/>
  <c r="D82" i="10"/>
  <c r="D99" i="10"/>
  <c r="P128" i="12"/>
  <c r="P111" i="12"/>
  <c r="P94" i="12"/>
  <c r="P145" i="12"/>
  <c r="P60" i="12"/>
  <c r="W147" i="10"/>
  <c r="W96" i="10"/>
  <c r="W130" i="10"/>
  <c r="W79" i="10"/>
  <c r="W62" i="10"/>
  <c r="E80" i="10"/>
  <c r="E97" i="10"/>
  <c r="E131" i="10"/>
  <c r="E148" i="10"/>
  <c r="O131" i="10"/>
  <c r="O97" i="10"/>
  <c r="O80" i="10"/>
  <c r="O148" i="10"/>
  <c r="O114" i="10"/>
  <c r="Z80" i="10"/>
  <c r="Z131" i="10"/>
  <c r="Z148" i="10"/>
  <c r="Z63" i="10"/>
  <c r="H98" i="10"/>
  <c r="H81" i="10"/>
  <c r="H115" i="10"/>
  <c r="H132" i="10"/>
  <c r="P132" i="10"/>
  <c r="P115" i="10"/>
  <c r="P98" i="10"/>
  <c r="P149" i="10"/>
  <c r="P64" i="10"/>
  <c r="X115" i="10"/>
  <c r="X132" i="10"/>
  <c r="X81" i="10"/>
  <c r="C82" i="10"/>
  <c r="C116" i="10"/>
  <c r="C99" i="10"/>
  <c r="C133" i="10"/>
  <c r="L133" i="10"/>
  <c r="L150" i="10"/>
  <c r="L116" i="10"/>
  <c r="L65" i="10"/>
  <c r="V99" i="10"/>
  <c r="V82" i="10"/>
  <c r="V133" i="10"/>
  <c r="V150" i="10"/>
  <c r="V65" i="10"/>
  <c r="AF48" i="10"/>
  <c r="C83" i="10"/>
  <c r="C117" i="10"/>
  <c r="C100" i="10"/>
  <c r="C134" i="10"/>
  <c r="K100" i="10"/>
  <c r="K83" i="10"/>
  <c r="K134" i="10"/>
  <c r="K117" i="10"/>
  <c r="K151" i="10"/>
  <c r="S83" i="10"/>
  <c r="S151" i="10"/>
  <c r="S100" i="10"/>
  <c r="S117" i="10"/>
  <c r="S66" i="10"/>
  <c r="AA100" i="10"/>
  <c r="AA117" i="10"/>
  <c r="AA83" i="10"/>
  <c r="AA151" i="10"/>
  <c r="AA66" i="10"/>
  <c r="F84" i="10"/>
  <c r="F101" i="10"/>
  <c r="F135" i="10"/>
  <c r="F67" i="10"/>
  <c r="N152" i="10"/>
  <c r="N101" i="10"/>
  <c r="N118" i="10"/>
  <c r="N84" i="10"/>
  <c r="N67" i="10"/>
  <c r="V84" i="10"/>
  <c r="V101" i="10"/>
  <c r="V135" i="10"/>
  <c r="V152" i="10"/>
  <c r="V67" i="10"/>
  <c r="AD84" i="10"/>
  <c r="AD152" i="10"/>
  <c r="AD101" i="10"/>
  <c r="AD135" i="10"/>
  <c r="AD67" i="10"/>
  <c r="I102" i="10"/>
  <c r="I85" i="10"/>
  <c r="I136" i="10"/>
  <c r="I119" i="10"/>
  <c r="R119" i="10"/>
  <c r="R153" i="10"/>
  <c r="R136" i="10"/>
  <c r="X111" i="12"/>
  <c r="X77" i="12"/>
  <c r="X128" i="12"/>
  <c r="P130" i="12"/>
  <c r="P113" i="12"/>
  <c r="P96" i="12"/>
  <c r="P147" i="12"/>
  <c r="P62" i="12"/>
  <c r="Y96" i="12"/>
  <c r="Y130" i="12"/>
  <c r="Y79" i="12"/>
  <c r="Y62" i="12"/>
  <c r="X110" i="13"/>
  <c r="X76" i="13"/>
  <c r="X127" i="13"/>
  <c r="L136" i="16"/>
  <c r="L153" i="16"/>
  <c r="L119" i="16"/>
  <c r="L68" i="16"/>
  <c r="T136" i="16"/>
  <c r="T119" i="16"/>
  <c r="T153" i="16"/>
  <c r="T102" i="16"/>
  <c r="T68" i="16"/>
  <c r="AC153" i="16"/>
  <c r="AC136" i="16"/>
  <c r="AC119" i="16"/>
  <c r="AC85" i="16"/>
  <c r="N70" i="14"/>
  <c r="N61" i="17"/>
  <c r="C79" i="10"/>
  <c r="C113" i="10"/>
  <c r="C96" i="10"/>
  <c r="C130" i="10"/>
  <c r="S79" i="10"/>
  <c r="S96" i="10"/>
  <c r="S147" i="10"/>
  <c r="S113" i="10"/>
  <c r="G131" i="10"/>
  <c r="G97" i="10"/>
  <c r="G114" i="10"/>
  <c r="G80" i="10"/>
  <c r="S80" i="10"/>
  <c r="S97" i="10"/>
  <c r="S148" i="10"/>
  <c r="S114" i="10"/>
  <c r="AD80" i="10"/>
  <c r="AD148" i="10"/>
  <c r="AD97" i="10"/>
  <c r="AD131" i="10"/>
  <c r="J149" i="10"/>
  <c r="J81" i="10"/>
  <c r="J98" i="10"/>
  <c r="J115" i="10"/>
  <c r="J132" i="10"/>
  <c r="R115" i="10"/>
  <c r="R149" i="10"/>
  <c r="R132" i="10"/>
  <c r="Z81" i="10"/>
  <c r="Z132" i="10"/>
  <c r="Z149" i="10"/>
  <c r="E82" i="10"/>
  <c r="E133" i="10"/>
  <c r="E99" i="10"/>
  <c r="E150" i="10"/>
  <c r="N150" i="10"/>
  <c r="N99" i="10"/>
  <c r="N116" i="10"/>
  <c r="N82" i="10"/>
  <c r="X116" i="10"/>
  <c r="X133" i="10"/>
  <c r="X82" i="10"/>
  <c r="E83" i="10"/>
  <c r="E100" i="10"/>
  <c r="E134" i="10"/>
  <c r="E151" i="10"/>
  <c r="M151" i="10"/>
  <c r="M83" i="10"/>
  <c r="M100" i="10"/>
  <c r="M117" i="10"/>
  <c r="U117" i="10"/>
  <c r="U134" i="10"/>
  <c r="U151" i="10"/>
  <c r="AC151" i="10"/>
  <c r="AC134" i="10"/>
  <c r="AC83" i="10"/>
  <c r="AC117" i="10"/>
  <c r="H101" i="10"/>
  <c r="H84" i="10"/>
  <c r="H118" i="10"/>
  <c r="H135" i="10"/>
  <c r="P135" i="10"/>
  <c r="P101" i="10"/>
  <c r="P118" i="10"/>
  <c r="P152" i="10"/>
  <c r="P67" i="10"/>
  <c r="X118" i="10"/>
  <c r="X84" i="10"/>
  <c r="X135" i="10"/>
  <c r="C85" i="10"/>
  <c r="C119" i="10"/>
  <c r="C102" i="10"/>
  <c r="C136" i="10"/>
  <c r="S85" i="10"/>
  <c r="S102" i="10"/>
  <c r="S153" i="10"/>
  <c r="S119" i="10"/>
  <c r="F86" i="10"/>
  <c r="F103" i="10"/>
  <c r="F137" i="10"/>
  <c r="N154" i="10"/>
  <c r="N103" i="10"/>
  <c r="N120" i="10"/>
  <c r="N86" i="10"/>
  <c r="V103" i="10"/>
  <c r="V86" i="10"/>
  <c r="V137" i="10"/>
  <c r="V154" i="10"/>
  <c r="AD86" i="10"/>
  <c r="AD154" i="10"/>
  <c r="AD103" i="10"/>
  <c r="AD137" i="10"/>
  <c r="I87" i="10"/>
  <c r="I104" i="10"/>
  <c r="I138" i="10"/>
  <c r="I121" i="10"/>
  <c r="Q87" i="10"/>
  <c r="Q104" i="10"/>
  <c r="Q138" i="10"/>
  <c r="Q121" i="10"/>
  <c r="Q155" i="10"/>
  <c r="Y104" i="10"/>
  <c r="Y138" i="10"/>
  <c r="Y87" i="10"/>
  <c r="F75" i="12"/>
  <c r="F92" i="12"/>
  <c r="F126" i="12"/>
  <c r="P126" i="12"/>
  <c r="P109" i="12"/>
  <c r="P92" i="12"/>
  <c r="P143" i="12"/>
  <c r="P58" i="12"/>
  <c r="Y92" i="12"/>
  <c r="Y126" i="12"/>
  <c r="Y75" i="12"/>
  <c r="E76" i="12"/>
  <c r="E127" i="12"/>
  <c r="E93" i="12"/>
  <c r="E144" i="12"/>
  <c r="O127" i="12"/>
  <c r="O93" i="12"/>
  <c r="O144" i="12"/>
  <c r="O76" i="12"/>
  <c r="O110" i="12"/>
  <c r="X110" i="12"/>
  <c r="X76" i="12"/>
  <c r="X127" i="12"/>
  <c r="D111" i="12"/>
  <c r="D128" i="12"/>
  <c r="D77" i="12"/>
  <c r="D94" i="12"/>
  <c r="L128" i="12"/>
  <c r="L145" i="12"/>
  <c r="L111" i="12"/>
  <c r="G129" i="12"/>
  <c r="G95" i="12"/>
  <c r="G78" i="12"/>
  <c r="G112" i="12"/>
  <c r="O95" i="12"/>
  <c r="O129" i="12"/>
  <c r="O78" i="12"/>
  <c r="O146" i="12"/>
  <c r="O112" i="12"/>
  <c r="W146" i="12"/>
  <c r="W129" i="12"/>
  <c r="W95" i="12"/>
  <c r="W78" i="12"/>
  <c r="AE146" i="12"/>
  <c r="AE95" i="12"/>
  <c r="AE78" i="12"/>
  <c r="R113" i="12"/>
  <c r="R147" i="12"/>
  <c r="R130" i="12"/>
  <c r="Z79" i="12"/>
  <c r="Z130" i="12"/>
  <c r="Z147" i="12"/>
  <c r="E80" i="12"/>
  <c r="E131" i="12"/>
  <c r="E97" i="12"/>
  <c r="E148" i="12"/>
  <c r="O131" i="12"/>
  <c r="O97" i="12"/>
  <c r="O80" i="12"/>
  <c r="O148" i="12"/>
  <c r="O114" i="12"/>
  <c r="Y97" i="12"/>
  <c r="Y131" i="12"/>
  <c r="Y80" i="12"/>
  <c r="F81" i="12"/>
  <c r="F98" i="12"/>
  <c r="F132" i="12"/>
  <c r="N149" i="12"/>
  <c r="N98" i="12"/>
  <c r="N115" i="12"/>
  <c r="N81" i="12"/>
  <c r="V98" i="12"/>
  <c r="V81" i="12"/>
  <c r="V149" i="12"/>
  <c r="V132" i="12"/>
  <c r="AD81" i="12"/>
  <c r="AD149" i="12"/>
  <c r="AD98" i="12"/>
  <c r="AD132" i="12"/>
  <c r="I82" i="12"/>
  <c r="I99" i="12"/>
  <c r="I133" i="12"/>
  <c r="I116" i="12"/>
  <c r="S82" i="12"/>
  <c r="S99" i="12"/>
  <c r="S150" i="12"/>
  <c r="S116" i="12"/>
  <c r="AD82" i="12"/>
  <c r="AD150" i="12"/>
  <c r="AD99" i="12"/>
  <c r="AD133" i="12"/>
  <c r="I83" i="12"/>
  <c r="I100" i="12"/>
  <c r="I134" i="12"/>
  <c r="I117" i="12"/>
  <c r="Q83" i="12"/>
  <c r="Q100" i="12"/>
  <c r="Q117" i="12"/>
  <c r="Q134" i="12"/>
  <c r="Q151" i="12"/>
  <c r="Y100" i="12"/>
  <c r="Y134" i="12"/>
  <c r="Y83" i="12"/>
  <c r="D118" i="12"/>
  <c r="D135" i="12"/>
  <c r="D84" i="12"/>
  <c r="D101" i="12"/>
  <c r="L135" i="12"/>
  <c r="L152" i="12"/>
  <c r="L118" i="12"/>
  <c r="T135" i="12"/>
  <c r="T118" i="12"/>
  <c r="T152" i="12"/>
  <c r="T101" i="12"/>
  <c r="AB84" i="12"/>
  <c r="AB152" i="12"/>
  <c r="AB101" i="12"/>
  <c r="G136" i="12"/>
  <c r="G102" i="12"/>
  <c r="G85" i="12"/>
  <c r="G119" i="12"/>
  <c r="O136" i="12"/>
  <c r="O102" i="12"/>
  <c r="O85" i="12"/>
  <c r="O153" i="12"/>
  <c r="O119" i="12"/>
  <c r="W153" i="12"/>
  <c r="W136" i="12"/>
  <c r="W102" i="12"/>
  <c r="W85" i="12"/>
  <c r="AE153" i="12"/>
  <c r="AE102" i="12"/>
  <c r="AE85" i="12"/>
  <c r="J154" i="12"/>
  <c r="J86" i="12"/>
  <c r="J103" i="12"/>
  <c r="J120" i="12"/>
  <c r="J137" i="12"/>
  <c r="R120" i="12"/>
  <c r="R154" i="12"/>
  <c r="R137" i="12"/>
  <c r="Z86" i="12"/>
  <c r="Z137" i="12"/>
  <c r="Z154" i="12"/>
  <c r="E87" i="12"/>
  <c r="E138" i="12"/>
  <c r="E104" i="12"/>
  <c r="E155" i="12"/>
  <c r="M155" i="12"/>
  <c r="M87" i="12"/>
  <c r="M121" i="12"/>
  <c r="M104" i="12"/>
  <c r="U121" i="12"/>
  <c r="U138" i="12"/>
  <c r="U155" i="12"/>
  <c r="AC155" i="12"/>
  <c r="AC138" i="12"/>
  <c r="AC121" i="12"/>
  <c r="AC87" i="12"/>
  <c r="T126" i="13"/>
  <c r="T143" i="13"/>
  <c r="T109" i="13"/>
  <c r="T92" i="13"/>
  <c r="AB75" i="13"/>
  <c r="AB143" i="13"/>
  <c r="AB92" i="13"/>
  <c r="G127" i="13"/>
  <c r="G93" i="13"/>
  <c r="G76" i="13"/>
  <c r="G110" i="13"/>
  <c r="Y93" i="13"/>
  <c r="Y127" i="13"/>
  <c r="Y76" i="13"/>
  <c r="D111" i="13"/>
  <c r="D128" i="13"/>
  <c r="D77" i="13"/>
  <c r="D94" i="13"/>
  <c r="N145" i="13"/>
  <c r="N111" i="13"/>
  <c r="N94" i="13"/>
  <c r="N77" i="13"/>
  <c r="V94" i="13"/>
  <c r="V77" i="13"/>
  <c r="V145" i="13"/>
  <c r="V128" i="13"/>
  <c r="AE145" i="13"/>
  <c r="AE94" i="13"/>
  <c r="AE77" i="13"/>
  <c r="J146" i="13"/>
  <c r="J78" i="13"/>
  <c r="J95" i="13"/>
  <c r="J112" i="13"/>
  <c r="J129" i="13"/>
  <c r="R112" i="13"/>
  <c r="R146" i="13"/>
  <c r="R129" i="13"/>
  <c r="Z78" i="13"/>
  <c r="Z129" i="13"/>
  <c r="Z146" i="13"/>
  <c r="E79" i="13"/>
  <c r="E96" i="13"/>
  <c r="E130" i="13"/>
  <c r="E147" i="13"/>
  <c r="O130" i="13"/>
  <c r="O96" i="13"/>
  <c r="O147" i="13"/>
  <c r="O79" i="13"/>
  <c r="O113" i="13"/>
  <c r="W147" i="13"/>
  <c r="W96" i="13"/>
  <c r="W130" i="13"/>
  <c r="W79" i="13"/>
  <c r="C80" i="13"/>
  <c r="C114" i="13"/>
  <c r="C131" i="13"/>
  <c r="C97" i="13"/>
  <c r="S80" i="13"/>
  <c r="S97" i="13"/>
  <c r="S148" i="13"/>
  <c r="S114" i="13"/>
  <c r="AA97" i="13"/>
  <c r="AA114" i="13"/>
  <c r="AA148" i="13"/>
  <c r="AA80" i="13"/>
  <c r="F81" i="13"/>
  <c r="F98" i="13"/>
  <c r="F132" i="13"/>
  <c r="N149" i="13"/>
  <c r="N98" i="13"/>
  <c r="N115" i="13"/>
  <c r="N81" i="13"/>
  <c r="V98" i="13"/>
  <c r="V81" i="13"/>
  <c r="V132" i="13"/>
  <c r="V149" i="13"/>
  <c r="AD81" i="13"/>
  <c r="AD149" i="13"/>
  <c r="AD98" i="13"/>
  <c r="AD132" i="13"/>
  <c r="I82" i="13"/>
  <c r="I99" i="13"/>
  <c r="I133" i="13"/>
  <c r="I116" i="13"/>
  <c r="Q82" i="13"/>
  <c r="Q99" i="13"/>
  <c r="Q133" i="13"/>
  <c r="Q116" i="13"/>
  <c r="Q150" i="13"/>
  <c r="Y99" i="13"/>
  <c r="Y133" i="13"/>
  <c r="Y82" i="13"/>
  <c r="D117" i="13"/>
  <c r="D134" i="13"/>
  <c r="D83" i="13"/>
  <c r="D100" i="13"/>
  <c r="L134" i="13"/>
  <c r="L151" i="13"/>
  <c r="L117" i="13"/>
  <c r="T134" i="13"/>
  <c r="T117" i="13"/>
  <c r="T151" i="13"/>
  <c r="T100" i="13"/>
  <c r="AB151" i="13"/>
  <c r="AB83" i="13"/>
  <c r="AB100" i="13"/>
  <c r="G135" i="13"/>
  <c r="G101" i="13"/>
  <c r="G84" i="13"/>
  <c r="G118" i="13"/>
  <c r="O101" i="13"/>
  <c r="O135" i="13"/>
  <c r="O84" i="13"/>
  <c r="O152" i="13"/>
  <c r="O118" i="13"/>
  <c r="W152" i="13"/>
  <c r="W135" i="13"/>
  <c r="W101" i="13"/>
  <c r="W84" i="13"/>
  <c r="AE152" i="13"/>
  <c r="AE101" i="13"/>
  <c r="AE84" i="13"/>
  <c r="J153" i="13"/>
  <c r="J85" i="13"/>
  <c r="J102" i="13"/>
  <c r="J136" i="13"/>
  <c r="J119" i="13"/>
  <c r="R119" i="13"/>
  <c r="R153" i="13"/>
  <c r="R136" i="13"/>
  <c r="Z85" i="13"/>
  <c r="Z136" i="13"/>
  <c r="Z153" i="13"/>
  <c r="E86" i="13"/>
  <c r="E137" i="13"/>
  <c r="E103" i="13"/>
  <c r="E154" i="13"/>
  <c r="M154" i="13"/>
  <c r="M86" i="13"/>
  <c r="M103" i="13"/>
  <c r="M120" i="13"/>
  <c r="U120" i="13"/>
  <c r="U137" i="13"/>
  <c r="U154" i="13"/>
  <c r="AC154" i="13"/>
  <c r="AC137" i="13"/>
  <c r="AC86" i="13"/>
  <c r="AC120" i="13"/>
  <c r="H104" i="13"/>
  <c r="H87" i="13"/>
  <c r="H121" i="13"/>
  <c r="H138" i="13"/>
  <c r="P138" i="13"/>
  <c r="P104" i="13"/>
  <c r="P121" i="13"/>
  <c r="P155" i="13"/>
  <c r="P70" i="13"/>
  <c r="X121" i="13"/>
  <c r="X87" i="13"/>
  <c r="X138" i="13"/>
  <c r="E75" i="14"/>
  <c r="E92" i="14"/>
  <c r="E126" i="14"/>
  <c r="E143" i="14"/>
  <c r="O92" i="14"/>
  <c r="O126" i="14"/>
  <c r="O75" i="14"/>
  <c r="O143" i="14"/>
  <c r="O109" i="14"/>
  <c r="W143" i="14"/>
  <c r="W126" i="14"/>
  <c r="W92" i="14"/>
  <c r="W75" i="14"/>
  <c r="AE143" i="14"/>
  <c r="AE92" i="14"/>
  <c r="AE75" i="14"/>
  <c r="K76" i="14"/>
  <c r="K93" i="14"/>
  <c r="K110" i="14"/>
  <c r="K127" i="14"/>
  <c r="K144" i="14"/>
  <c r="T127" i="14"/>
  <c r="T110" i="14"/>
  <c r="T144" i="14"/>
  <c r="T93" i="14"/>
  <c r="AB76" i="14"/>
  <c r="AB144" i="14"/>
  <c r="AB93" i="14"/>
  <c r="G128" i="14"/>
  <c r="G94" i="14"/>
  <c r="G77" i="14"/>
  <c r="G111" i="14"/>
  <c r="Q77" i="14"/>
  <c r="Q94" i="14"/>
  <c r="Q111" i="14"/>
  <c r="Q128" i="14"/>
  <c r="Q145" i="14"/>
  <c r="Z77" i="14"/>
  <c r="Z128" i="14"/>
  <c r="Z145" i="14"/>
  <c r="F78" i="14"/>
  <c r="F95" i="14"/>
  <c r="F129" i="14"/>
  <c r="O129" i="14"/>
  <c r="O95" i="14"/>
  <c r="O78" i="14"/>
  <c r="O146" i="14"/>
  <c r="O112" i="14"/>
  <c r="X112" i="14"/>
  <c r="X78" i="14"/>
  <c r="X129" i="14"/>
  <c r="C79" i="14"/>
  <c r="C130" i="14"/>
  <c r="C113" i="14"/>
  <c r="C96" i="14"/>
  <c r="M147" i="14"/>
  <c r="M79" i="14"/>
  <c r="M96" i="14"/>
  <c r="M113" i="14"/>
  <c r="U113" i="14"/>
  <c r="U130" i="14"/>
  <c r="U147" i="14"/>
  <c r="AD79" i="14"/>
  <c r="AD147" i="14"/>
  <c r="AD96" i="14"/>
  <c r="AD130" i="14"/>
  <c r="I80" i="14"/>
  <c r="I131" i="14"/>
  <c r="I97" i="14"/>
  <c r="I114" i="14"/>
  <c r="Q80" i="14"/>
  <c r="Q97" i="14"/>
  <c r="Q131" i="14"/>
  <c r="Q114" i="14"/>
  <c r="Q148" i="14"/>
  <c r="Y97" i="14"/>
  <c r="Y131" i="14"/>
  <c r="Y80" i="14"/>
  <c r="E81" i="14"/>
  <c r="E98" i="14"/>
  <c r="E132" i="14"/>
  <c r="E149" i="14"/>
  <c r="M149" i="14"/>
  <c r="M81" i="14"/>
  <c r="M98" i="14"/>
  <c r="M115" i="14"/>
  <c r="W149" i="14"/>
  <c r="W132" i="14"/>
  <c r="W98" i="14"/>
  <c r="W81" i="14"/>
  <c r="F82" i="14"/>
  <c r="F99" i="14"/>
  <c r="F133" i="14"/>
  <c r="N150" i="14"/>
  <c r="N116" i="14"/>
  <c r="N99" i="14"/>
  <c r="N82" i="14"/>
  <c r="X116" i="14"/>
  <c r="X82" i="14"/>
  <c r="X133" i="14"/>
  <c r="G134" i="14"/>
  <c r="G100" i="14"/>
  <c r="G83" i="14"/>
  <c r="G117" i="14"/>
  <c r="O134" i="14"/>
  <c r="O100" i="14"/>
  <c r="O151" i="14"/>
  <c r="O83" i="14"/>
  <c r="O117" i="14"/>
  <c r="AA100" i="14"/>
  <c r="AA117" i="14"/>
  <c r="AA83" i="14"/>
  <c r="AA151" i="14"/>
  <c r="G135" i="14"/>
  <c r="G101" i="14"/>
  <c r="G118" i="14"/>
  <c r="G84" i="14"/>
  <c r="O101" i="14"/>
  <c r="O135" i="14"/>
  <c r="O84" i="14"/>
  <c r="O152" i="14"/>
  <c r="O118" i="14"/>
  <c r="W152" i="14"/>
  <c r="W135" i="14"/>
  <c r="W101" i="14"/>
  <c r="W84" i="14"/>
  <c r="AE152" i="14"/>
  <c r="AE101" i="14"/>
  <c r="AE84" i="14"/>
  <c r="J153" i="14"/>
  <c r="J85" i="14"/>
  <c r="J102" i="14"/>
  <c r="J119" i="14"/>
  <c r="J136" i="14"/>
  <c r="R153" i="14"/>
  <c r="R119" i="14"/>
  <c r="R136" i="14"/>
  <c r="Z85" i="14"/>
  <c r="Z136" i="14"/>
  <c r="Z153" i="14"/>
  <c r="E86" i="14"/>
  <c r="E137" i="14"/>
  <c r="E103" i="14"/>
  <c r="E154" i="14"/>
  <c r="M86" i="14"/>
  <c r="M154" i="14"/>
  <c r="M103" i="14"/>
  <c r="M120" i="14"/>
  <c r="U120" i="14"/>
  <c r="U137" i="14"/>
  <c r="U154" i="14"/>
  <c r="AC154" i="14"/>
  <c r="AC137" i="14"/>
  <c r="AC120" i="14"/>
  <c r="AC86" i="14"/>
  <c r="H104" i="14"/>
  <c r="H87" i="14"/>
  <c r="H121" i="14"/>
  <c r="H138" i="14"/>
  <c r="P138" i="14"/>
  <c r="P121" i="14"/>
  <c r="P104" i="14"/>
  <c r="P155" i="14"/>
  <c r="P70" i="14"/>
  <c r="X121" i="14"/>
  <c r="X138" i="14"/>
  <c r="X87" i="14"/>
  <c r="F75" i="15"/>
  <c r="F92" i="15"/>
  <c r="F126" i="15"/>
  <c r="O92" i="15"/>
  <c r="O126" i="15"/>
  <c r="O75" i="15"/>
  <c r="O143" i="15"/>
  <c r="O109" i="15"/>
  <c r="W143" i="15"/>
  <c r="W92" i="15"/>
  <c r="W126" i="15"/>
  <c r="W75" i="15"/>
  <c r="AE143" i="15"/>
  <c r="AE92" i="15"/>
  <c r="AE75" i="15"/>
  <c r="K93" i="15"/>
  <c r="K76" i="15"/>
  <c r="K127" i="15"/>
  <c r="K110" i="15"/>
  <c r="K144" i="15"/>
  <c r="S76" i="15"/>
  <c r="S93" i="15"/>
  <c r="S144" i="15"/>
  <c r="S110" i="15"/>
  <c r="AA110" i="15"/>
  <c r="AA93" i="15"/>
  <c r="AA76" i="15"/>
  <c r="AA144" i="15"/>
  <c r="F77" i="15"/>
  <c r="F94" i="15"/>
  <c r="F128" i="15"/>
  <c r="O94" i="15"/>
  <c r="O128" i="15"/>
  <c r="O77" i="15"/>
  <c r="O145" i="15"/>
  <c r="O111" i="15"/>
  <c r="X111" i="15"/>
  <c r="X128" i="15"/>
  <c r="X77" i="15"/>
  <c r="AF43" i="15"/>
  <c r="C78" i="15"/>
  <c r="C112" i="15"/>
  <c r="C95" i="15"/>
  <c r="C129" i="15"/>
  <c r="K95" i="15"/>
  <c r="K78" i="15"/>
  <c r="K129" i="15"/>
  <c r="K112" i="15"/>
  <c r="K146" i="15"/>
  <c r="S78" i="15"/>
  <c r="S95" i="15"/>
  <c r="S146" i="15"/>
  <c r="S112" i="15"/>
  <c r="AA112" i="15"/>
  <c r="AA95" i="15"/>
  <c r="AA78" i="15"/>
  <c r="AA146" i="15"/>
  <c r="F79" i="15"/>
  <c r="F96" i="15"/>
  <c r="F130" i="15"/>
  <c r="N147" i="15"/>
  <c r="N96" i="15"/>
  <c r="N113" i="15"/>
  <c r="N79" i="15"/>
  <c r="W147" i="15"/>
  <c r="W130" i="15"/>
  <c r="W96" i="15"/>
  <c r="W79" i="15"/>
  <c r="AE147" i="15"/>
  <c r="AE96" i="15"/>
  <c r="AE79" i="15"/>
  <c r="J148" i="15"/>
  <c r="J80" i="15"/>
  <c r="J97" i="15"/>
  <c r="J131" i="15"/>
  <c r="J114" i="15"/>
  <c r="R114" i="15"/>
  <c r="R148" i="15"/>
  <c r="R131" i="15"/>
  <c r="Z80" i="15"/>
  <c r="Z131" i="15"/>
  <c r="Z148" i="15"/>
  <c r="E81" i="15"/>
  <c r="E98" i="15"/>
  <c r="E132" i="15"/>
  <c r="E149" i="15"/>
  <c r="M149" i="15"/>
  <c r="M81" i="15"/>
  <c r="M98" i="15"/>
  <c r="M115" i="15"/>
  <c r="U115" i="15"/>
  <c r="U132" i="15"/>
  <c r="U149" i="15"/>
  <c r="AC149" i="15"/>
  <c r="AC132" i="15"/>
  <c r="AC81" i="15"/>
  <c r="AC115" i="15"/>
  <c r="I82" i="15"/>
  <c r="I99" i="15"/>
  <c r="I133" i="15"/>
  <c r="I116" i="15"/>
  <c r="R116" i="15"/>
  <c r="R150" i="15"/>
  <c r="R133" i="15"/>
  <c r="AC150" i="15"/>
  <c r="AC133" i="15"/>
  <c r="AC116" i="15"/>
  <c r="AC82" i="15"/>
  <c r="I83" i="15"/>
  <c r="I100" i="15"/>
  <c r="I134" i="15"/>
  <c r="I117" i="15"/>
  <c r="Q83" i="15"/>
  <c r="Q100" i="15"/>
  <c r="Q134" i="15"/>
  <c r="Q117" i="15"/>
  <c r="Q151" i="15"/>
  <c r="Y100" i="15"/>
  <c r="Y134" i="15"/>
  <c r="Y83" i="15"/>
  <c r="D118" i="15"/>
  <c r="D135" i="15"/>
  <c r="D84" i="15"/>
  <c r="D101" i="15"/>
  <c r="L135" i="15"/>
  <c r="L152" i="15"/>
  <c r="L118" i="15"/>
  <c r="T135" i="15"/>
  <c r="T118" i="15"/>
  <c r="T152" i="15"/>
  <c r="T101" i="15"/>
  <c r="AB152" i="15"/>
  <c r="AB84" i="15"/>
  <c r="AB101" i="15"/>
  <c r="G136" i="15"/>
  <c r="G102" i="15"/>
  <c r="G119" i="15"/>
  <c r="G85" i="15"/>
  <c r="O102" i="15"/>
  <c r="O136" i="15"/>
  <c r="O85" i="15"/>
  <c r="O153" i="15"/>
  <c r="O119" i="15"/>
  <c r="W153" i="15"/>
  <c r="W136" i="15"/>
  <c r="W102" i="15"/>
  <c r="W85" i="15"/>
  <c r="AE153" i="15"/>
  <c r="AE102" i="15"/>
  <c r="AE85" i="15"/>
  <c r="J86" i="15"/>
  <c r="J154" i="15"/>
  <c r="J103" i="15"/>
  <c r="J120" i="15"/>
  <c r="J137" i="15"/>
  <c r="R120" i="15"/>
  <c r="R154" i="15"/>
  <c r="R137" i="15"/>
  <c r="Z86" i="15"/>
  <c r="Z137" i="15"/>
  <c r="Z154" i="15"/>
  <c r="E87" i="15"/>
  <c r="E104" i="15"/>
  <c r="E138" i="15"/>
  <c r="E155" i="15"/>
  <c r="M155" i="15"/>
  <c r="M87" i="15"/>
  <c r="M104" i="15"/>
  <c r="M121" i="15"/>
  <c r="U121" i="15"/>
  <c r="U138" i="15"/>
  <c r="U155" i="15"/>
  <c r="AC155" i="15"/>
  <c r="AC138" i="15"/>
  <c r="AC121" i="15"/>
  <c r="AC87" i="15"/>
  <c r="I92" i="16"/>
  <c r="I75" i="16"/>
  <c r="I126" i="16"/>
  <c r="I109" i="16"/>
  <c r="Y92" i="16"/>
  <c r="Y126" i="16"/>
  <c r="Y75" i="16"/>
  <c r="D110" i="16"/>
  <c r="D127" i="16"/>
  <c r="D76" i="16"/>
  <c r="D93" i="16"/>
  <c r="P127" i="16"/>
  <c r="P110" i="16"/>
  <c r="P93" i="16"/>
  <c r="P144" i="16"/>
  <c r="P59" i="16"/>
  <c r="AB144" i="16"/>
  <c r="AB76" i="16"/>
  <c r="AB93" i="16"/>
  <c r="G128" i="16"/>
  <c r="G94" i="16"/>
  <c r="G111" i="16"/>
  <c r="G77" i="16"/>
  <c r="Q77" i="16"/>
  <c r="Q94" i="16"/>
  <c r="Q128" i="16"/>
  <c r="Q111" i="16"/>
  <c r="Q145" i="16"/>
  <c r="Z77" i="16"/>
  <c r="Z128" i="16"/>
  <c r="Z145" i="16"/>
  <c r="E78" i="16"/>
  <c r="E129" i="16"/>
  <c r="E95" i="16"/>
  <c r="E146" i="16"/>
  <c r="M146" i="16"/>
  <c r="M78" i="16"/>
  <c r="M95" i="16"/>
  <c r="M112" i="16"/>
  <c r="U112" i="16"/>
  <c r="U129" i="16"/>
  <c r="U146" i="16"/>
  <c r="AC146" i="16"/>
  <c r="AC129" i="16"/>
  <c r="AC112" i="16"/>
  <c r="AC78" i="16"/>
  <c r="H96" i="16"/>
  <c r="H79" i="16"/>
  <c r="H113" i="16"/>
  <c r="H130" i="16"/>
  <c r="T130" i="16"/>
  <c r="T113" i="16"/>
  <c r="T147" i="16"/>
  <c r="T96" i="16"/>
  <c r="AD79" i="16"/>
  <c r="AD147" i="16"/>
  <c r="AD96" i="16"/>
  <c r="AD130" i="16"/>
  <c r="J148" i="16"/>
  <c r="J80" i="16"/>
  <c r="J97" i="16"/>
  <c r="J114" i="16"/>
  <c r="J131" i="16"/>
  <c r="R114" i="16"/>
  <c r="R148" i="16"/>
  <c r="R131" i="16"/>
  <c r="Z80" i="16"/>
  <c r="Z131" i="16"/>
  <c r="Z148" i="16"/>
  <c r="E81" i="16"/>
  <c r="E98" i="16"/>
  <c r="E132" i="16"/>
  <c r="E149" i="16"/>
  <c r="O132" i="16"/>
  <c r="O98" i="16"/>
  <c r="O81" i="16"/>
  <c r="O149" i="16"/>
  <c r="O115" i="16"/>
  <c r="AD81" i="16"/>
  <c r="AD149" i="16"/>
  <c r="AD98" i="16"/>
  <c r="AD132" i="16"/>
  <c r="J150" i="16"/>
  <c r="J82" i="16"/>
  <c r="J99" i="16"/>
  <c r="J133" i="16"/>
  <c r="J116" i="16"/>
  <c r="V99" i="16"/>
  <c r="V82" i="16"/>
  <c r="V133" i="16"/>
  <c r="V150" i="16"/>
  <c r="AE150" i="16"/>
  <c r="AE99" i="16"/>
  <c r="AE82" i="16"/>
  <c r="J151" i="16"/>
  <c r="J83" i="16"/>
  <c r="J100" i="16"/>
  <c r="J117" i="16"/>
  <c r="J134" i="16"/>
  <c r="R117" i="16"/>
  <c r="R151" i="16"/>
  <c r="R134" i="16"/>
  <c r="AA117" i="16"/>
  <c r="AA100" i="16"/>
  <c r="AA151" i="16"/>
  <c r="AA83" i="16"/>
  <c r="J152" i="16"/>
  <c r="J84" i="16"/>
  <c r="J101" i="16"/>
  <c r="J118" i="16"/>
  <c r="J135" i="16"/>
  <c r="R118" i="16"/>
  <c r="R152" i="16"/>
  <c r="R135" i="16"/>
  <c r="AA118" i="16"/>
  <c r="AA101" i="16"/>
  <c r="AA84" i="16"/>
  <c r="AA152" i="16"/>
  <c r="N153" i="16"/>
  <c r="N102" i="16"/>
  <c r="N119" i="16"/>
  <c r="N85" i="16"/>
  <c r="V102" i="16"/>
  <c r="V85" i="16"/>
  <c r="V136" i="16"/>
  <c r="V153" i="16"/>
  <c r="AD85" i="16"/>
  <c r="AD153" i="16"/>
  <c r="AD102" i="16"/>
  <c r="AD136" i="16"/>
  <c r="I51" i="16"/>
  <c r="Q86" i="16"/>
  <c r="Q103" i="16"/>
  <c r="Q137" i="16"/>
  <c r="Q120" i="16"/>
  <c r="Q154" i="16"/>
  <c r="Y103" i="16"/>
  <c r="Y137" i="16"/>
  <c r="Y86" i="16"/>
  <c r="D121" i="16"/>
  <c r="D138" i="16"/>
  <c r="D87" i="16"/>
  <c r="D104" i="16"/>
  <c r="L138" i="16"/>
  <c r="L155" i="16"/>
  <c r="L121" i="16"/>
  <c r="T138" i="16"/>
  <c r="T121" i="16"/>
  <c r="T155" i="16"/>
  <c r="T104" i="16"/>
  <c r="AB87" i="16"/>
  <c r="AB104" i="16"/>
  <c r="AB155" i="16"/>
  <c r="I75" i="17"/>
  <c r="I126" i="17"/>
  <c r="I92" i="17"/>
  <c r="I109" i="17"/>
  <c r="X109" i="17"/>
  <c r="X75" i="17"/>
  <c r="X126" i="17"/>
  <c r="E76" i="17"/>
  <c r="E93" i="17"/>
  <c r="E127" i="17"/>
  <c r="E144" i="17"/>
  <c r="S76" i="17"/>
  <c r="S93" i="17"/>
  <c r="S144" i="17"/>
  <c r="S110" i="17"/>
  <c r="AD76" i="17"/>
  <c r="AD144" i="17"/>
  <c r="AD93" i="17"/>
  <c r="AD127" i="17"/>
  <c r="I77" i="17"/>
  <c r="I128" i="17"/>
  <c r="I94" i="17"/>
  <c r="I111" i="17"/>
  <c r="T128" i="17"/>
  <c r="T145" i="17"/>
  <c r="T111" i="17"/>
  <c r="T94" i="17"/>
  <c r="AB145" i="17"/>
  <c r="AB77" i="17"/>
  <c r="AB94" i="17"/>
  <c r="G129" i="17"/>
  <c r="G95" i="17"/>
  <c r="G112" i="17"/>
  <c r="G78" i="17"/>
  <c r="O95" i="17"/>
  <c r="O129" i="17"/>
  <c r="O78" i="17"/>
  <c r="O146" i="17"/>
  <c r="O112" i="17"/>
  <c r="W146" i="17"/>
  <c r="W129" i="17"/>
  <c r="W95" i="17"/>
  <c r="W78" i="17"/>
  <c r="AE146" i="17"/>
  <c r="AE95" i="17"/>
  <c r="AE78" i="17"/>
  <c r="K96" i="17"/>
  <c r="K79" i="17"/>
  <c r="K130" i="17"/>
  <c r="K113" i="17"/>
  <c r="K147" i="17"/>
  <c r="U113" i="17"/>
  <c r="U130" i="17"/>
  <c r="U147" i="17"/>
  <c r="C80" i="17"/>
  <c r="C114" i="17"/>
  <c r="C131" i="17"/>
  <c r="C97" i="17"/>
  <c r="L131" i="17"/>
  <c r="L148" i="17"/>
  <c r="L114" i="17"/>
  <c r="T131" i="17"/>
  <c r="T114" i="17"/>
  <c r="T148" i="17"/>
  <c r="T97" i="17"/>
  <c r="AB80" i="17"/>
  <c r="AB148" i="17"/>
  <c r="AB97" i="17"/>
  <c r="G132" i="17"/>
  <c r="G98" i="17"/>
  <c r="G81" i="17"/>
  <c r="G115" i="17"/>
  <c r="Q81" i="17"/>
  <c r="Q98" i="17"/>
  <c r="Q115" i="17"/>
  <c r="Q132" i="17"/>
  <c r="Q149" i="17"/>
  <c r="D116" i="17"/>
  <c r="D133" i="17"/>
  <c r="D82" i="17"/>
  <c r="D99" i="17"/>
  <c r="M150" i="17"/>
  <c r="M82" i="17"/>
  <c r="M99" i="17"/>
  <c r="M116" i="17"/>
  <c r="Y99" i="17"/>
  <c r="Y133" i="17"/>
  <c r="Y82" i="17"/>
  <c r="D117" i="17"/>
  <c r="D134" i="17"/>
  <c r="D83" i="17"/>
  <c r="D100" i="17"/>
  <c r="L134" i="17"/>
  <c r="L151" i="17"/>
  <c r="L117" i="17"/>
  <c r="T134" i="17"/>
  <c r="T117" i="17"/>
  <c r="T151" i="17"/>
  <c r="T100" i="17"/>
  <c r="AC151" i="17"/>
  <c r="AC134" i="17"/>
  <c r="AC117" i="17"/>
  <c r="AC83" i="17"/>
  <c r="L135" i="17"/>
  <c r="L152" i="17"/>
  <c r="L118" i="17"/>
  <c r="T135" i="17"/>
  <c r="T118" i="17"/>
  <c r="T152" i="17"/>
  <c r="T101" i="17"/>
  <c r="AC152" i="17"/>
  <c r="AC135" i="17"/>
  <c r="AC118" i="17"/>
  <c r="AC84" i="17"/>
  <c r="H102" i="17"/>
  <c r="H85" i="17"/>
  <c r="H119" i="17"/>
  <c r="H136" i="17"/>
  <c r="P136" i="17"/>
  <c r="P119" i="17"/>
  <c r="P102" i="17"/>
  <c r="P153" i="17"/>
  <c r="P68" i="17"/>
  <c r="X119" i="17"/>
  <c r="X85" i="17"/>
  <c r="X136" i="17"/>
  <c r="AF51" i="17"/>
  <c r="C86" i="17"/>
  <c r="C120" i="17"/>
  <c r="C137" i="17"/>
  <c r="C103" i="17"/>
  <c r="K103" i="17"/>
  <c r="K86" i="17"/>
  <c r="K120" i="17"/>
  <c r="K137" i="17"/>
  <c r="K154" i="17"/>
  <c r="S86" i="17"/>
  <c r="S103" i="17"/>
  <c r="S154" i="17"/>
  <c r="S120" i="17"/>
  <c r="AA120" i="17"/>
  <c r="AA103" i="17"/>
  <c r="AA86" i="17"/>
  <c r="AA154" i="17"/>
  <c r="F87" i="17"/>
  <c r="F104" i="17"/>
  <c r="F138" i="17"/>
  <c r="N155" i="17"/>
  <c r="N104" i="17"/>
  <c r="N121" i="17"/>
  <c r="N87" i="17"/>
  <c r="V104" i="17"/>
  <c r="V87" i="17"/>
  <c r="V138" i="17"/>
  <c r="V155" i="17"/>
  <c r="AD87" i="17"/>
  <c r="AD155" i="17"/>
  <c r="AD104" i="17"/>
  <c r="AD138" i="17"/>
  <c r="R53" i="18"/>
  <c r="R113" i="18"/>
  <c r="R147" i="18"/>
  <c r="R130" i="18"/>
  <c r="R46" i="20"/>
  <c r="Q46" i="20"/>
  <c r="I46" i="20"/>
  <c r="AA46" i="20"/>
  <c r="M46" i="20"/>
  <c r="T46" i="20"/>
  <c r="S46" i="20"/>
  <c r="D120" i="20"/>
  <c r="D137" i="20"/>
  <c r="D86" i="20"/>
  <c r="D103" i="20"/>
  <c r="N65" i="14"/>
  <c r="N64" i="12"/>
  <c r="N68" i="16"/>
  <c r="R68" i="14"/>
  <c r="R61" i="13"/>
  <c r="R68" i="13"/>
  <c r="AD62" i="14"/>
  <c r="AD64" i="16"/>
  <c r="AD65" i="12"/>
  <c r="AD68" i="16"/>
  <c r="T67" i="12"/>
  <c r="T63" i="17"/>
  <c r="AE67" i="13"/>
  <c r="AB59" i="16"/>
  <c r="F64" i="12"/>
  <c r="V69" i="10"/>
  <c r="V64" i="12"/>
  <c r="V60" i="13"/>
  <c r="Z60" i="16"/>
  <c r="M70" i="12"/>
  <c r="M70" i="15"/>
  <c r="L67" i="12"/>
  <c r="L66" i="17"/>
  <c r="AA66" i="14"/>
  <c r="W67" i="14"/>
  <c r="W61" i="17"/>
  <c r="P126" i="10"/>
  <c r="P109" i="10"/>
  <c r="P92" i="10"/>
  <c r="P143" i="10"/>
  <c r="P58" i="10"/>
  <c r="AC144" i="10"/>
  <c r="AC127" i="10"/>
  <c r="AC110" i="10"/>
  <c r="AC76" i="10"/>
  <c r="I78" i="10"/>
  <c r="I95" i="10"/>
  <c r="I129" i="10"/>
  <c r="I112" i="10"/>
  <c r="D113" i="10"/>
  <c r="D130" i="10"/>
  <c r="D79" i="10"/>
  <c r="D96" i="10"/>
  <c r="AB79" i="10"/>
  <c r="AB147" i="10"/>
  <c r="AB96" i="10"/>
  <c r="S81" i="10"/>
  <c r="S98" i="10"/>
  <c r="S149" i="10"/>
  <c r="S115" i="10"/>
  <c r="Y99" i="10"/>
  <c r="Y133" i="10"/>
  <c r="Y82" i="10"/>
  <c r="AD83" i="10"/>
  <c r="AD151" i="10"/>
  <c r="AD100" i="10"/>
  <c r="AD134" i="10"/>
  <c r="Y101" i="10"/>
  <c r="Y135" i="10"/>
  <c r="Y84" i="10"/>
  <c r="G137" i="10"/>
  <c r="G103" i="10"/>
  <c r="G120" i="10"/>
  <c r="G86" i="10"/>
  <c r="R121" i="10"/>
  <c r="R155" i="10"/>
  <c r="R138" i="10"/>
  <c r="F76" i="12"/>
  <c r="F93" i="12"/>
  <c r="F127" i="12"/>
  <c r="U111" i="12"/>
  <c r="U128" i="12"/>
  <c r="U145" i="12"/>
  <c r="P129" i="12"/>
  <c r="P112" i="12"/>
  <c r="P95" i="12"/>
  <c r="P146" i="12"/>
  <c r="P61" i="12"/>
  <c r="C79" i="12"/>
  <c r="C113" i="12"/>
  <c r="C130" i="12"/>
  <c r="C96" i="12"/>
  <c r="AA113" i="12"/>
  <c r="AA96" i="12"/>
  <c r="AA147" i="12"/>
  <c r="AA79" i="12"/>
  <c r="G132" i="12"/>
  <c r="G98" i="12"/>
  <c r="G81" i="12"/>
  <c r="G115" i="12"/>
  <c r="AE150" i="12"/>
  <c r="AE99" i="12"/>
  <c r="AE82" i="12"/>
  <c r="E84" i="12"/>
  <c r="E135" i="12"/>
  <c r="E101" i="12"/>
  <c r="E152" i="12"/>
  <c r="X119" i="12"/>
  <c r="X85" i="12"/>
  <c r="X136" i="12"/>
  <c r="F87" i="12"/>
  <c r="F104" i="12"/>
  <c r="F138" i="12"/>
  <c r="M143" i="13"/>
  <c r="M75" i="13"/>
  <c r="M92" i="13"/>
  <c r="M109" i="13"/>
  <c r="H93" i="13"/>
  <c r="H76" i="13"/>
  <c r="H110" i="13"/>
  <c r="H127" i="13"/>
  <c r="Z76" i="13"/>
  <c r="Z127" i="13"/>
  <c r="Z144" i="13"/>
  <c r="O128" i="13"/>
  <c r="O94" i="13"/>
  <c r="O77" i="13"/>
  <c r="O145" i="13"/>
  <c r="O111" i="13"/>
  <c r="W145" i="13"/>
  <c r="W94" i="13"/>
  <c r="W128" i="13"/>
  <c r="W77" i="13"/>
  <c r="K95" i="13"/>
  <c r="K78" i="13"/>
  <c r="K112" i="13"/>
  <c r="K129" i="13"/>
  <c r="K146" i="13"/>
  <c r="S78" i="13"/>
  <c r="S95" i="13"/>
  <c r="S146" i="13"/>
  <c r="S112" i="13"/>
  <c r="AA95" i="13"/>
  <c r="AA112" i="13"/>
  <c r="AA78" i="13"/>
  <c r="AA146" i="13"/>
  <c r="F79" i="13"/>
  <c r="F96" i="13"/>
  <c r="F130" i="13"/>
  <c r="P130" i="13"/>
  <c r="P113" i="13"/>
  <c r="P96" i="13"/>
  <c r="P147" i="13"/>
  <c r="P62" i="13"/>
  <c r="D114" i="13"/>
  <c r="D131" i="13"/>
  <c r="D80" i="13"/>
  <c r="D97" i="13"/>
  <c r="L131" i="13"/>
  <c r="L148" i="13"/>
  <c r="L114" i="13"/>
  <c r="T131" i="13"/>
  <c r="T114" i="13"/>
  <c r="T148" i="13"/>
  <c r="T97" i="13"/>
  <c r="AB80" i="13"/>
  <c r="AB148" i="13"/>
  <c r="AB97" i="13"/>
  <c r="G132" i="13"/>
  <c r="G98" i="13"/>
  <c r="G81" i="13"/>
  <c r="G115" i="13"/>
  <c r="O132" i="13"/>
  <c r="O98" i="13"/>
  <c r="O81" i="13"/>
  <c r="O149" i="13"/>
  <c r="O115" i="13"/>
  <c r="W149" i="13"/>
  <c r="W132" i="13"/>
  <c r="W98" i="13"/>
  <c r="W81" i="13"/>
  <c r="AE149" i="13"/>
  <c r="AE98" i="13"/>
  <c r="AE81" i="13"/>
  <c r="R116" i="13"/>
  <c r="R150" i="13"/>
  <c r="R133" i="13"/>
  <c r="Z82" i="13"/>
  <c r="Z133" i="13"/>
  <c r="Z150" i="13"/>
  <c r="E83" i="13"/>
  <c r="E134" i="13"/>
  <c r="E100" i="13"/>
  <c r="E151" i="13"/>
  <c r="M151" i="13"/>
  <c r="M83" i="13"/>
  <c r="M100" i="13"/>
  <c r="M117" i="13"/>
  <c r="U117" i="13"/>
  <c r="U134" i="13"/>
  <c r="U151" i="13"/>
  <c r="AC151" i="13"/>
  <c r="AC134" i="13"/>
  <c r="AC117" i="13"/>
  <c r="AC83" i="13"/>
  <c r="H101" i="13"/>
  <c r="H84" i="13"/>
  <c r="H118" i="13"/>
  <c r="H135" i="13"/>
  <c r="P135" i="13"/>
  <c r="P101" i="13"/>
  <c r="P118" i="13"/>
  <c r="P152" i="13"/>
  <c r="P67" i="13"/>
  <c r="X118" i="13"/>
  <c r="X84" i="13"/>
  <c r="X135" i="13"/>
  <c r="AF50" i="13"/>
  <c r="C85" i="13"/>
  <c r="C119" i="13"/>
  <c r="C102" i="13"/>
  <c r="C136" i="13"/>
  <c r="K102" i="13"/>
  <c r="K85" i="13"/>
  <c r="K119" i="13"/>
  <c r="K136" i="13"/>
  <c r="K153" i="13"/>
  <c r="S85" i="13"/>
  <c r="S102" i="13"/>
  <c r="S153" i="13"/>
  <c r="S119" i="13"/>
  <c r="AA119" i="13"/>
  <c r="AA102" i="13"/>
  <c r="AA85" i="13"/>
  <c r="AA153" i="13"/>
  <c r="F86" i="13"/>
  <c r="F103" i="13"/>
  <c r="F137" i="13"/>
  <c r="N154" i="13"/>
  <c r="N103" i="13"/>
  <c r="N120" i="13"/>
  <c r="N86" i="13"/>
  <c r="V103" i="13"/>
  <c r="V86" i="13"/>
  <c r="V137" i="13"/>
  <c r="V154" i="13"/>
  <c r="AD86" i="13"/>
  <c r="AD154" i="13"/>
  <c r="AD103" i="13"/>
  <c r="AD137" i="13"/>
  <c r="I87" i="13"/>
  <c r="I104" i="13"/>
  <c r="I138" i="13"/>
  <c r="I121" i="13"/>
  <c r="Q87" i="13"/>
  <c r="Q104" i="13"/>
  <c r="Q121" i="13"/>
  <c r="Q138" i="13"/>
  <c r="Q155" i="13"/>
  <c r="Y104" i="13"/>
  <c r="Y138" i="13"/>
  <c r="Y87" i="13"/>
  <c r="F75" i="14"/>
  <c r="F92" i="14"/>
  <c r="F126" i="14"/>
  <c r="P126" i="14"/>
  <c r="P109" i="14"/>
  <c r="P92" i="14"/>
  <c r="P143" i="14"/>
  <c r="P58" i="14"/>
  <c r="X109" i="14"/>
  <c r="X75" i="14"/>
  <c r="X126" i="14"/>
  <c r="C76" i="14"/>
  <c r="C110" i="14"/>
  <c r="C127" i="14"/>
  <c r="C93" i="14"/>
  <c r="M144" i="14"/>
  <c r="M76" i="14"/>
  <c r="M93" i="14"/>
  <c r="M110" i="14"/>
  <c r="U110" i="14"/>
  <c r="U127" i="14"/>
  <c r="U144" i="14"/>
  <c r="AC144" i="14"/>
  <c r="AC127" i="14"/>
  <c r="AC110" i="14"/>
  <c r="AC76" i="14"/>
  <c r="H94" i="14"/>
  <c r="H77" i="14"/>
  <c r="H111" i="14"/>
  <c r="H128" i="14"/>
  <c r="R111" i="14"/>
  <c r="R145" i="14"/>
  <c r="R128" i="14"/>
  <c r="AA111" i="14"/>
  <c r="AA94" i="14"/>
  <c r="AA77" i="14"/>
  <c r="AA145" i="14"/>
  <c r="G129" i="14"/>
  <c r="G95" i="14"/>
  <c r="G78" i="14"/>
  <c r="G112" i="14"/>
  <c r="P129" i="14"/>
  <c r="P95" i="14"/>
  <c r="P112" i="14"/>
  <c r="P146" i="14"/>
  <c r="P61" i="14"/>
  <c r="Y95" i="14"/>
  <c r="Y129" i="14"/>
  <c r="Y78" i="14"/>
  <c r="D113" i="14"/>
  <c r="D130" i="14"/>
  <c r="D79" i="14"/>
  <c r="D96" i="14"/>
  <c r="N147" i="14"/>
  <c r="N113" i="14"/>
  <c r="N96" i="14"/>
  <c r="N79" i="14"/>
  <c r="V96" i="14"/>
  <c r="V79" i="14"/>
  <c r="V130" i="14"/>
  <c r="V147" i="14"/>
  <c r="AE147" i="14"/>
  <c r="AE96" i="14"/>
  <c r="AE79" i="14"/>
  <c r="J148" i="14"/>
  <c r="J80" i="14"/>
  <c r="J97" i="14"/>
  <c r="J114" i="14"/>
  <c r="J131" i="14"/>
  <c r="R114" i="14"/>
  <c r="R148" i="14"/>
  <c r="R131" i="14"/>
  <c r="Z80" i="14"/>
  <c r="Z131" i="14"/>
  <c r="Z148" i="14"/>
  <c r="F81" i="14"/>
  <c r="F98" i="14"/>
  <c r="F132" i="14"/>
  <c r="N149" i="14"/>
  <c r="N98" i="14"/>
  <c r="N115" i="14"/>
  <c r="N81" i="14"/>
  <c r="X115" i="14"/>
  <c r="X132" i="14"/>
  <c r="X81" i="14"/>
  <c r="G133" i="14"/>
  <c r="G99" i="14"/>
  <c r="G82" i="14"/>
  <c r="G116" i="14"/>
  <c r="O133" i="14"/>
  <c r="O99" i="14"/>
  <c r="O82" i="14"/>
  <c r="O150" i="14"/>
  <c r="O116" i="14"/>
  <c r="AA116" i="14"/>
  <c r="AA99" i="14"/>
  <c r="AA82" i="14"/>
  <c r="AA150" i="14"/>
  <c r="H100" i="14"/>
  <c r="H83" i="14"/>
  <c r="H117" i="14"/>
  <c r="H134" i="14"/>
  <c r="Q83" i="14"/>
  <c r="Q100" i="14"/>
  <c r="Q117" i="14"/>
  <c r="Q134" i="14"/>
  <c r="Q151" i="14"/>
  <c r="AB83" i="14"/>
  <c r="AB151" i="14"/>
  <c r="AB100" i="14"/>
  <c r="H101" i="14"/>
  <c r="H84" i="14"/>
  <c r="H118" i="14"/>
  <c r="H135" i="14"/>
  <c r="P135" i="14"/>
  <c r="P101" i="14"/>
  <c r="P118" i="14"/>
  <c r="P152" i="14"/>
  <c r="P67" i="14"/>
  <c r="X118" i="14"/>
  <c r="X84" i="14"/>
  <c r="X135" i="14"/>
  <c r="AF50" i="14"/>
  <c r="C85" i="14"/>
  <c r="C119" i="14"/>
  <c r="C136" i="14"/>
  <c r="C102" i="14"/>
  <c r="K102" i="14"/>
  <c r="K85" i="14"/>
  <c r="K119" i="14"/>
  <c r="K136" i="14"/>
  <c r="K153" i="14"/>
  <c r="S85" i="14"/>
  <c r="S102" i="14"/>
  <c r="S153" i="14"/>
  <c r="S119" i="14"/>
  <c r="AA119" i="14"/>
  <c r="AA102" i="14"/>
  <c r="AA85" i="14"/>
  <c r="AA153" i="14"/>
  <c r="F86" i="14"/>
  <c r="F103" i="14"/>
  <c r="F137" i="14"/>
  <c r="N154" i="14"/>
  <c r="N103" i="14"/>
  <c r="N120" i="14"/>
  <c r="N86" i="14"/>
  <c r="V103" i="14"/>
  <c r="V86" i="14"/>
  <c r="V137" i="14"/>
  <c r="V154" i="14"/>
  <c r="AD86" i="14"/>
  <c r="AD154" i="14"/>
  <c r="AD103" i="14"/>
  <c r="AD137" i="14"/>
  <c r="I87" i="14"/>
  <c r="I138" i="14"/>
  <c r="I104" i="14"/>
  <c r="I121" i="14"/>
  <c r="Q87" i="14"/>
  <c r="Q104" i="14"/>
  <c r="Q121" i="14"/>
  <c r="Q138" i="14"/>
  <c r="Q155" i="14"/>
  <c r="Y104" i="14"/>
  <c r="Y138" i="14"/>
  <c r="Y87" i="14"/>
  <c r="G126" i="15"/>
  <c r="G92" i="15"/>
  <c r="G109" i="15"/>
  <c r="G75" i="15"/>
  <c r="P126" i="15"/>
  <c r="P109" i="15"/>
  <c r="P143" i="15"/>
  <c r="P92" i="15"/>
  <c r="P58" i="15"/>
  <c r="X109" i="15"/>
  <c r="X126" i="15"/>
  <c r="X75" i="15"/>
  <c r="C76" i="15"/>
  <c r="C110" i="15"/>
  <c r="C127" i="15"/>
  <c r="C93" i="15"/>
  <c r="L127" i="15"/>
  <c r="L144" i="15"/>
  <c r="L110" i="15"/>
  <c r="T127" i="15"/>
  <c r="T110" i="15"/>
  <c r="T144" i="15"/>
  <c r="T93" i="15"/>
  <c r="AB76" i="15"/>
  <c r="AB144" i="15"/>
  <c r="AB93" i="15"/>
  <c r="G128" i="15"/>
  <c r="G94" i="15"/>
  <c r="G111" i="15"/>
  <c r="G77" i="15"/>
  <c r="P128" i="15"/>
  <c r="P94" i="15"/>
  <c r="P111" i="15"/>
  <c r="P145" i="15"/>
  <c r="P60" i="15"/>
  <c r="Y94" i="15"/>
  <c r="Y128" i="15"/>
  <c r="Y77" i="15"/>
  <c r="D129" i="15"/>
  <c r="D112" i="15"/>
  <c r="D78" i="15"/>
  <c r="D95" i="15"/>
  <c r="L129" i="15"/>
  <c r="L146" i="15"/>
  <c r="L112" i="15"/>
  <c r="T129" i="15"/>
  <c r="T112" i="15"/>
  <c r="T146" i="15"/>
  <c r="T95" i="15"/>
  <c r="AB146" i="15"/>
  <c r="AB78" i="15"/>
  <c r="AB95" i="15"/>
  <c r="G130" i="15"/>
  <c r="G96" i="15"/>
  <c r="G113" i="15"/>
  <c r="G79" i="15"/>
  <c r="O96" i="15"/>
  <c r="O130" i="15"/>
  <c r="O79" i="15"/>
  <c r="O147" i="15"/>
  <c r="O113" i="15"/>
  <c r="X113" i="15"/>
  <c r="X79" i="15"/>
  <c r="X130" i="15"/>
  <c r="AF45" i="15"/>
  <c r="C80" i="15"/>
  <c r="C114" i="15"/>
  <c r="C97" i="15"/>
  <c r="C131" i="15"/>
  <c r="K97" i="15"/>
  <c r="K80" i="15"/>
  <c r="K131" i="15"/>
  <c r="K114" i="15"/>
  <c r="K148" i="15"/>
  <c r="S80" i="15"/>
  <c r="S97" i="15"/>
  <c r="S148" i="15"/>
  <c r="S114" i="15"/>
  <c r="AA114" i="15"/>
  <c r="AA97" i="15"/>
  <c r="AA80" i="15"/>
  <c r="AA148" i="15"/>
  <c r="F81" i="15"/>
  <c r="F98" i="15"/>
  <c r="F132" i="15"/>
  <c r="N149" i="15"/>
  <c r="N98" i="15"/>
  <c r="N115" i="15"/>
  <c r="N81" i="15"/>
  <c r="V98" i="15"/>
  <c r="V81" i="15"/>
  <c r="V132" i="15"/>
  <c r="V149" i="15"/>
  <c r="AD81" i="15"/>
  <c r="AD149" i="15"/>
  <c r="AD98" i="15"/>
  <c r="AD132" i="15"/>
  <c r="J150" i="15"/>
  <c r="J82" i="15"/>
  <c r="J99" i="15"/>
  <c r="J116" i="15"/>
  <c r="J133" i="15"/>
  <c r="S82" i="15"/>
  <c r="S99" i="15"/>
  <c r="S150" i="15"/>
  <c r="S116" i="15"/>
  <c r="AE150" i="15"/>
  <c r="AE99" i="15"/>
  <c r="AE82" i="15"/>
  <c r="J151" i="15"/>
  <c r="J83" i="15"/>
  <c r="J100" i="15"/>
  <c r="J134" i="15"/>
  <c r="J117" i="15"/>
  <c r="R117" i="15"/>
  <c r="R151" i="15"/>
  <c r="R134" i="15"/>
  <c r="Z134" i="15"/>
  <c r="Z83" i="15"/>
  <c r="Z151" i="15"/>
  <c r="E84" i="15"/>
  <c r="E101" i="15"/>
  <c r="E135" i="15"/>
  <c r="E152" i="15"/>
  <c r="M152" i="15"/>
  <c r="M84" i="15"/>
  <c r="M101" i="15"/>
  <c r="M118" i="15"/>
  <c r="U118" i="15"/>
  <c r="U135" i="15"/>
  <c r="U152" i="15"/>
  <c r="AC152" i="15"/>
  <c r="AC135" i="15"/>
  <c r="AC84" i="15"/>
  <c r="AC118" i="15"/>
  <c r="H102" i="15"/>
  <c r="H85" i="15"/>
  <c r="H119" i="15"/>
  <c r="H136" i="15"/>
  <c r="P136" i="15"/>
  <c r="P102" i="15"/>
  <c r="P119" i="15"/>
  <c r="P153" i="15"/>
  <c r="P68" i="15"/>
  <c r="X119" i="15"/>
  <c r="X85" i="15"/>
  <c r="X136" i="15"/>
  <c r="AF51" i="15"/>
  <c r="C86" i="15"/>
  <c r="C120" i="15"/>
  <c r="C137" i="15"/>
  <c r="C103" i="15"/>
  <c r="K103" i="15"/>
  <c r="K86" i="15"/>
  <c r="K137" i="15"/>
  <c r="K120" i="15"/>
  <c r="K154" i="15"/>
  <c r="S86" i="15"/>
  <c r="S103" i="15"/>
  <c r="S154" i="15"/>
  <c r="S120" i="15"/>
  <c r="AA103" i="15"/>
  <c r="AA120" i="15"/>
  <c r="AA86" i="15"/>
  <c r="AA154" i="15"/>
  <c r="F87" i="15"/>
  <c r="F104" i="15"/>
  <c r="F138" i="15"/>
  <c r="N155" i="15"/>
  <c r="N104" i="15"/>
  <c r="N121" i="15"/>
  <c r="N87" i="15"/>
  <c r="V104" i="15"/>
  <c r="V87" i="15"/>
  <c r="V138" i="15"/>
  <c r="V155" i="15"/>
  <c r="AD87" i="15"/>
  <c r="AD155" i="15"/>
  <c r="AD104" i="15"/>
  <c r="AD138" i="15"/>
  <c r="M143" i="16"/>
  <c r="M75" i="16"/>
  <c r="M109" i="16"/>
  <c r="M92" i="16"/>
  <c r="Z75" i="16"/>
  <c r="Z126" i="16"/>
  <c r="Z143" i="16"/>
  <c r="E76" i="16"/>
  <c r="E127" i="16"/>
  <c r="E93" i="16"/>
  <c r="E144" i="16"/>
  <c r="T127" i="16"/>
  <c r="T110" i="16"/>
  <c r="T144" i="16"/>
  <c r="T93" i="16"/>
  <c r="AC144" i="16"/>
  <c r="AC127" i="16"/>
  <c r="AC76" i="16"/>
  <c r="AC110" i="16"/>
  <c r="H94" i="16"/>
  <c r="H77" i="16"/>
  <c r="H111" i="16"/>
  <c r="H128" i="16"/>
  <c r="S77" i="16"/>
  <c r="S94" i="16"/>
  <c r="S145" i="16"/>
  <c r="S111" i="16"/>
  <c r="AA111" i="16"/>
  <c r="AA94" i="16"/>
  <c r="AA145" i="16"/>
  <c r="AA77" i="16"/>
  <c r="F78" i="16"/>
  <c r="F95" i="16"/>
  <c r="F129" i="16"/>
  <c r="N146" i="16"/>
  <c r="N95" i="16"/>
  <c r="N112" i="16"/>
  <c r="N78" i="16"/>
  <c r="V95" i="16"/>
  <c r="V78" i="16"/>
  <c r="V129" i="16"/>
  <c r="V146" i="16"/>
  <c r="AD78" i="16"/>
  <c r="AD146" i="16"/>
  <c r="AD95" i="16"/>
  <c r="AD129" i="16"/>
  <c r="I79" i="16"/>
  <c r="I96" i="16"/>
  <c r="I130" i="16"/>
  <c r="I113" i="16"/>
  <c r="U113" i="16"/>
  <c r="U130" i="16"/>
  <c r="U147" i="16"/>
  <c r="AF45" i="16"/>
  <c r="C80" i="16"/>
  <c r="C114" i="16"/>
  <c r="C97" i="16"/>
  <c r="C131" i="16"/>
  <c r="K97" i="16"/>
  <c r="K80" i="16"/>
  <c r="K114" i="16"/>
  <c r="K131" i="16"/>
  <c r="K148" i="16"/>
  <c r="S80" i="16"/>
  <c r="S97" i="16"/>
  <c r="S148" i="16"/>
  <c r="S114" i="16"/>
  <c r="AA114" i="16"/>
  <c r="AA97" i="16"/>
  <c r="AA80" i="16"/>
  <c r="AA148" i="16"/>
  <c r="F81" i="16"/>
  <c r="F98" i="16"/>
  <c r="F132" i="16"/>
  <c r="P132" i="16"/>
  <c r="P115" i="16"/>
  <c r="P98" i="16"/>
  <c r="P149" i="16"/>
  <c r="P64" i="16"/>
  <c r="C82" i="16"/>
  <c r="C116" i="16"/>
  <c r="C133" i="16"/>
  <c r="C99" i="16"/>
  <c r="K99" i="16"/>
  <c r="K82" i="16"/>
  <c r="K116" i="16"/>
  <c r="K133" i="16"/>
  <c r="K150" i="16"/>
  <c r="X116" i="16"/>
  <c r="X82" i="16"/>
  <c r="X133" i="16"/>
  <c r="C83" i="16"/>
  <c r="C117" i="16"/>
  <c r="C100" i="16"/>
  <c r="C134" i="16"/>
  <c r="K100" i="16"/>
  <c r="K83" i="16"/>
  <c r="K117" i="16"/>
  <c r="K134" i="16"/>
  <c r="K151" i="16"/>
  <c r="S83" i="16"/>
  <c r="S100" i="16"/>
  <c r="S151" i="16"/>
  <c r="S117" i="16"/>
  <c r="AB83" i="16"/>
  <c r="AB151" i="16"/>
  <c r="AB100" i="16"/>
  <c r="K84" i="16"/>
  <c r="K118" i="16"/>
  <c r="K101" i="16"/>
  <c r="K135" i="16"/>
  <c r="K152" i="16"/>
  <c r="S84" i="16"/>
  <c r="S101" i="16"/>
  <c r="S152" i="16"/>
  <c r="S118" i="16"/>
  <c r="AB84" i="16"/>
  <c r="AB152" i="16"/>
  <c r="AB101" i="16"/>
  <c r="G136" i="16"/>
  <c r="G102" i="16"/>
  <c r="G85" i="16"/>
  <c r="G119" i="16"/>
  <c r="O102" i="16"/>
  <c r="O136" i="16"/>
  <c r="O85" i="16"/>
  <c r="O153" i="16"/>
  <c r="O119" i="16"/>
  <c r="AE153" i="16"/>
  <c r="AE102" i="16"/>
  <c r="AE85" i="16"/>
  <c r="J154" i="16"/>
  <c r="J86" i="16"/>
  <c r="J103" i="16"/>
  <c r="J120" i="16"/>
  <c r="J137" i="16"/>
  <c r="R120" i="16"/>
  <c r="R154" i="16"/>
  <c r="R137" i="16"/>
  <c r="Z86" i="16"/>
  <c r="Z137" i="16"/>
  <c r="Z154" i="16"/>
  <c r="E87" i="16"/>
  <c r="E104" i="16"/>
  <c r="E138" i="16"/>
  <c r="E155" i="16"/>
  <c r="M155" i="16"/>
  <c r="M87" i="16"/>
  <c r="M104" i="16"/>
  <c r="M121" i="16"/>
  <c r="U121" i="16"/>
  <c r="U138" i="16"/>
  <c r="U155" i="16"/>
  <c r="AC155" i="16"/>
  <c r="AC138" i="16"/>
  <c r="AC121" i="16"/>
  <c r="AC87" i="16"/>
  <c r="M143" i="17"/>
  <c r="M75" i="17"/>
  <c r="M92" i="17"/>
  <c r="M109" i="17"/>
  <c r="Y92" i="17"/>
  <c r="Y126" i="17"/>
  <c r="Y75" i="17"/>
  <c r="F76" i="17"/>
  <c r="F93" i="17"/>
  <c r="F127" i="17"/>
  <c r="T127" i="17"/>
  <c r="T144" i="17"/>
  <c r="T110" i="17"/>
  <c r="T93" i="17"/>
  <c r="AE144" i="17"/>
  <c r="AE93" i="17"/>
  <c r="AE76" i="17"/>
  <c r="L128" i="17"/>
  <c r="L145" i="17"/>
  <c r="L111" i="17"/>
  <c r="U111" i="17"/>
  <c r="U128" i="17"/>
  <c r="U145" i="17"/>
  <c r="AC145" i="17"/>
  <c r="AC128" i="17"/>
  <c r="AC77" i="17"/>
  <c r="AC111" i="17"/>
  <c r="H95" i="17"/>
  <c r="H78" i="17"/>
  <c r="H112" i="17"/>
  <c r="H129" i="17"/>
  <c r="P129" i="17"/>
  <c r="P95" i="17"/>
  <c r="P112" i="17"/>
  <c r="P146" i="17"/>
  <c r="P61" i="17"/>
  <c r="X112" i="17"/>
  <c r="X129" i="17"/>
  <c r="X78" i="17"/>
  <c r="C79" i="17"/>
  <c r="C113" i="17"/>
  <c r="C130" i="17"/>
  <c r="C96" i="17"/>
  <c r="L130" i="17"/>
  <c r="L147" i="17"/>
  <c r="L113" i="17"/>
  <c r="V96" i="17"/>
  <c r="V79" i="17"/>
  <c r="V130" i="17"/>
  <c r="V147" i="17"/>
  <c r="D114" i="17"/>
  <c r="D131" i="17"/>
  <c r="D80" i="17"/>
  <c r="D97" i="17"/>
  <c r="M148" i="17"/>
  <c r="M80" i="17"/>
  <c r="M97" i="17"/>
  <c r="M114" i="17"/>
  <c r="U114" i="17"/>
  <c r="U148" i="17"/>
  <c r="U131" i="17"/>
  <c r="AC148" i="17"/>
  <c r="AC131" i="17"/>
  <c r="AC80" i="17"/>
  <c r="AC114" i="17"/>
  <c r="H98" i="17"/>
  <c r="H81" i="17"/>
  <c r="H115" i="17"/>
  <c r="H132" i="17"/>
  <c r="T132" i="17"/>
  <c r="T115" i="17"/>
  <c r="T149" i="17"/>
  <c r="T98" i="17"/>
  <c r="E82" i="17"/>
  <c r="E99" i="17"/>
  <c r="E133" i="17"/>
  <c r="E150" i="17"/>
  <c r="N150" i="17"/>
  <c r="N99" i="17"/>
  <c r="N116" i="17"/>
  <c r="N82" i="17"/>
  <c r="Z82" i="17"/>
  <c r="Z133" i="17"/>
  <c r="Z150" i="17"/>
  <c r="E83" i="17"/>
  <c r="E134" i="17"/>
  <c r="E100" i="17"/>
  <c r="E151" i="17"/>
  <c r="M151" i="17"/>
  <c r="M83" i="17"/>
  <c r="M100" i="17"/>
  <c r="M117" i="17"/>
  <c r="U117" i="17"/>
  <c r="U134" i="17"/>
  <c r="U151" i="17"/>
  <c r="AD83" i="17"/>
  <c r="AD151" i="17"/>
  <c r="AD100" i="17"/>
  <c r="AD134" i="17"/>
  <c r="M152" i="17"/>
  <c r="M84" i="17"/>
  <c r="M101" i="17"/>
  <c r="M118" i="17"/>
  <c r="U118" i="17"/>
  <c r="U135" i="17"/>
  <c r="U152" i="17"/>
  <c r="AD84" i="17"/>
  <c r="AD152" i="17"/>
  <c r="AD101" i="17"/>
  <c r="AD135" i="17"/>
  <c r="I85" i="17"/>
  <c r="I102" i="17"/>
  <c r="I136" i="17"/>
  <c r="I119" i="17"/>
  <c r="Q85" i="17"/>
  <c r="Q102" i="17"/>
  <c r="Q136" i="17"/>
  <c r="Q119" i="17"/>
  <c r="Q153" i="17"/>
  <c r="Y102" i="17"/>
  <c r="Y136" i="17"/>
  <c r="Y85" i="17"/>
  <c r="D120" i="17"/>
  <c r="D137" i="17"/>
  <c r="D86" i="17"/>
  <c r="D103" i="17"/>
  <c r="L137" i="17"/>
  <c r="L154" i="17"/>
  <c r="L120" i="17"/>
  <c r="T137" i="17"/>
  <c r="T120" i="17"/>
  <c r="T154" i="17"/>
  <c r="T103" i="17"/>
  <c r="AB86" i="17"/>
  <c r="AB154" i="17"/>
  <c r="AB103" i="17"/>
  <c r="G138" i="17"/>
  <c r="G104" i="17"/>
  <c r="G87" i="17"/>
  <c r="G121" i="17"/>
  <c r="O138" i="17"/>
  <c r="O104" i="17"/>
  <c r="O87" i="17"/>
  <c r="O155" i="17"/>
  <c r="O121" i="17"/>
  <c r="W155" i="17"/>
  <c r="W104" i="17"/>
  <c r="W138" i="17"/>
  <c r="W87" i="17"/>
  <c r="AE155" i="17"/>
  <c r="AE104" i="17"/>
  <c r="AE87" i="17"/>
  <c r="AB147" i="20"/>
  <c r="AB79" i="20"/>
  <c r="AB96" i="20"/>
  <c r="N64" i="13"/>
  <c r="AD66" i="17"/>
  <c r="AD67" i="17"/>
  <c r="S62" i="10"/>
  <c r="T59" i="14"/>
  <c r="T69" i="17"/>
  <c r="AE68" i="12"/>
  <c r="AE67" i="14"/>
  <c r="AE68" i="16"/>
  <c r="AE59" i="17"/>
  <c r="AB62" i="10"/>
  <c r="F62" i="15"/>
  <c r="F70" i="12"/>
  <c r="F70" i="17"/>
  <c r="V68" i="16"/>
  <c r="Z65" i="17"/>
  <c r="Z59" i="13"/>
  <c r="M64" i="14"/>
  <c r="M67" i="17"/>
  <c r="M58" i="17"/>
  <c r="L59" i="15"/>
  <c r="L63" i="17"/>
  <c r="L67" i="17"/>
  <c r="L63" i="13"/>
  <c r="Y65" i="10"/>
  <c r="Y61" i="14"/>
  <c r="Y59" i="13"/>
  <c r="AB75" i="10"/>
  <c r="AB143" i="10"/>
  <c r="AB92" i="10"/>
  <c r="S76" i="10"/>
  <c r="S144" i="10"/>
  <c r="S93" i="10"/>
  <c r="S110" i="10"/>
  <c r="T128" i="10"/>
  <c r="T111" i="10"/>
  <c r="T145" i="10"/>
  <c r="T94" i="10"/>
  <c r="Q78" i="10"/>
  <c r="Q95" i="10"/>
  <c r="Q129" i="10"/>
  <c r="Q112" i="10"/>
  <c r="Q146" i="10"/>
  <c r="L130" i="10"/>
  <c r="L147" i="10"/>
  <c r="L113" i="10"/>
  <c r="H97" i="10"/>
  <c r="H80" i="10"/>
  <c r="H114" i="10"/>
  <c r="H131" i="10"/>
  <c r="K98" i="10"/>
  <c r="K81" i="10"/>
  <c r="K115" i="10"/>
  <c r="K132" i="10"/>
  <c r="K149" i="10"/>
  <c r="F82" i="10"/>
  <c r="F99" i="10"/>
  <c r="F133" i="10"/>
  <c r="F83" i="10"/>
  <c r="F100" i="10"/>
  <c r="F134" i="10"/>
  <c r="V100" i="10"/>
  <c r="V83" i="10"/>
  <c r="V134" i="10"/>
  <c r="V151" i="10"/>
  <c r="I84" i="10"/>
  <c r="I101" i="10"/>
  <c r="I135" i="10"/>
  <c r="I118" i="10"/>
  <c r="D119" i="10"/>
  <c r="D136" i="10"/>
  <c r="D85" i="10"/>
  <c r="D102" i="10"/>
  <c r="T136" i="10"/>
  <c r="T153" i="10"/>
  <c r="T119" i="10"/>
  <c r="T102" i="10"/>
  <c r="W154" i="10"/>
  <c r="W137" i="10"/>
  <c r="W103" i="10"/>
  <c r="W86" i="10"/>
  <c r="G126" i="12"/>
  <c r="G92" i="12"/>
  <c r="G109" i="12"/>
  <c r="G75" i="12"/>
  <c r="Z75" i="12"/>
  <c r="Z126" i="12"/>
  <c r="Z143" i="12"/>
  <c r="P127" i="12"/>
  <c r="P93" i="12"/>
  <c r="P110" i="12"/>
  <c r="P144" i="12"/>
  <c r="P59" i="12"/>
  <c r="E77" i="12"/>
  <c r="E128" i="12"/>
  <c r="E94" i="12"/>
  <c r="E145" i="12"/>
  <c r="AC145" i="12"/>
  <c r="AC128" i="12"/>
  <c r="AC111" i="12"/>
  <c r="AC77" i="12"/>
  <c r="F80" i="12"/>
  <c r="F97" i="12"/>
  <c r="F131" i="12"/>
  <c r="Z80" i="12"/>
  <c r="Z131" i="12"/>
  <c r="Z148" i="12"/>
  <c r="O132" i="12"/>
  <c r="O98" i="12"/>
  <c r="O81" i="12"/>
  <c r="O149" i="12"/>
  <c r="O115" i="12"/>
  <c r="AE149" i="12"/>
  <c r="AE98" i="12"/>
  <c r="AE81" i="12"/>
  <c r="T133" i="12"/>
  <c r="T116" i="12"/>
  <c r="T150" i="12"/>
  <c r="T99" i="12"/>
  <c r="J151" i="12"/>
  <c r="J83" i="12"/>
  <c r="J100" i="12"/>
  <c r="J134" i="12"/>
  <c r="J117" i="12"/>
  <c r="Z83" i="12"/>
  <c r="Z134" i="12"/>
  <c r="Z151" i="12"/>
  <c r="U118" i="12"/>
  <c r="U135" i="12"/>
  <c r="U152" i="12"/>
  <c r="AC152" i="12"/>
  <c r="AC135" i="12"/>
  <c r="AC84" i="12"/>
  <c r="AC118" i="12"/>
  <c r="P136" i="12"/>
  <c r="P119" i="12"/>
  <c r="P102" i="12"/>
  <c r="P153" i="12"/>
  <c r="P68" i="12"/>
  <c r="K103" i="12"/>
  <c r="K86" i="12"/>
  <c r="K137" i="12"/>
  <c r="K120" i="12"/>
  <c r="K154" i="12"/>
  <c r="AA120" i="12"/>
  <c r="AA103" i="12"/>
  <c r="AA86" i="12"/>
  <c r="AA154" i="12"/>
  <c r="V104" i="12"/>
  <c r="V87" i="12"/>
  <c r="V138" i="12"/>
  <c r="V155" i="12"/>
  <c r="C75" i="13"/>
  <c r="C109" i="13"/>
  <c r="C92" i="13"/>
  <c r="C126" i="13"/>
  <c r="R110" i="13"/>
  <c r="R144" i="13"/>
  <c r="R127" i="13"/>
  <c r="E77" i="13"/>
  <c r="E94" i="13"/>
  <c r="E128" i="13"/>
  <c r="E145" i="13"/>
  <c r="AF43" i="13"/>
  <c r="C78" i="13"/>
  <c r="C112" i="13"/>
  <c r="C95" i="13"/>
  <c r="C129" i="13"/>
  <c r="J150" i="13"/>
  <c r="J82" i="13"/>
  <c r="J99" i="13"/>
  <c r="J116" i="13"/>
  <c r="J133" i="13"/>
  <c r="G126" i="10"/>
  <c r="G92" i="10"/>
  <c r="G75" i="10"/>
  <c r="G109" i="10"/>
  <c r="S75" i="10"/>
  <c r="S92" i="10"/>
  <c r="S143" i="10"/>
  <c r="S109" i="10"/>
  <c r="AC143" i="10"/>
  <c r="AC126" i="10"/>
  <c r="AC109" i="10"/>
  <c r="AC75" i="10"/>
  <c r="I127" i="10"/>
  <c r="I76" i="10"/>
  <c r="I93" i="10"/>
  <c r="I110" i="10"/>
  <c r="T127" i="10"/>
  <c r="T110" i="10"/>
  <c r="T144" i="10"/>
  <c r="T93" i="10"/>
  <c r="AD76" i="10"/>
  <c r="AD144" i="10"/>
  <c r="AD93" i="10"/>
  <c r="AD127" i="10"/>
  <c r="L128" i="10"/>
  <c r="L145" i="10"/>
  <c r="L111" i="10"/>
  <c r="V77" i="10"/>
  <c r="V94" i="10"/>
  <c r="V128" i="10"/>
  <c r="V145" i="10"/>
  <c r="AD145" i="10"/>
  <c r="AD77" i="10"/>
  <c r="AD94" i="10"/>
  <c r="AD128" i="10"/>
  <c r="J146" i="10"/>
  <c r="J78" i="10"/>
  <c r="J95" i="10"/>
  <c r="J112" i="10"/>
  <c r="J129" i="10"/>
  <c r="R112" i="10"/>
  <c r="R146" i="10"/>
  <c r="R129" i="10"/>
  <c r="Z78" i="10"/>
  <c r="Z129" i="10"/>
  <c r="Z146" i="10"/>
  <c r="E79" i="10"/>
  <c r="E96" i="10"/>
  <c r="E130" i="10"/>
  <c r="E147" i="10"/>
  <c r="M147" i="10"/>
  <c r="M79" i="10"/>
  <c r="M96" i="10"/>
  <c r="M113" i="10"/>
  <c r="I80" i="10"/>
  <c r="I97" i="10"/>
  <c r="I131" i="10"/>
  <c r="I114" i="10"/>
  <c r="V97" i="10"/>
  <c r="V80" i="10"/>
  <c r="V131" i="10"/>
  <c r="V148" i="10"/>
  <c r="D115" i="10"/>
  <c r="D132" i="10"/>
  <c r="D81" i="10"/>
  <c r="D98" i="10"/>
  <c r="L132" i="10"/>
  <c r="L149" i="10"/>
  <c r="L115" i="10"/>
  <c r="T132" i="10"/>
  <c r="T115" i="10"/>
  <c r="T149" i="10"/>
  <c r="T98" i="10"/>
  <c r="AB81" i="10"/>
  <c r="AB149" i="10"/>
  <c r="AB98" i="10"/>
  <c r="G133" i="10"/>
  <c r="G99" i="10"/>
  <c r="G82" i="10"/>
  <c r="G116" i="10"/>
  <c r="P133" i="10"/>
  <c r="P99" i="10"/>
  <c r="P116" i="10"/>
  <c r="P150" i="10"/>
  <c r="P65" i="10"/>
  <c r="Z82" i="10"/>
  <c r="Z133" i="10"/>
  <c r="Z150" i="10"/>
  <c r="G134" i="10"/>
  <c r="G100" i="10"/>
  <c r="G83" i="10"/>
  <c r="G117" i="10"/>
  <c r="O134" i="10"/>
  <c r="O100" i="10"/>
  <c r="O151" i="10"/>
  <c r="O83" i="10"/>
  <c r="O117" i="10"/>
  <c r="W151" i="10"/>
  <c r="W100" i="10"/>
  <c r="W134" i="10"/>
  <c r="W83" i="10"/>
  <c r="AE151" i="10"/>
  <c r="AE100" i="10"/>
  <c r="AE83" i="10"/>
  <c r="J152" i="10"/>
  <c r="J84" i="10"/>
  <c r="J101" i="10"/>
  <c r="J118" i="10"/>
  <c r="J135" i="10"/>
  <c r="R118" i="10"/>
  <c r="R152" i="10"/>
  <c r="R135" i="10"/>
  <c r="Z84" i="10"/>
  <c r="Z135" i="10"/>
  <c r="Z152" i="10"/>
  <c r="E85" i="10"/>
  <c r="E102" i="10"/>
  <c r="E136" i="10"/>
  <c r="E153" i="10"/>
  <c r="M153" i="10"/>
  <c r="M85" i="10"/>
  <c r="M102" i="10"/>
  <c r="M119" i="10"/>
  <c r="H103" i="10"/>
  <c r="H86" i="10"/>
  <c r="H120" i="10"/>
  <c r="H137" i="10"/>
  <c r="P137" i="10"/>
  <c r="P120" i="10"/>
  <c r="P103" i="10"/>
  <c r="P154" i="10"/>
  <c r="P69" i="10"/>
  <c r="X120" i="10"/>
  <c r="X86" i="10"/>
  <c r="X137" i="10"/>
  <c r="AF52" i="10"/>
  <c r="C87" i="10"/>
  <c r="C121" i="10"/>
  <c r="C104" i="10"/>
  <c r="C138" i="10"/>
  <c r="K104" i="10"/>
  <c r="K87" i="10"/>
  <c r="K138" i="10"/>
  <c r="K121" i="10"/>
  <c r="K155" i="10"/>
  <c r="S87" i="10"/>
  <c r="S104" i="10"/>
  <c r="S155" i="10"/>
  <c r="S121" i="10"/>
  <c r="AA121" i="10"/>
  <c r="AA104" i="10"/>
  <c r="AA87" i="10"/>
  <c r="AA155" i="10"/>
  <c r="H92" i="12"/>
  <c r="H75" i="12"/>
  <c r="H109" i="12"/>
  <c r="H126" i="12"/>
  <c r="R109" i="12"/>
  <c r="R143" i="12"/>
  <c r="R126" i="12"/>
  <c r="AB143" i="12"/>
  <c r="AB75" i="12"/>
  <c r="AB92" i="12"/>
  <c r="G127" i="12"/>
  <c r="G93" i="12"/>
  <c r="G110" i="12"/>
  <c r="G76" i="12"/>
  <c r="Q76" i="12"/>
  <c r="Q93" i="12"/>
  <c r="Q127" i="12"/>
  <c r="Q110" i="12"/>
  <c r="Q144" i="12"/>
  <c r="Z76" i="12"/>
  <c r="Z127" i="12"/>
  <c r="Z144" i="12"/>
  <c r="F77" i="12"/>
  <c r="F94" i="12"/>
  <c r="F128" i="12"/>
  <c r="N145" i="12"/>
  <c r="N94" i="12"/>
  <c r="N111" i="12"/>
  <c r="N77" i="12"/>
  <c r="V94" i="12"/>
  <c r="V77" i="12"/>
  <c r="V128" i="12"/>
  <c r="V145" i="12"/>
  <c r="AD77" i="12"/>
  <c r="AD145" i="12"/>
  <c r="AD94" i="12"/>
  <c r="AD128" i="12"/>
  <c r="I78" i="12"/>
  <c r="I95" i="12"/>
  <c r="I129" i="12"/>
  <c r="I112" i="12"/>
  <c r="Q78" i="12"/>
  <c r="Q95" i="12"/>
  <c r="Q112" i="12"/>
  <c r="Q129" i="12"/>
  <c r="Q146" i="12"/>
  <c r="Y95" i="12"/>
  <c r="Y129" i="12"/>
  <c r="Y78" i="12"/>
  <c r="D113" i="12"/>
  <c r="D130" i="12"/>
  <c r="D79" i="12"/>
  <c r="D96" i="12"/>
  <c r="L130" i="12"/>
  <c r="L147" i="12"/>
  <c r="L113" i="12"/>
  <c r="G131" i="12"/>
  <c r="G97" i="12"/>
  <c r="G80" i="12"/>
  <c r="G114" i="12"/>
  <c r="R114" i="12"/>
  <c r="R148" i="12"/>
  <c r="R131" i="12"/>
  <c r="AB80" i="12"/>
  <c r="AB148" i="12"/>
  <c r="AB97" i="12"/>
  <c r="H98" i="12"/>
  <c r="H81" i="12"/>
  <c r="H115" i="12"/>
  <c r="H132" i="12"/>
  <c r="P132" i="12"/>
  <c r="P98" i="12"/>
  <c r="P115" i="12"/>
  <c r="P149" i="12"/>
  <c r="P64" i="12"/>
  <c r="X115" i="12"/>
  <c r="X81" i="12"/>
  <c r="X132" i="12"/>
  <c r="C82" i="12"/>
  <c r="C116" i="12"/>
  <c r="C133" i="12"/>
  <c r="C99" i="12"/>
  <c r="L133" i="12"/>
  <c r="L150" i="12"/>
  <c r="L116" i="12"/>
  <c r="V99" i="12"/>
  <c r="V82" i="12"/>
  <c r="V133" i="12"/>
  <c r="V150" i="12"/>
  <c r="AF48" i="12"/>
  <c r="C83" i="12"/>
  <c r="C117" i="12"/>
  <c r="C134" i="12"/>
  <c r="C100" i="12"/>
  <c r="K100" i="12"/>
  <c r="K83" i="12"/>
  <c r="K117" i="12"/>
  <c r="K134" i="12"/>
  <c r="K151" i="12"/>
  <c r="S83" i="12"/>
  <c r="S151" i="12"/>
  <c r="S100" i="12"/>
  <c r="S117" i="12"/>
  <c r="AA117" i="12"/>
  <c r="AA100" i="12"/>
  <c r="AA151" i="12"/>
  <c r="AA83" i="12"/>
  <c r="F84" i="12"/>
  <c r="F101" i="12"/>
  <c r="F135" i="12"/>
  <c r="N152" i="12"/>
  <c r="N118" i="12"/>
  <c r="N101" i="12"/>
  <c r="N84" i="12"/>
  <c r="V84" i="12"/>
  <c r="V101" i="12"/>
  <c r="V135" i="12"/>
  <c r="V152" i="12"/>
  <c r="AD84" i="12"/>
  <c r="AD152" i="12"/>
  <c r="AD101" i="12"/>
  <c r="AD135" i="12"/>
  <c r="I85" i="12"/>
  <c r="I136" i="12"/>
  <c r="I102" i="12"/>
  <c r="I119" i="12"/>
  <c r="Q85" i="12"/>
  <c r="Q102" i="12"/>
  <c r="Q119" i="12"/>
  <c r="Q136" i="12"/>
  <c r="Q153" i="12"/>
  <c r="Y102" i="12"/>
  <c r="Y136" i="12"/>
  <c r="Y85" i="12"/>
  <c r="D137" i="12"/>
  <c r="D120" i="12"/>
  <c r="D86" i="12"/>
  <c r="D103" i="12"/>
  <c r="L137" i="12"/>
  <c r="L154" i="12"/>
  <c r="L120" i="12"/>
  <c r="T137" i="12"/>
  <c r="T120" i="12"/>
  <c r="T154" i="12"/>
  <c r="T103" i="12"/>
  <c r="AB86" i="12"/>
  <c r="AB154" i="12"/>
  <c r="AB103" i="12"/>
  <c r="G138" i="12"/>
  <c r="G104" i="12"/>
  <c r="G87" i="12"/>
  <c r="G121" i="12"/>
  <c r="O138" i="12"/>
  <c r="O104" i="12"/>
  <c r="O155" i="12"/>
  <c r="O87" i="12"/>
  <c r="O121" i="12"/>
  <c r="W155" i="12"/>
  <c r="W138" i="12"/>
  <c r="W104" i="12"/>
  <c r="W87" i="12"/>
  <c r="AE155" i="12"/>
  <c r="AE104" i="12"/>
  <c r="AE87" i="12"/>
  <c r="D109" i="13"/>
  <c r="D126" i="13"/>
  <c r="D75" i="13"/>
  <c r="D92" i="13"/>
  <c r="N143" i="13"/>
  <c r="N92" i="13"/>
  <c r="N109" i="13"/>
  <c r="N75" i="13"/>
  <c r="V75" i="13"/>
  <c r="V92" i="13"/>
  <c r="V126" i="13"/>
  <c r="V143" i="13"/>
  <c r="AD75" i="13"/>
  <c r="AD143" i="13"/>
  <c r="AD92" i="13"/>
  <c r="AD126" i="13"/>
  <c r="I76" i="13"/>
  <c r="I93" i="13"/>
  <c r="I127" i="13"/>
  <c r="I110" i="13"/>
  <c r="S76" i="13"/>
  <c r="S93" i="13"/>
  <c r="S144" i="13"/>
  <c r="S110" i="13"/>
  <c r="F77" i="13"/>
  <c r="F94" i="13"/>
  <c r="F128" i="13"/>
  <c r="P128" i="13"/>
  <c r="P111" i="13"/>
  <c r="P94" i="13"/>
  <c r="P145" i="13"/>
  <c r="P60" i="13"/>
  <c r="X111" i="13"/>
  <c r="X128" i="13"/>
  <c r="X77" i="13"/>
  <c r="D112" i="13"/>
  <c r="D129" i="13"/>
  <c r="D78" i="13"/>
  <c r="D95" i="13"/>
  <c r="L129" i="13"/>
  <c r="L146" i="13"/>
  <c r="L112" i="13"/>
  <c r="T129" i="13"/>
  <c r="T146" i="13"/>
  <c r="T112" i="13"/>
  <c r="T95" i="13"/>
  <c r="AB78" i="13"/>
  <c r="AB146" i="13"/>
  <c r="AB95" i="13"/>
  <c r="G130" i="13"/>
  <c r="G96" i="13"/>
  <c r="G79" i="13"/>
  <c r="G113" i="13"/>
  <c r="Q79" i="13"/>
  <c r="Q96" i="13"/>
  <c r="Q130" i="13"/>
  <c r="Q113" i="13"/>
  <c r="Q147" i="13"/>
  <c r="Y96" i="13"/>
  <c r="Y130" i="13"/>
  <c r="Y79" i="13"/>
  <c r="E80" i="13"/>
  <c r="E131" i="13"/>
  <c r="E97" i="13"/>
  <c r="E148" i="13"/>
  <c r="M148" i="13"/>
  <c r="M80" i="13"/>
  <c r="M97" i="13"/>
  <c r="M114" i="13"/>
  <c r="U114" i="13"/>
  <c r="U131" i="13"/>
  <c r="U148" i="13"/>
  <c r="AC148" i="13"/>
  <c r="AC131" i="13"/>
  <c r="AC80" i="13"/>
  <c r="AC114" i="13"/>
  <c r="H98" i="13"/>
  <c r="H81" i="13"/>
  <c r="H132" i="13"/>
  <c r="H115" i="13"/>
  <c r="P132" i="13"/>
  <c r="P115" i="13"/>
  <c r="P98" i="13"/>
  <c r="P149" i="13"/>
  <c r="P64" i="13"/>
  <c r="X115" i="13"/>
  <c r="X132" i="13"/>
  <c r="X81" i="13"/>
  <c r="AF47" i="13"/>
  <c r="C82" i="13"/>
  <c r="C116" i="13"/>
  <c r="C99" i="13"/>
  <c r="C133" i="13"/>
  <c r="K99" i="13"/>
  <c r="K116" i="13"/>
  <c r="K82" i="13"/>
  <c r="K133" i="13"/>
  <c r="K150" i="13"/>
  <c r="S82" i="13"/>
  <c r="S99" i="13"/>
  <c r="S150" i="13"/>
  <c r="S116" i="13"/>
  <c r="AA116" i="13"/>
  <c r="AA99" i="13"/>
  <c r="AA82" i="13"/>
  <c r="AA150" i="13"/>
  <c r="F83" i="13"/>
  <c r="F100" i="13"/>
  <c r="F134" i="13"/>
  <c r="N151" i="13"/>
  <c r="N117" i="13"/>
  <c r="N100" i="13"/>
  <c r="N83" i="13"/>
  <c r="V100" i="13"/>
  <c r="V83" i="13"/>
  <c r="V134" i="13"/>
  <c r="V151" i="13"/>
  <c r="AD83" i="13"/>
  <c r="AD151" i="13"/>
  <c r="AD100" i="13"/>
  <c r="AD134" i="13"/>
  <c r="I84" i="13"/>
  <c r="I135" i="13"/>
  <c r="I101" i="13"/>
  <c r="I118" i="13"/>
  <c r="Q84" i="13"/>
  <c r="Q101" i="13"/>
  <c r="Q118" i="13"/>
  <c r="Q152" i="13"/>
  <c r="Q135" i="13"/>
  <c r="Y101" i="13"/>
  <c r="Y135" i="13"/>
  <c r="Y84" i="13"/>
  <c r="D119" i="13"/>
  <c r="D136" i="13"/>
  <c r="D85" i="13"/>
  <c r="D102" i="13"/>
  <c r="L136" i="13"/>
  <c r="L153" i="13"/>
  <c r="L119" i="13"/>
  <c r="T136" i="13"/>
  <c r="T153" i="13"/>
  <c r="T119" i="13"/>
  <c r="T102" i="13"/>
  <c r="AB85" i="13"/>
  <c r="AB153" i="13"/>
  <c r="AB102" i="13"/>
  <c r="G137" i="13"/>
  <c r="G103" i="13"/>
  <c r="G86" i="13"/>
  <c r="G120" i="13"/>
  <c r="O137" i="13"/>
  <c r="O103" i="13"/>
  <c r="O86" i="13"/>
  <c r="O154" i="13"/>
  <c r="O120" i="13"/>
  <c r="W154" i="13"/>
  <c r="W103" i="13"/>
  <c r="W137" i="13"/>
  <c r="W86" i="13"/>
  <c r="AE154" i="13"/>
  <c r="AE103" i="13"/>
  <c r="AE86" i="13"/>
  <c r="J155" i="13"/>
  <c r="J87" i="13"/>
  <c r="J104" i="13"/>
  <c r="J121" i="13"/>
  <c r="J138" i="13"/>
  <c r="R121" i="13"/>
  <c r="R155" i="13"/>
  <c r="R138" i="13"/>
  <c r="Z87" i="13"/>
  <c r="Z138" i="13"/>
  <c r="Z155" i="13"/>
  <c r="G126" i="14"/>
  <c r="G92" i="14"/>
  <c r="G75" i="14"/>
  <c r="G109" i="14"/>
  <c r="Q75" i="14"/>
  <c r="Q92" i="14"/>
  <c r="Q109" i="14"/>
  <c r="Q126" i="14"/>
  <c r="Q143" i="14"/>
  <c r="Y92" i="14"/>
  <c r="Y126" i="14"/>
  <c r="Y75" i="14"/>
  <c r="D110" i="14"/>
  <c r="D127" i="14"/>
  <c r="D76" i="14"/>
  <c r="D93" i="14"/>
  <c r="N144" i="14"/>
  <c r="N110" i="14"/>
  <c r="N93" i="14"/>
  <c r="N76" i="14"/>
  <c r="V93" i="14"/>
  <c r="V76" i="14"/>
  <c r="V127" i="14"/>
  <c r="V144" i="14"/>
  <c r="AD76" i="14"/>
  <c r="AD144" i="14"/>
  <c r="AD93" i="14"/>
  <c r="AD127" i="14"/>
  <c r="I77" i="14"/>
  <c r="I94" i="14"/>
  <c r="I128" i="14"/>
  <c r="I111" i="14"/>
  <c r="S77" i="14"/>
  <c r="S145" i="14"/>
  <c r="S94" i="14"/>
  <c r="S111" i="14"/>
  <c r="AC145" i="14"/>
  <c r="AC128" i="14"/>
  <c r="AC111" i="14"/>
  <c r="AC77" i="14"/>
  <c r="H95" i="14"/>
  <c r="H78" i="14"/>
  <c r="H112" i="14"/>
  <c r="H129" i="14"/>
  <c r="Q78" i="14"/>
  <c r="Q95" i="14"/>
  <c r="Q112" i="14"/>
  <c r="Q129" i="14"/>
  <c r="Q146" i="14"/>
  <c r="Z78" i="14"/>
  <c r="Z129" i="14"/>
  <c r="Z146" i="14"/>
  <c r="E79" i="14"/>
  <c r="E130" i="14"/>
  <c r="E96" i="14"/>
  <c r="E147" i="14"/>
  <c r="O96" i="14"/>
  <c r="O130" i="14"/>
  <c r="O79" i="14"/>
  <c r="O147" i="14"/>
  <c r="O113" i="14"/>
  <c r="W147" i="14"/>
  <c r="W130" i="14"/>
  <c r="W96" i="14"/>
  <c r="W79" i="14"/>
  <c r="AF45" i="14"/>
  <c r="C80" i="14"/>
  <c r="C114" i="14"/>
  <c r="C131" i="14"/>
  <c r="C97" i="14"/>
  <c r="K97" i="14"/>
  <c r="K80" i="14"/>
  <c r="K131" i="14"/>
  <c r="K114" i="14"/>
  <c r="K148" i="14"/>
  <c r="S80" i="14"/>
  <c r="S97" i="14"/>
  <c r="S148" i="14"/>
  <c r="S114" i="14"/>
  <c r="AA114" i="14"/>
  <c r="AA97" i="14"/>
  <c r="AA80" i="14"/>
  <c r="AA148" i="14"/>
  <c r="G132" i="14"/>
  <c r="G98" i="14"/>
  <c r="G81" i="14"/>
  <c r="G115" i="14"/>
  <c r="O98" i="14"/>
  <c r="O132" i="14"/>
  <c r="O81" i="14"/>
  <c r="O149" i="14"/>
  <c r="O115" i="14"/>
  <c r="AA115" i="14"/>
  <c r="AA98" i="14"/>
  <c r="AA81" i="14"/>
  <c r="AA149" i="14"/>
  <c r="H99" i="14"/>
  <c r="H82" i="14"/>
  <c r="H116" i="14"/>
  <c r="H133" i="14"/>
  <c r="Q82" i="14"/>
  <c r="Q99" i="14"/>
  <c r="Q116" i="14"/>
  <c r="Q133" i="14"/>
  <c r="Q150" i="14"/>
  <c r="AB150" i="14"/>
  <c r="AB82" i="14"/>
  <c r="AB99" i="14"/>
  <c r="I83" i="14"/>
  <c r="I134" i="14"/>
  <c r="I100" i="14"/>
  <c r="I117" i="14"/>
  <c r="R117" i="14"/>
  <c r="R151" i="14"/>
  <c r="R134" i="14"/>
  <c r="AC151" i="14"/>
  <c r="AC134" i="14"/>
  <c r="AC83" i="14"/>
  <c r="AC117" i="14"/>
  <c r="I84" i="14"/>
  <c r="I101" i="14"/>
  <c r="I135" i="14"/>
  <c r="I118" i="14"/>
  <c r="Q84" i="14"/>
  <c r="Q101" i="14"/>
  <c r="Q118" i="14"/>
  <c r="Q135" i="14"/>
  <c r="Q152" i="14"/>
  <c r="Y101" i="14"/>
  <c r="Y135" i="14"/>
  <c r="Y84" i="14"/>
  <c r="D136" i="14"/>
  <c r="D119" i="14"/>
  <c r="D85" i="14"/>
  <c r="D102" i="14"/>
  <c r="L136" i="14"/>
  <c r="L153" i="14"/>
  <c r="L119" i="14"/>
  <c r="T136" i="14"/>
  <c r="T119" i="14"/>
  <c r="T153" i="14"/>
  <c r="T102" i="14"/>
  <c r="AB85" i="14"/>
  <c r="AB153" i="14"/>
  <c r="AB102" i="14"/>
  <c r="G137" i="14"/>
  <c r="G103" i="14"/>
  <c r="G120" i="14"/>
  <c r="G86" i="14"/>
  <c r="O137" i="14"/>
  <c r="O103" i="14"/>
  <c r="O86" i="14"/>
  <c r="O154" i="14"/>
  <c r="O120" i="14"/>
  <c r="W154" i="14"/>
  <c r="W137" i="14"/>
  <c r="W103" i="14"/>
  <c r="W86" i="14"/>
  <c r="AE154" i="14"/>
  <c r="AE103" i="14"/>
  <c r="AE86" i="14"/>
  <c r="J155" i="14"/>
  <c r="J87" i="14"/>
  <c r="J104" i="14"/>
  <c r="J121" i="14"/>
  <c r="J138" i="14"/>
  <c r="R121" i="14"/>
  <c r="R155" i="14"/>
  <c r="R138" i="14"/>
  <c r="Z87" i="14"/>
  <c r="Z138" i="14"/>
  <c r="Z155" i="14"/>
  <c r="H92" i="15"/>
  <c r="H75" i="15"/>
  <c r="H109" i="15"/>
  <c r="H126" i="15"/>
  <c r="Q75" i="15"/>
  <c r="Q92" i="15"/>
  <c r="Q109" i="15"/>
  <c r="Q126" i="15"/>
  <c r="Q143" i="15"/>
  <c r="Y92" i="15"/>
  <c r="Y126" i="15"/>
  <c r="Y75" i="15"/>
  <c r="D127" i="15"/>
  <c r="D110" i="15"/>
  <c r="D76" i="15"/>
  <c r="D93" i="15"/>
  <c r="M144" i="15"/>
  <c r="M76" i="15"/>
  <c r="M93" i="15"/>
  <c r="M110" i="15"/>
  <c r="U110" i="15"/>
  <c r="U127" i="15"/>
  <c r="U144" i="15"/>
  <c r="AC144" i="15"/>
  <c r="AC127" i="15"/>
  <c r="AC110" i="15"/>
  <c r="AC76" i="15"/>
  <c r="H94" i="15"/>
  <c r="H77" i="15"/>
  <c r="H111" i="15"/>
  <c r="H128" i="15"/>
  <c r="Q77" i="15"/>
  <c r="Q94" i="15"/>
  <c r="Q128" i="15"/>
  <c r="Q111" i="15"/>
  <c r="Q145" i="15"/>
  <c r="Z77" i="15"/>
  <c r="Z128" i="15"/>
  <c r="Z145" i="15"/>
  <c r="E78" i="15"/>
  <c r="E95" i="15"/>
  <c r="E129" i="15"/>
  <c r="E146" i="15"/>
  <c r="M146" i="15"/>
  <c r="M78" i="15"/>
  <c r="M95" i="15"/>
  <c r="M112" i="15"/>
  <c r="U112" i="15"/>
  <c r="U129" i="15"/>
  <c r="U146" i="15"/>
  <c r="AC146" i="15"/>
  <c r="AC129" i="15"/>
  <c r="AC112" i="15"/>
  <c r="AC78" i="15"/>
  <c r="H96" i="15"/>
  <c r="H79" i="15"/>
  <c r="H113" i="15"/>
  <c r="H130" i="15"/>
  <c r="P130" i="15"/>
  <c r="P96" i="15"/>
  <c r="P113" i="15"/>
  <c r="P147" i="15"/>
  <c r="P62" i="15"/>
  <c r="Y96" i="15"/>
  <c r="Y130" i="15"/>
  <c r="Y79" i="15"/>
  <c r="D114" i="15"/>
  <c r="D131" i="15"/>
  <c r="D80" i="15"/>
  <c r="D97" i="15"/>
  <c r="L131" i="15"/>
  <c r="L148" i="15"/>
  <c r="L114" i="15"/>
  <c r="T131" i="15"/>
  <c r="T114" i="15"/>
  <c r="T148" i="15"/>
  <c r="T97" i="15"/>
  <c r="AB80" i="15"/>
  <c r="AB148" i="15"/>
  <c r="AB97" i="15"/>
  <c r="G132" i="15"/>
  <c r="G98" i="15"/>
  <c r="G115" i="15"/>
  <c r="G81" i="15"/>
  <c r="O98" i="15"/>
  <c r="O132" i="15"/>
  <c r="O81" i="15"/>
  <c r="O149" i="15"/>
  <c r="O115" i="15"/>
  <c r="W149" i="15"/>
  <c r="W132" i="15"/>
  <c r="W98" i="15"/>
  <c r="W81" i="15"/>
  <c r="AE149" i="15"/>
  <c r="AE98" i="15"/>
  <c r="AE81" i="15"/>
  <c r="K99" i="15"/>
  <c r="K82" i="15"/>
  <c r="K116" i="15"/>
  <c r="K133" i="15"/>
  <c r="K150" i="15"/>
  <c r="U116" i="15"/>
  <c r="U133" i="15"/>
  <c r="U150" i="15"/>
  <c r="AF48" i="15"/>
  <c r="C83" i="15"/>
  <c r="C117" i="15"/>
  <c r="C134" i="15"/>
  <c r="C100" i="15"/>
  <c r="K100" i="15"/>
  <c r="K83" i="15"/>
  <c r="K134" i="15"/>
  <c r="K117" i="15"/>
  <c r="K151" i="15"/>
  <c r="S83" i="15"/>
  <c r="S100" i="15"/>
  <c r="S151" i="15"/>
  <c r="S117" i="15"/>
  <c r="AA117" i="15"/>
  <c r="AA100" i="15"/>
  <c r="AA83" i="15"/>
  <c r="AA151" i="15"/>
  <c r="F84" i="15"/>
  <c r="F101" i="15"/>
  <c r="F135" i="15"/>
  <c r="N152" i="15"/>
  <c r="N101" i="15"/>
  <c r="N118" i="15"/>
  <c r="N84" i="15"/>
  <c r="V101" i="15"/>
  <c r="V84" i="15"/>
  <c r="V135" i="15"/>
  <c r="V152" i="15"/>
  <c r="AD152" i="15"/>
  <c r="AD84" i="15"/>
  <c r="AD101" i="15"/>
  <c r="AD135" i="15"/>
  <c r="I102" i="15"/>
  <c r="I85" i="15"/>
  <c r="I136" i="15"/>
  <c r="I119" i="15"/>
  <c r="Q85" i="15"/>
  <c r="Q102" i="15"/>
  <c r="Q119" i="15"/>
  <c r="Q136" i="15"/>
  <c r="Q153" i="15"/>
  <c r="Y102" i="15"/>
  <c r="Y136" i="15"/>
  <c r="Y85" i="15"/>
  <c r="D120" i="15"/>
  <c r="D86" i="15"/>
  <c r="D137" i="15"/>
  <c r="D103" i="15"/>
  <c r="L137" i="15"/>
  <c r="L154" i="15"/>
  <c r="L120" i="15"/>
  <c r="T137" i="15"/>
  <c r="T120" i="15"/>
  <c r="T154" i="15"/>
  <c r="T103" i="15"/>
  <c r="AB86" i="15"/>
  <c r="AB154" i="15"/>
  <c r="AB103" i="15"/>
  <c r="G138" i="15"/>
  <c r="G104" i="15"/>
  <c r="G121" i="15"/>
  <c r="G87" i="15"/>
  <c r="O104" i="15"/>
  <c r="O138" i="15"/>
  <c r="O87" i="15"/>
  <c r="O155" i="15"/>
  <c r="O121" i="15"/>
  <c r="W155" i="15"/>
  <c r="W138" i="15"/>
  <c r="W104" i="15"/>
  <c r="W87" i="15"/>
  <c r="AE155" i="15"/>
  <c r="AE104" i="15"/>
  <c r="AE87" i="15"/>
  <c r="C75" i="16"/>
  <c r="C109" i="16"/>
  <c r="C92" i="16"/>
  <c r="C126" i="16"/>
  <c r="N143" i="16"/>
  <c r="N92" i="16"/>
  <c r="N109" i="16"/>
  <c r="N75" i="16"/>
  <c r="AA109" i="16"/>
  <c r="AA92" i="16"/>
  <c r="AA143" i="16"/>
  <c r="AA75" i="16"/>
  <c r="F76" i="16"/>
  <c r="F93" i="16"/>
  <c r="F127" i="16"/>
  <c r="V93" i="16"/>
  <c r="V76" i="16"/>
  <c r="V127" i="16"/>
  <c r="V144" i="16"/>
  <c r="AD76" i="16"/>
  <c r="AD144" i="16"/>
  <c r="AD93" i="16"/>
  <c r="AD127" i="16"/>
  <c r="I77" i="16"/>
  <c r="I94" i="16"/>
  <c r="I128" i="16"/>
  <c r="I111" i="16"/>
  <c r="T128" i="16"/>
  <c r="T111" i="16"/>
  <c r="T145" i="16"/>
  <c r="T94" i="16"/>
  <c r="AB77" i="16"/>
  <c r="AB145" i="16"/>
  <c r="AB94" i="16"/>
  <c r="G129" i="16"/>
  <c r="G95" i="16"/>
  <c r="G78" i="16"/>
  <c r="G112" i="16"/>
  <c r="O95" i="16"/>
  <c r="O129" i="16"/>
  <c r="O78" i="16"/>
  <c r="O146" i="16"/>
  <c r="O112" i="16"/>
  <c r="W146" i="16"/>
  <c r="W129" i="16"/>
  <c r="W95" i="16"/>
  <c r="W78" i="16"/>
  <c r="AE146" i="16"/>
  <c r="AE95" i="16"/>
  <c r="AE78" i="16"/>
  <c r="K96" i="16"/>
  <c r="K79" i="16"/>
  <c r="K113" i="16"/>
  <c r="K130" i="16"/>
  <c r="K147" i="16"/>
  <c r="V96" i="16"/>
  <c r="V79" i="16"/>
  <c r="V130" i="16"/>
  <c r="V147" i="16"/>
  <c r="D114" i="16"/>
  <c r="D131" i="16"/>
  <c r="D80" i="16"/>
  <c r="D97" i="16"/>
  <c r="L131" i="16"/>
  <c r="L148" i="16"/>
  <c r="L114" i="16"/>
  <c r="T131" i="16"/>
  <c r="T114" i="16"/>
  <c r="T148" i="16"/>
  <c r="T97" i="16"/>
  <c r="AB148" i="16"/>
  <c r="AB80" i="16"/>
  <c r="AB97" i="16"/>
  <c r="G132" i="16"/>
  <c r="G98" i="16"/>
  <c r="G115" i="16"/>
  <c r="G81" i="16"/>
  <c r="Q81" i="16"/>
  <c r="Q98" i="16"/>
  <c r="Q115" i="16"/>
  <c r="Q132" i="16"/>
  <c r="Q149" i="16"/>
  <c r="D116" i="16"/>
  <c r="D133" i="16"/>
  <c r="D82" i="16"/>
  <c r="D99" i="16"/>
  <c r="M150" i="16"/>
  <c r="M82" i="16"/>
  <c r="M99" i="16"/>
  <c r="M116" i="16"/>
  <c r="Y99" i="16"/>
  <c r="Y133" i="16"/>
  <c r="Y82" i="16"/>
  <c r="D117" i="16"/>
  <c r="D134" i="16"/>
  <c r="D83" i="16"/>
  <c r="D100" i="16"/>
  <c r="L134" i="16"/>
  <c r="L151" i="16"/>
  <c r="L117" i="16"/>
  <c r="T134" i="16"/>
  <c r="T117" i="16"/>
  <c r="T151" i="16"/>
  <c r="T100" i="16"/>
  <c r="AC151" i="16"/>
  <c r="AC134" i="16"/>
  <c r="AC117" i="16"/>
  <c r="AC83" i="16"/>
  <c r="L135" i="16"/>
  <c r="L152" i="16"/>
  <c r="L118" i="16"/>
  <c r="T135" i="16"/>
  <c r="T152" i="16"/>
  <c r="T118" i="16"/>
  <c r="T101" i="16"/>
  <c r="AC152" i="16"/>
  <c r="AC135" i="16"/>
  <c r="AC118" i="16"/>
  <c r="AC84" i="16"/>
  <c r="H102" i="16"/>
  <c r="H85" i="16"/>
  <c r="H119" i="16"/>
  <c r="H136" i="16"/>
  <c r="P136" i="16"/>
  <c r="P119" i="16"/>
  <c r="P102" i="16"/>
  <c r="P153" i="16"/>
  <c r="P68" i="16"/>
  <c r="X119" i="16"/>
  <c r="X85" i="16"/>
  <c r="X136" i="16"/>
  <c r="AF51" i="16"/>
  <c r="C86" i="16"/>
  <c r="C120" i="16"/>
  <c r="C103" i="16"/>
  <c r="C137" i="16"/>
  <c r="K103" i="16"/>
  <c r="K86" i="16"/>
  <c r="K120" i="16"/>
  <c r="K137" i="16"/>
  <c r="K154" i="16"/>
  <c r="S86" i="16"/>
  <c r="S103" i="16"/>
  <c r="S154" i="16"/>
  <c r="S120" i="16"/>
  <c r="AA120" i="16"/>
  <c r="AA103" i="16"/>
  <c r="AA86" i="16"/>
  <c r="AA154" i="16"/>
  <c r="F87" i="16"/>
  <c r="F104" i="16"/>
  <c r="F138" i="16"/>
  <c r="N155" i="16"/>
  <c r="N104" i="16"/>
  <c r="N121" i="16"/>
  <c r="N87" i="16"/>
  <c r="V104" i="16"/>
  <c r="V87" i="16"/>
  <c r="V138" i="16"/>
  <c r="V155" i="16"/>
  <c r="AD87" i="16"/>
  <c r="AD155" i="16"/>
  <c r="AD104" i="16"/>
  <c r="AD138" i="16"/>
  <c r="C75" i="17"/>
  <c r="C109" i="17"/>
  <c r="C126" i="17"/>
  <c r="C92" i="17"/>
  <c r="N143" i="17"/>
  <c r="N109" i="17"/>
  <c r="N92" i="17"/>
  <c r="N75" i="17"/>
  <c r="Z75" i="17"/>
  <c r="Z126" i="17"/>
  <c r="Z143" i="17"/>
  <c r="G127" i="17"/>
  <c r="G93" i="17"/>
  <c r="G76" i="17"/>
  <c r="G110" i="17"/>
  <c r="V93" i="17"/>
  <c r="V76" i="17"/>
  <c r="V127" i="17"/>
  <c r="V144" i="17"/>
  <c r="C77" i="17"/>
  <c r="C111" i="17"/>
  <c r="C94" i="17"/>
  <c r="C128" i="17"/>
  <c r="M77" i="17"/>
  <c r="M145" i="17"/>
  <c r="M94" i="17"/>
  <c r="M111" i="17"/>
  <c r="V94" i="17"/>
  <c r="V77" i="17"/>
  <c r="V128" i="17"/>
  <c r="V145" i="17"/>
  <c r="AD77" i="17"/>
  <c r="AD145" i="17"/>
  <c r="AD94" i="17"/>
  <c r="AD128" i="17"/>
  <c r="I78" i="17"/>
  <c r="I129" i="17"/>
  <c r="I95" i="17"/>
  <c r="I112" i="17"/>
  <c r="Q78" i="17"/>
  <c r="Q95" i="17"/>
  <c r="Q129" i="17"/>
  <c r="Q112" i="17"/>
  <c r="Q146" i="17"/>
  <c r="Y95" i="17"/>
  <c r="Y129" i="17"/>
  <c r="Y78" i="17"/>
  <c r="D113" i="17"/>
  <c r="D130" i="17"/>
  <c r="D79" i="17"/>
  <c r="D96" i="17"/>
  <c r="M147" i="17"/>
  <c r="M79" i="17"/>
  <c r="M96" i="17"/>
  <c r="M113" i="17"/>
  <c r="W147" i="17"/>
  <c r="W96" i="17"/>
  <c r="W130" i="17"/>
  <c r="W79" i="17"/>
  <c r="E80" i="17"/>
  <c r="E131" i="17"/>
  <c r="E97" i="17"/>
  <c r="E148" i="17"/>
  <c r="N148" i="17"/>
  <c r="N97" i="17"/>
  <c r="N114" i="17"/>
  <c r="N80" i="17"/>
  <c r="V97" i="17"/>
  <c r="V80" i="17"/>
  <c r="V131" i="17"/>
  <c r="V148" i="17"/>
  <c r="AD80" i="17"/>
  <c r="AD148" i="17"/>
  <c r="AD97" i="17"/>
  <c r="AD131" i="17"/>
  <c r="J149" i="17"/>
  <c r="J81" i="17"/>
  <c r="J98" i="17"/>
  <c r="J132" i="17"/>
  <c r="J115" i="17"/>
  <c r="X115" i="17"/>
  <c r="X81" i="17"/>
  <c r="X132" i="17"/>
  <c r="F82" i="17"/>
  <c r="F99" i="17"/>
  <c r="F133" i="17"/>
  <c r="O99" i="17"/>
  <c r="O133" i="17"/>
  <c r="O82" i="17"/>
  <c r="O150" i="17"/>
  <c r="O116" i="17"/>
  <c r="AA116" i="17"/>
  <c r="AA99" i="17"/>
  <c r="AA82" i="17"/>
  <c r="AA150" i="17"/>
  <c r="F83" i="17"/>
  <c r="F100" i="17"/>
  <c r="F134" i="17"/>
  <c r="N151" i="17"/>
  <c r="N100" i="17"/>
  <c r="N117" i="17"/>
  <c r="N83" i="17"/>
  <c r="W151" i="17"/>
  <c r="W134" i="17"/>
  <c r="W100" i="17"/>
  <c r="W83" i="17"/>
  <c r="C84" i="17"/>
  <c r="C118" i="17"/>
  <c r="C101" i="17"/>
  <c r="C135" i="17"/>
  <c r="N152" i="17"/>
  <c r="N101" i="17"/>
  <c r="N118" i="17"/>
  <c r="N84" i="17"/>
  <c r="V101" i="17"/>
  <c r="V84" i="17"/>
  <c r="V135" i="17"/>
  <c r="V152" i="17"/>
  <c r="AE152" i="17"/>
  <c r="AE101" i="17"/>
  <c r="AE84" i="17"/>
  <c r="J85" i="17"/>
  <c r="J153" i="17"/>
  <c r="J102" i="17"/>
  <c r="J119" i="17"/>
  <c r="J136" i="17"/>
  <c r="R119" i="17"/>
  <c r="R153" i="17"/>
  <c r="R136" i="17"/>
  <c r="Z85" i="17"/>
  <c r="Z136" i="17"/>
  <c r="Z153" i="17"/>
  <c r="E86" i="17"/>
  <c r="E103" i="17"/>
  <c r="E137" i="17"/>
  <c r="E154" i="17"/>
  <c r="M154" i="17"/>
  <c r="M86" i="17"/>
  <c r="M103" i="17"/>
  <c r="M120" i="17"/>
  <c r="U120" i="17"/>
  <c r="U137" i="17"/>
  <c r="U154" i="17"/>
  <c r="AC154" i="17"/>
  <c r="AC137" i="17"/>
  <c r="AC86" i="17"/>
  <c r="AC120" i="17"/>
  <c r="H104" i="17"/>
  <c r="H87" i="17"/>
  <c r="H121" i="17"/>
  <c r="H138" i="17"/>
  <c r="P138" i="17"/>
  <c r="P104" i="17"/>
  <c r="P121" i="17"/>
  <c r="P155" i="17"/>
  <c r="P70" i="17"/>
  <c r="X121" i="17"/>
  <c r="X138" i="17"/>
  <c r="X87" i="17"/>
  <c r="J52" i="22"/>
  <c r="C52" i="22"/>
  <c r="G52" i="22"/>
  <c r="H52" i="22"/>
  <c r="D52" i="22"/>
  <c r="AB52" i="22"/>
  <c r="I52" i="22"/>
  <c r="AE52" i="22"/>
  <c r="F52" i="22"/>
  <c r="N64" i="15"/>
  <c r="N70" i="15"/>
  <c r="N60" i="12"/>
  <c r="N69" i="13"/>
  <c r="N65" i="17"/>
  <c r="N63" i="17"/>
  <c r="R63" i="14"/>
  <c r="AD59" i="10"/>
  <c r="AD61" i="16"/>
  <c r="S63" i="10"/>
  <c r="S63" i="14"/>
  <c r="S59" i="10"/>
  <c r="S60" i="14"/>
  <c r="S59" i="15"/>
  <c r="S61" i="13"/>
  <c r="S65" i="13"/>
  <c r="T67" i="17"/>
  <c r="T68" i="13"/>
  <c r="AE62" i="14"/>
  <c r="AE65" i="15"/>
  <c r="AB58" i="12"/>
  <c r="AB67" i="16"/>
  <c r="AB63" i="17"/>
  <c r="AB60" i="17"/>
  <c r="AB68" i="13"/>
  <c r="AB62" i="20"/>
  <c r="F65" i="14"/>
  <c r="F58" i="14"/>
  <c r="V59" i="14"/>
  <c r="V69" i="13"/>
  <c r="Z63" i="12"/>
  <c r="Z62" i="12"/>
  <c r="Z60" i="14"/>
  <c r="Z68" i="17"/>
  <c r="Z65" i="13"/>
  <c r="M59" i="14"/>
  <c r="M62" i="17"/>
  <c r="M69" i="13"/>
  <c r="L69" i="15"/>
  <c r="L69" i="17"/>
  <c r="AA65" i="14"/>
  <c r="AA68" i="14"/>
  <c r="AA63" i="13"/>
  <c r="AA61" i="13"/>
  <c r="Y58" i="15"/>
  <c r="Y58" i="12"/>
  <c r="Y67" i="14"/>
  <c r="Y60" i="15"/>
  <c r="Y65" i="17"/>
  <c r="Y65" i="13"/>
  <c r="W68" i="12"/>
  <c r="W70" i="12"/>
  <c r="W60" i="13"/>
  <c r="W61" i="16"/>
  <c r="F75" i="10"/>
  <c r="F92" i="10"/>
  <c r="F126" i="10"/>
  <c r="H93" i="10"/>
  <c r="H76" i="10"/>
  <c r="H110" i="10"/>
  <c r="H127" i="10"/>
  <c r="I77" i="10"/>
  <c r="I128" i="10"/>
  <c r="I94" i="10"/>
  <c r="I111" i="10"/>
  <c r="AC145" i="10"/>
  <c r="AC128" i="10"/>
  <c r="AC77" i="10"/>
  <c r="AC111" i="10"/>
  <c r="Y95" i="10"/>
  <c r="Y129" i="10"/>
  <c r="Y78" i="10"/>
  <c r="T130" i="10"/>
  <c r="T113" i="10"/>
  <c r="T147" i="10"/>
  <c r="T96" i="10"/>
  <c r="T131" i="10"/>
  <c r="T114" i="10"/>
  <c r="T148" i="10"/>
  <c r="T97" i="10"/>
  <c r="AF46" i="10"/>
  <c r="C81" i="10"/>
  <c r="C115" i="10"/>
  <c r="C98" i="10"/>
  <c r="C132" i="10"/>
  <c r="AA115" i="10"/>
  <c r="AA98" i="10"/>
  <c r="AA81" i="10"/>
  <c r="AA149" i="10"/>
  <c r="O99" i="10"/>
  <c r="O133" i="10"/>
  <c r="O82" i="10"/>
  <c r="O150" i="10"/>
  <c r="O116" i="10"/>
  <c r="N151" i="10"/>
  <c r="N100" i="10"/>
  <c r="N117" i="10"/>
  <c r="N83" i="10"/>
  <c r="Q84" i="10"/>
  <c r="Q101" i="10"/>
  <c r="Q135" i="10"/>
  <c r="Q118" i="10"/>
  <c r="Q152" i="10"/>
  <c r="L136" i="10"/>
  <c r="L153" i="10"/>
  <c r="L119" i="10"/>
  <c r="AB85" i="10"/>
  <c r="AB153" i="10"/>
  <c r="AB102" i="10"/>
  <c r="O103" i="10"/>
  <c r="O137" i="10"/>
  <c r="O86" i="10"/>
  <c r="O154" i="10"/>
  <c r="O120" i="10"/>
  <c r="AE154" i="10"/>
  <c r="AE103" i="10"/>
  <c r="AE86" i="10"/>
  <c r="J155" i="10"/>
  <c r="J87" i="10"/>
  <c r="J104" i="10"/>
  <c r="J138" i="10"/>
  <c r="J121" i="10"/>
  <c r="Z87" i="10"/>
  <c r="Z138" i="10"/>
  <c r="Z155" i="10"/>
  <c r="Q75" i="12"/>
  <c r="Q92" i="12"/>
  <c r="Q126" i="12"/>
  <c r="Q109" i="12"/>
  <c r="Q143" i="12"/>
  <c r="Y93" i="12"/>
  <c r="Y127" i="12"/>
  <c r="Y76" i="12"/>
  <c r="M145" i="12"/>
  <c r="M77" i="12"/>
  <c r="M94" i="12"/>
  <c r="M111" i="12"/>
  <c r="H95" i="12"/>
  <c r="H78" i="12"/>
  <c r="H112" i="12"/>
  <c r="H129" i="12"/>
  <c r="X112" i="12"/>
  <c r="X78" i="12"/>
  <c r="X129" i="12"/>
  <c r="K96" i="12"/>
  <c r="K79" i="12"/>
  <c r="K113" i="12"/>
  <c r="K130" i="12"/>
  <c r="K147" i="12"/>
  <c r="S79" i="12"/>
  <c r="S96" i="12"/>
  <c r="S147" i="12"/>
  <c r="S113" i="12"/>
  <c r="P131" i="12"/>
  <c r="P97" i="12"/>
  <c r="P114" i="12"/>
  <c r="P148" i="12"/>
  <c r="P63" i="12"/>
  <c r="W149" i="12"/>
  <c r="W132" i="12"/>
  <c r="W98" i="12"/>
  <c r="W81" i="12"/>
  <c r="K99" i="12"/>
  <c r="K82" i="12"/>
  <c r="K116" i="12"/>
  <c r="K133" i="12"/>
  <c r="K150" i="12"/>
  <c r="R117" i="12"/>
  <c r="R151" i="12"/>
  <c r="R134" i="12"/>
  <c r="M152" i="12"/>
  <c r="M84" i="12"/>
  <c r="M101" i="12"/>
  <c r="M118" i="12"/>
  <c r="H102" i="12"/>
  <c r="H85" i="12"/>
  <c r="H119" i="12"/>
  <c r="H136" i="12"/>
  <c r="AF51" i="12"/>
  <c r="C86" i="12"/>
  <c r="C120" i="12"/>
  <c r="C137" i="12"/>
  <c r="C103" i="12"/>
  <c r="S86" i="12"/>
  <c r="S154" i="12"/>
  <c r="S103" i="12"/>
  <c r="S120" i="12"/>
  <c r="N155" i="12"/>
  <c r="N104" i="12"/>
  <c r="N121" i="12"/>
  <c r="N87" i="12"/>
  <c r="AD87" i="12"/>
  <c r="AD155" i="12"/>
  <c r="AD104" i="12"/>
  <c r="AD138" i="12"/>
  <c r="X113" i="13"/>
  <c r="X130" i="13"/>
  <c r="X79" i="13"/>
  <c r="H92" i="10"/>
  <c r="H75" i="10"/>
  <c r="H109" i="10"/>
  <c r="H126" i="10"/>
  <c r="T126" i="10"/>
  <c r="T109" i="10"/>
  <c r="T143" i="10"/>
  <c r="T92" i="10"/>
  <c r="AD75" i="10"/>
  <c r="AD143" i="10"/>
  <c r="AD92" i="10"/>
  <c r="AD126" i="10"/>
  <c r="L127" i="10"/>
  <c r="L144" i="10"/>
  <c r="L110" i="10"/>
  <c r="V93" i="10"/>
  <c r="V76" i="10"/>
  <c r="V127" i="10"/>
  <c r="V144" i="10"/>
  <c r="C77" i="10"/>
  <c r="C111" i="10"/>
  <c r="C94" i="10"/>
  <c r="C128" i="10"/>
  <c r="M145" i="10"/>
  <c r="M77" i="10"/>
  <c r="M94" i="10"/>
  <c r="M111" i="10"/>
  <c r="W145" i="10"/>
  <c r="W128" i="10"/>
  <c r="W94" i="10"/>
  <c r="W77" i="10"/>
  <c r="AF43" i="10"/>
  <c r="C78" i="10"/>
  <c r="C112" i="10"/>
  <c r="C95" i="10"/>
  <c r="C129" i="10"/>
  <c r="K95" i="10"/>
  <c r="K78" i="10"/>
  <c r="K129" i="10"/>
  <c r="K146" i="10"/>
  <c r="K112" i="10"/>
  <c r="S78" i="10"/>
  <c r="S95" i="10"/>
  <c r="S146" i="10"/>
  <c r="S112" i="10"/>
  <c r="AA112" i="10"/>
  <c r="AA95" i="10"/>
  <c r="AA78" i="10"/>
  <c r="AA146" i="10"/>
  <c r="F79" i="10"/>
  <c r="F96" i="10"/>
  <c r="F130" i="10"/>
  <c r="N147" i="10"/>
  <c r="N96" i="10"/>
  <c r="N113" i="10"/>
  <c r="N79" i="10"/>
  <c r="V96" i="10"/>
  <c r="V79" i="10"/>
  <c r="V130" i="10"/>
  <c r="V147" i="10"/>
  <c r="AD79" i="10"/>
  <c r="AD147" i="10"/>
  <c r="AD96" i="10"/>
  <c r="AD130" i="10"/>
  <c r="L131" i="10"/>
  <c r="L148" i="10"/>
  <c r="L114" i="10"/>
  <c r="W148" i="10"/>
  <c r="W131" i="10"/>
  <c r="W97" i="10"/>
  <c r="W80" i="10"/>
  <c r="E81" i="10"/>
  <c r="E132" i="10"/>
  <c r="E98" i="10"/>
  <c r="E149" i="10"/>
  <c r="M149" i="10"/>
  <c r="M81" i="10"/>
  <c r="M98" i="10"/>
  <c r="M115" i="10"/>
  <c r="U115" i="10"/>
  <c r="U132" i="10"/>
  <c r="U149" i="10"/>
  <c r="AC149" i="10"/>
  <c r="AC132" i="10"/>
  <c r="AC81" i="10"/>
  <c r="AC115" i="10"/>
  <c r="H99" i="10"/>
  <c r="H82" i="10"/>
  <c r="H116" i="10"/>
  <c r="H133" i="10"/>
  <c r="R116" i="10"/>
  <c r="R150" i="10"/>
  <c r="R133" i="10"/>
  <c r="AB82" i="10"/>
  <c r="AB150" i="10"/>
  <c r="AB99" i="10"/>
  <c r="H100" i="10"/>
  <c r="H83" i="10"/>
  <c r="H117" i="10"/>
  <c r="H134" i="10"/>
  <c r="P134" i="10"/>
  <c r="P117" i="10"/>
  <c r="P100" i="10"/>
  <c r="P151" i="10"/>
  <c r="P66" i="10"/>
  <c r="X117" i="10"/>
  <c r="X134" i="10"/>
  <c r="X83" i="10"/>
  <c r="AF49" i="10"/>
  <c r="C84" i="10"/>
  <c r="C118" i="10"/>
  <c r="C101" i="10"/>
  <c r="C135" i="10"/>
  <c r="K101" i="10"/>
  <c r="K84" i="10"/>
  <c r="K135" i="10"/>
  <c r="K118" i="10"/>
  <c r="K152" i="10"/>
  <c r="S84" i="10"/>
  <c r="S101" i="10"/>
  <c r="S152" i="10"/>
  <c r="S118" i="10"/>
  <c r="AA118" i="10"/>
  <c r="AA101" i="10"/>
  <c r="AA84" i="10"/>
  <c r="AA152" i="10"/>
  <c r="F85" i="10"/>
  <c r="F102" i="10"/>
  <c r="F136" i="10"/>
  <c r="N153" i="10"/>
  <c r="N102" i="10"/>
  <c r="N119" i="10"/>
  <c r="N85" i="10"/>
  <c r="V102" i="10"/>
  <c r="V85" i="10"/>
  <c r="V136" i="10"/>
  <c r="V153" i="10"/>
  <c r="AD85" i="10"/>
  <c r="AD153" i="10"/>
  <c r="AD102" i="10"/>
  <c r="AD136" i="10"/>
  <c r="I86" i="10"/>
  <c r="I103" i="10"/>
  <c r="I137" i="10"/>
  <c r="I120" i="10"/>
  <c r="Q86" i="10"/>
  <c r="Q103" i="10"/>
  <c r="Q120" i="10"/>
  <c r="Q137" i="10"/>
  <c r="Q154" i="10"/>
  <c r="Y103" i="10"/>
  <c r="Y137" i="10"/>
  <c r="Y86" i="10"/>
  <c r="D121" i="10"/>
  <c r="D138" i="10"/>
  <c r="D87" i="10"/>
  <c r="D104" i="10"/>
  <c r="L138" i="10"/>
  <c r="L155" i="10"/>
  <c r="L121" i="10"/>
  <c r="T138" i="10"/>
  <c r="T121" i="10"/>
  <c r="T155" i="10"/>
  <c r="T104" i="10"/>
  <c r="AB87" i="10"/>
  <c r="AB155" i="10"/>
  <c r="AB104" i="10"/>
  <c r="I75" i="12"/>
  <c r="I92" i="12"/>
  <c r="I126" i="12"/>
  <c r="I109" i="12"/>
  <c r="S75" i="12"/>
  <c r="S92" i="12"/>
  <c r="S143" i="12"/>
  <c r="S109" i="12"/>
  <c r="AC143" i="12"/>
  <c r="AC126" i="12"/>
  <c r="AC75" i="12"/>
  <c r="AC109" i="12"/>
  <c r="H93" i="12"/>
  <c r="H76" i="12"/>
  <c r="H110" i="12"/>
  <c r="H127" i="12"/>
  <c r="R110" i="12"/>
  <c r="R144" i="12"/>
  <c r="R127" i="12"/>
  <c r="AB76" i="12"/>
  <c r="AB144" i="12"/>
  <c r="AB93" i="12"/>
  <c r="G128" i="12"/>
  <c r="G94" i="12"/>
  <c r="G111" i="12"/>
  <c r="G77" i="12"/>
  <c r="O128" i="12"/>
  <c r="O94" i="12"/>
  <c r="O77" i="12"/>
  <c r="O145" i="12"/>
  <c r="O111" i="12"/>
  <c r="W145" i="12"/>
  <c r="W94" i="12"/>
  <c r="W128" i="12"/>
  <c r="W77" i="12"/>
  <c r="AE145" i="12"/>
  <c r="AE94" i="12"/>
  <c r="AE77" i="12"/>
  <c r="J146" i="12"/>
  <c r="J78" i="12"/>
  <c r="J95" i="12"/>
  <c r="J112" i="12"/>
  <c r="J129" i="12"/>
  <c r="R112" i="12"/>
  <c r="R146" i="12"/>
  <c r="R129" i="12"/>
  <c r="Z78" i="12"/>
  <c r="Z129" i="12"/>
  <c r="Z146" i="12"/>
  <c r="E79" i="12"/>
  <c r="E96" i="12"/>
  <c r="E130" i="12"/>
  <c r="E147" i="12"/>
  <c r="M147" i="12"/>
  <c r="M79" i="12"/>
  <c r="M96" i="12"/>
  <c r="M113" i="12"/>
  <c r="U113" i="12"/>
  <c r="U130" i="12"/>
  <c r="U147" i="12"/>
  <c r="AC147" i="12"/>
  <c r="AC130" i="12"/>
  <c r="AC113" i="12"/>
  <c r="AC79" i="12"/>
  <c r="H97" i="12"/>
  <c r="H80" i="12"/>
  <c r="H114" i="12"/>
  <c r="H131" i="12"/>
  <c r="S80" i="12"/>
  <c r="S148" i="12"/>
  <c r="S97" i="12"/>
  <c r="S114" i="12"/>
  <c r="AD80" i="12"/>
  <c r="AD148" i="12"/>
  <c r="AD97" i="12"/>
  <c r="AD131" i="12"/>
  <c r="I81" i="12"/>
  <c r="I132" i="12"/>
  <c r="I98" i="12"/>
  <c r="I115" i="12"/>
  <c r="Q81" i="12"/>
  <c r="Q98" i="12"/>
  <c r="Q115" i="12"/>
  <c r="Q132" i="12"/>
  <c r="Q149" i="12"/>
  <c r="Y98" i="12"/>
  <c r="Y132" i="12"/>
  <c r="Y81" i="12"/>
  <c r="D116" i="12"/>
  <c r="D133" i="12"/>
  <c r="D82" i="12"/>
  <c r="D99" i="12"/>
  <c r="M150" i="12"/>
  <c r="M82" i="12"/>
  <c r="M99" i="12"/>
  <c r="M116" i="12"/>
  <c r="W150" i="12"/>
  <c r="W99" i="12"/>
  <c r="W133" i="12"/>
  <c r="W82" i="12"/>
  <c r="D117" i="12"/>
  <c r="D134" i="12"/>
  <c r="D83" i="12"/>
  <c r="D100" i="12"/>
  <c r="L134" i="12"/>
  <c r="L151" i="12"/>
  <c r="L117" i="12"/>
  <c r="T134" i="12"/>
  <c r="T117" i="12"/>
  <c r="T151" i="12"/>
  <c r="T100" i="12"/>
  <c r="AB83" i="12"/>
  <c r="AB151" i="12"/>
  <c r="AB100" i="12"/>
  <c r="G135" i="12"/>
  <c r="G101" i="12"/>
  <c r="G84" i="12"/>
  <c r="G118" i="12"/>
  <c r="O101" i="12"/>
  <c r="O135" i="12"/>
  <c r="O84" i="12"/>
  <c r="O152" i="12"/>
  <c r="O118" i="12"/>
  <c r="W152" i="12"/>
  <c r="W135" i="12"/>
  <c r="W101" i="12"/>
  <c r="W84" i="12"/>
  <c r="AE152" i="12"/>
  <c r="AE101" i="12"/>
  <c r="AE84" i="12"/>
  <c r="J153" i="12"/>
  <c r="J85" i="12"/>
  <c r="J102" i="12"/>
  <c r="J119" i="12"/>
  <c r="J136" i="12"/>
  <c r="R119" i="12"/>
  <c r="R153" i="12"/>
  <c r="R136" i="12"/>
  <c r="Z85" i="12"/>
  <c r="Z136" i="12"/>
  <c r="Z153" i="12"/>
  <c r="E86" i="12"/>
  <c r="E103" i="12"/>
  <c r="E137" i="12"/>
  <c r="E154" i="12"/>
  <c r="M154" i="12"/>
  <c r="M86" i="12"/>
  <c r="M120" i="12"/>
  <c r="M103" i="12"/>
  <c r="U120" i="12"/>
  <c r="U137" i="12"/>
  <c r="U154" i="12"/>
  <c r="AC154" i="12"/>
  <c r="AC137" i="12"/>
  <c r="AC120" i="12"/>
  <c r="AC86" i="12"/>
  <c r="H104" i="12"/>
  <c r="H87" i="12"/>
  <c r="H121" i="12"/>
  <c r="H138" i="12"/>
  <c r="P138" i="12"/>
  <c r="P104" i="12"/>
  <c r="P121" i="12"/>
  <c r="P155" i="12"/>
  <c r="P70" i="12"/>
  <c r="X121" i="12"/>
  <c r="X87" i="12"/>
  <c r="X138" i="12"/>
  <c r="E75" i="13"/>
  <c r="E92" i="13"/>
  <c r="E126" i="13"/>
  <c r="E143" i="13"/>
  <c r="O92" i="13"/>
  <c r="O126" i="13"/>
  <c r="O75" i="13"/>
  <c r="O143" i="13"/>
  <c r="O109" i="13"/>
  <c r="W143" i="13"/>
  <c r="W126" i="13"/>
  <c r="W92" i="13"/>
  <c r="W75" i="13"/>
  <c r="AE143" i="13"/>
  <c r="AE92" i="13"/>
  <c r="AE75" i="13"/>
  <c r="T127" i="13"/>
  <c r="T110" i="13"/>
  <c r="T144" i="13"/>
  <c r="T93" i="13"/>
  <c r="AB76" i="13"/>
  <c r="AB144" i="13"/>
  <c r="AB93" i="13"/>
  <c r="G128" i="13"/>
  <c r="G94" i="13"/>
  <c r="G111" i="13"/>
  <c r="G77" i="13"/>
  <c r="Y94" i="13"/>
  <c r="Y128" i="13"/>
  <c r="Y77" i="13"/>
  <c r="E78" i="13"/>
  <c r="E129" i="13"/>
  <c r="E95" i="13"/>
  <c r="E146" i="13"/>
  <c r="M146" i="13"/>
  <c r="M78" i="13"/>
  <c r="M95" i="13"/>
  <c r="M112" i="13"/>
  <c r="U112" i="13"/>
  <c r="U129" i="13"/>
  <c r="U146" i="13"/>
  <c r="AC146" i="13"/>
  <c r="AC129" i="13"/>
  <c r="AC112" i="13"/>
  <c r="AC78" i="13"/>
  <c r="H96" i="13"/>
  <c r="H79" i="13"/>
  <c r="H113" i="13"/>
  <c r="H130" i="13"/>
  <c r="R113" i="13"/>
  <c r="R147" i="13"/>
  <c r="R130" i="13"/>
  <c r="Z79" i="13"/>
  <c r="Z130" i="13"/>
  <c r="Z147" i="13"/>
  <c r="F80" i="13"/>
  <c r="F97" i="13"/>
  <c r="F131" i="13"/>
  <c r="N148" i="13"/>
  <c r="N97" i="13"/>
  <c r="N114" i="13"/>
  <c r="N80" i="13"/>
  <c r="V97" i="13"/>
  <c r="V80" i="13"/>
  <c r="V131" i="13"/>
  <c r="V148" i="13"/>
  <c r="AD80" i="13"/>
  <c r="AD148" i="13"/>
  <c r="AD97" i="13"/>
  <c r="AD131" i="13"/>
  <c r="I81" i="13"/>
  <c r="I132" i="13"/>
  <c r="I98" i="13"/>
  <c r="I115" i="13"/>
  <c r="Q81" i="13"/>
  <c r="Q98" i="13"/>
  <c r="Q132" i="13"/>
  <c r="Q149" i="13"/>
  <c r="Q115" i="13"/>
  <c r="Y98" i="13"/>
  <c r="Y132" i="13"/>
  <c r="Y81" i="13"/>
  <c r="D116" i="13"/>
  <c r="D133" i="13"/>
  <c r="D82" i="13"/>
  <c r="D99" i="13"/>
  <c r="L133" i="13"/>
  <c r="L150" i="13"/>
  <c r="L116" i="13"/>
  <c r="T133" i="13"/>
  <c r="T116" i="13"/>
  <c r="T150" i="13"/>
  <c r="T99" i="13"/>
  <c r="AB82" i="13"/>
  <c r="AB150" i="13"/>
  <c r="AB99" i="13"/>
  <c r="G134" i="13"/>
  <c r="G100" i="13"/>
  <c r="G83" i="13"/>
  <c r="G117" i="13"/>
  <c r="O134" i="13"/>
  <c r="O100" i="13"/>
  <c r="O83" i="13"/>
  <c r="O151" i="13"/>
  <c r="O117" i="13"/>
  <c r="W151" i="13"/>
  <c r="W100" i="13"/>
  <c r="W134" i="13"/>
  <c r="W83" i="13"/>
  <c r="AE151" i="13"/>
  <c r="AE100" i="13"/>
  <c r="AE83" i="13"/>
  <c r="J152" i="13"/>
  <c r="J84" i="13"/>
  <c r="J101" i="13"/>
  <c r="J118" i="13"/>
  <c r="J135" i="13"/>
  <c r="R118" i="13"/>
  <c r="R152" i="13"/>
  <c r="R135" i="13"/>
  <c r="Z84" i="13"/>
  <c r="Z135" i="13"/>
  <c r="Z152" i="13"/>
  <c r="E85" i="13"/>
  <c r="E102" i="13"/>
  <c r="E136" i="13"/>
  <c r="E153" i="13"/>
  <c r="M153" i="13"/>
  <c r="M85" i="13"/>
  <c r="M102" i="13"/>
  <c r="M119" i="13"/>
  <c r="U119" i="13"/>
  <c r="U136" i="13"/>
  <c r="U153" i="13"/>
  <c r="AC153" i="13"/>
  <c r="AC136" i="13"/>
  <c r="AC119" i="13"/>
  <c r="AC85" i="13"/>
  <c r="H103" i="13"/>
  <c r="H86" i="13"/>
  <c r="H120" i="13"/>
  <c r="H137" i="13"/>
  <c r="P137" i="13"/>
  <c r="P103" i="13"/>
  <c r="P120" i="13"/>
  <c r="P154" i="13"/>
  <c r="P69" i="13"/>
  <c r="X120" i="13"/>
  <c r="X86" i="13"/>
  <c r="X137" i="13"/>
  <c r="AF52" i="13"/>
  <c r="C87" i="13"/>
  <c r="C121" i="13"/>
  <c r="C138" i="13"/>
  <c r="C104" i="13"/>
  <c r="K104" i="13"/>
  <c r="K87" i="13"/>
  <c r="K138" i="13"/>
  <c r="K121" i="13"/>
  <c r="K155" i="13"/>
  <c r="S87" i="13"/>
  <c r="S155" i="13"/>
  <c r="S104" i="13"/>
  <c r="S121" i="13"/>
  <c r="AA121" i="13"/>
  <c r="AA104" i="13"/>
  <c r="AA87" i="13"/>
  <c r="AA155" i="13"/>
  <c r="H92" i="14"/>
  <c r="H75" i="14"/>
  <c r="H109" i="14"/>
  <c r="H126" i="14"/>
  <c r="R109" i="14"/>
  <c r="R143" i="14"/>
  <c r="R126" i="14"/>
  <c r="Z75" i="14"/>
  <c r="Z126" i="14"/>
  <c r="Z143" i="14"/>
  <c r="E76" i="14"/>
  <c r="E127" i="14"/>
  <c r="E93" i="14"/>
  <c r="E144" i="14"/>
  <c r="O93" i="14"/>
  <c r="O127" i="14"/>
  <c r="O76" i="14"/>
  <c r="O144" i="14"/>
  <c r="O110" i="14"/>
  <c r="W144" i="14"/>
  <c r="W127" i="14"/>
  <c r="W93" i="14"/>
  <c r="W76" i="14"/>
  <c r="AE144" i="14"/>
  <c r="AE93" i="14"/>
  <c r="AE76" i="14"/>
  <c r="K94" i="14"/>
  <c r="K111" i="14"/>
  <c r="K77" i="14"/>
  <c r="K128" i="14"/>
  <c r="K145" i="14"/>
  <c r="U111" i="14"/>
  <c r="U128" i="14"/>
  <c r="U145" i="14"/>
  <c r="AD77" i="14"/>
  <c r="AD145" i="14"/>
  <c r="AD94" i="14"/>
  <c r="AD128" i="14"/>
  <c r="I78" i="14"/>
  <c r="I95" i="14"/>
  <c r="I129" i="14"/>
  <c r="I112" i="14"/>
  <c r="R112" i="14"/>
  <c r="R146" i="14"/>
  <c r="R129" i="14"/>
  <c r="AA112" i="14"/>
  <c r="AA95" i="14"/>
  <c r="AA78" i="14"/>
  <c r="AA146" i="14"/>
  <c r="F79" i="14"/>
  <c r="F96" i="14"/>
  <c r="F130" i="14"/>
  <c r="P130" i="14"/>
  <c r="P113" i="14"/>
  <c r="P96" i="14"/>
  <c r="P147" i="14"/>
  <c r="P62" i="14"/>
  <c r="X113" i="14"/>
  <c r="X79" i="14"/>
  <c r="X130" i="14"/>
  <c r="D131" i="14"/>
  <c r="D114" i="14"/>
  <c r="D80" i="14"/>
  <c r="D97" i="14"/>
  <c r="L131" i="14"/>
  <c r="L148" i="14"/>
  <c r="L114" i="14"/>
  <c r="T131" i="14"/>
  <c r="T114" i="14"/>
  <c r="T148" i="14"/>
  <c r="T97" i="14"/>
  <c r="AB80" i="14"/>
  <c r="AB148" i="14"/>
  <c r="AB97" i="14"/>
  <c r="H98" i="14"/>
  <c r="H81" i="14"/>
  <c r="H115" i="14"/>
  <c r="H132" i="14"/>
  <c r="Q81" i="14"/>
  <c r="Q98" i="14"/>
  <c r="Q115" i="14"/>
  <c r="Q132" i="14"/>
  <c r="Q149" i="14"/>
  <c r="AB81" i="14"/>
  <c r="AB149" i="14"/>
  <c r="AB98" i="14"/>
  <c r="I82" i="14"/>
  <c r="I99" i="14"/>
  <c r="I133" i="14"/>
  <c r="I116" i="14"/>
  <c r="R116" i="14"/>
  <c r="R150" i="14"/>
  <c r="R133" i="14"/>
  <c r="AC150" i="14"/>
  <c r="AC133" i="14"/>
  <c r="AC116" i="14"/>
  <c r="AC82" i="14"/>
  <c r="J151" i="14"/>
  <c r="J83" i="14"/>
  <c r="J100" i="14"/>
  <c r="J117" i="14"/>
  <c r="J134" i="14"/>
  <c r="S83" i="14"/>
  <c r="S100" i="14"/>
  <c r="S151" i="14"/>
  <c r="S117" i="14"/>
  <c r="AE151" i="14"/>
  <c r="AE100" i="14"/>
  <c r="AE83" i="14"/>
  <c r="J152" i="14"/>
  <c r="J84" i="14"/>
  <c r="J101" i="14"/>
  <c r="J118" i="14"/>
  <c r="J135" i="14"/>
  <c r="R118" i="14"/>
  <c r="R152" i="14"/>
  <c r="R135" i="14"/>
  <c r="Z84" i="14"/>
  <c r="Z135" i="14"/>
  <c r="Z152" i="14"/>
  <c r="E85" i="14"/>
  <c r="E136" i="14"/>
  <c r="E102" i="14"/>
  <c r="E153" i="14"/>
  <c r="M85" i="14"/>
  <c r="M153" i="14"/>
  <c r="M102" i="14"/>
  <c r="M119" i="14"/>
  <c r="U119" i="14"/>
  <c r="U136" i="14"/>
  <c r="U153" i="14"/>
  <c r="AC153" i="14"/>
  <c r="AC136" i="14"/>
  <c r="AC119" i="14"/>
  <c r="AC85" i="14"/>
  <c r="H103" i="14"/>
  <c r="H86" i="14"/>
  <c r="H120" i="14"/>
  <c r="H137" i="14"/>
  <c r="P137" i="14"/>
  <c r="P103" i="14"/>
  <c r="P120" i="14"/>
  <c r="P154" i="14"/>
  <c r="P69" i="14"/>
  <c r="X120" i="14"/>
  <c r="X137" i="14"/>
  <c r="X86" i="14"/>
  <c r="AF52" i="14"/>
  <c r="C87" i="14"/>
  <c r="C121" i="14"/>
  <c r="C138" i="14"/>
  <c r="C104" i="14"/>
  <c r="K104" i="14"/>
  <c r="K121" i="14"/>
  <c r="K138" i="14"/>
  <c r="K87" i="14"/>
  <c r="K155" i="14"/>
  <c r="S87" i="14"/>
  <c r="S104" i="14"/>
  <c r="S155" i="14"/>
  <c r="S121" i="14"/>
  <c r="AA121" i="14"/>
  <c r="AA104" i="14"/>
  <c r="AA87" i="14"/>
  <c r="AA155" i="14"/>
  <c r="I75" i="15"/>
  <c r="I92" i="15"/>
  <c r="I126" i="15"/>
  <c r="I109" i="15"/>
  <c r="R109" i="15"/>
  <c r="R143" i="15"/>
  <c r="R126" i="15"/>
  <c r="Z75" i="15"/>
  <c r="Z126" i="15"/>
  <c r="Z143" i="15"/>
  <c r="E76" i="15"/>
  <c r="E93" i="15"/>
  <c r="E127" i="15"/>
  <c r="E144" i="15"/>
  <c r="N144" i="15"/>
  <c r="N93" i="15"/>
  <c r="N110" i="15"/>
  <c r="N76" i="15"/>
  <c r="V93" i="15"/>
  <c r="V76" i="15"/>
  <c r="V127" i="15"/>
  <c r="V144" i="15"/>
  <c r="AD76" i="15"/>
  <c r="AD144" i="15"/>
  <c r="AD93" i="15"/>
  <c r="AD127" i="15"/>
  <c r="I77" i="15"/>
  <c r="I94" i="15"/>
  <c r="I128" i="15"/>
  <c r="I111" i="15"/>
  <c r="R111" i="15"/>
  <c r="R145" i="15"/>
  <c r="R128" i="15"/>
  <c r="AA111" i="15"/>
  <c r="AA94" i="15"/>
  <c r="AA77" i="15"/>
  <c r="AA145" i="15"/>
  <c r="F78" i="15"/>
  <c r="F95" i="15"/>
  <c r="F129" i="15"/>
  <c r="N146" i="15"/>
  <c r="N95" i="15"/>
  <c r="N112" i="15"/>
  <c r="N78" i="15"/>
  <c r="V95" i="15"/>
  <c r="V78" i="15"/>
  <c r="V129" i="15"/>
  <c r="V146" i="15"/>
  <c r="AD78" i="15"/>
  <c r="AD146" i="15"/>
  <c r="AD95" i="15"/>
  <c r="AD129" i="15"/>
  <c r="I130" i="15"/>
  <c r="I79" i="15"/>
  <c r="I96" i="15"/>
  <c r="I113" i="15"/>
  <c r="Q79" i="15"/>
  <c r="Q96" i="15"/>
  <c r="Q113" i="15"/>
  <c r="Q130" i="15"/>
  <c r="Q147" i="15"/>
  <c r="Z79" i="15"/>
  <c r="Z130" i="15"/>
  <c r="Z147" i="15"/>
  <c r="E80" i="15"/>
  <c r="E97" i="15"/>
  <c r="E131" i="15"/>
  <c r="E148" i="15"/>
  <c r="M148" i="15"/>
  <c r="M80" i="15"/>
  <c r="M97" i="15"/>
  <c r="M114" i="15"/>
  <c r="U114" i="15"/>
  <c r="U131" i="15"/>
  <c r="U148" i="15"/>
  <c r="AC148" i="15"/>
  <c r="AC131" i="15"/>
  <c r="AC114" i="15"/>
  <c r="AC80" i="15"/>
  <c r="H98" i="15"/>
  <c r="H81" i="15"/>
  <c r="H115" i="15"/>
  <c r="H132" i="15"/>
  <c r="P132" i="15"/>
  <c r="P115" i="15"/>
  <c r="P98" i="15"/>
  <c r="P149" i="15"/>
  <c r="P64" i="15"/>
  <c r="X115" i="15"/>
  <c r="X132" i="15"/>
  <c r="X81" i="15"/>
  <c r="C82" i="15"/>
  <c r="C116" i="15"/>
  <c r="C133" i="15"/>
  <c r="C99" i="15"/>
  <c r="L133" i="15"/>
  <c r="L150" i="15"/>
  <c r="L116" i="15"/>
  <c r="V99" i="15"/>
  <c r="V82" i="15"/>
  <c r="V133" i="15"/>
  <c r="V150" i="15"/>
  <c r="D134" i="15"/>
  <c r="D117" i="15"/>
  <c r="D83" i="15"/>
  <c r="D100" i="15"/>
  <c r="L134" i="15"/>
  <c r="L151" i="15"/>
  <c r="L117" i="15"/>
  <c r="T134" i="15"/>
  <c r="T151" i="15"/>
  <c r="T117" i="15"/>
  <c r="T100" i="15"/>
  <c r="AB83" i="15"/>
  <c r="AB151" i="15"/>
  <c r="AB100" i="15"/>
  <c r="G135" i="15"/>
  <c r="G101" i="15"/>
  <c r="G118" i="15"/>
  <c r="G84" i="15"/>
  <c r="O135" i="15"/>
  <c r="O101" i="15"/>
  <c r="O152" i="15"/>
  <c r="O84" i="15"/>
  <c r="O118" i="15"/>
  <c r="W152" i="15"/>
  <c r="W101" i="15"/>
  <c r="W135" i="15"/>
  <c r="W84" i="15"/>
  <c r="AE152" i="15"/>
  <c r="AE101" i="15"/>
  <c r="AE84" i="15"/>
  <c r="J153" i="15"/>
  <c r="J85" i="15"/>
  <c r="J102" i="15"/>
  <c r="J119" i="15"/>
  <c r="J136" i="15"/>
  <c r="R119" i="15"/>
  <c r="R153" i="15"/>
  <c r="R136" i="15"/>
  <c r="Z85" i="15"/>
  <c r="Z136" i="15"/>
  <c r="Z153" i="15"/>
  <c r="E86" i="15"/>
  <c r="E137" i="15"/>
  <c r="E103" i="15"/>
  <c r="E154" i="15"/>
  <c r="M154" i="15"/>
  <c r="M86" i="15"/>
  <c r="M103" i="15"/>
  <c r="M120" i="15"/>
  <c r="U120" i="15"/>
  <c r="U137" i="15"/>
  <c r="U154" i="15"/>
  <c r="AC154" i="15"/>
  <c r="AC137" i="15"/>
  <c r="AC120" i="15"/>
  <c r="AC86" i="15"/>
  <c r="H104" i="15"/>
  <c r="H87" i="15"/>
  <c r="H121" i="15"/>
  <c r="H138" i="15"/>
  <c r="P138" i="15"/>
  <c r="P104" i="15"/>
  <c r="P121" i="15"/>
  <c r="P155" i="15"/>
  <c r="P70" i="15"/>
  <c r="X121" i="15"/>
  <c r="X138" i="15"/>
  <c r="X87" i="15"/>
  <c r="D109" i="16"/>
  <c r="D126" i="16"/>
  <c r="D75" i="16"/>
  <c r="D92" i="16"/>
  <c r="P126" i="16"/>
  <c r="P109" i="16"/>
  <c r="P92" i="16"/>
  <c r="P143" i="16"/>
  <c r="P58" i="16"/>
  <c r="AB75" i="16"/>
  <c r="AB143" i="16"/>
  <c r="AB92" i="16"/>
  <c r="G127" i="16"/>
  <c r="G93" i="16"/>
  <c r="G76" i="16"/>
  <c r="G110" i="16"/>
  <c r="W144" i="16"/>
  <c r="W127" i="16"/>
  <c r="W93" i="16"/>
  <c r="W76" i="16"/>
  <c r="AE144" i="16"/>
  <c r="AE93" i="16"/>
  <c r="AE76" i="16"/>
  <c r="L128" i="16"/>
  <c r="L145" i="16"/>
  <c r="L111" i="16"/>
  <c r="U111" i="16"/>
  <c r="U128" i="16"/>
  <c r="U145" i="16"/>
  <c r="AC145" i="16"/>
  <c r="AC128" i="16"/>
  <c r="AC77" i="16"/>
  <c r="AC111" i="16"/>
  <c r="H95" i="16"/>
  <c r="H78" i="16"/>
  <c r="H112" i="16"/>
  <c r="H129" i="16"/>
  <c r="P129" i="16"/>
  <c r="P95" i="16"/>
  <c r="P112" i="16"/>
  <c r="P146" i="16"/>
  <c r="P61" i="16"/>
  <c r="X112" i="16"/>
  <c r="X129" i="16"/>
  <c r="X78" i="16"/>
  <c r="C79" i="16"/>
  <c r="C113" i="16"/>
  <c r="C130" i="16"/>
  <c r="C96" i="16"/>
  <c r="L130" i="16"/>
  <c r="L147" i="16"/>
  <c r="L113" i="16"/>
  <c r="W147" i="16"/>
  <c r="W130" i="16"/>
  <c r="W96" i="16"/>
  <c r="W79" i="16"/>
  <c r="E80" i="16"/>
  <c r="E131" i="16"/>
  <c r="E97" i="16"/>
  <c r="E148" i="16"/>
  <c r="M80" i="16"/>
  <c r="M148" i="16"/>
  <c r="M97" i="16"/>
  <c r="M114" i="16"/>
  <c r="U114" i="16"/>
  <c r="U131" i="16"/>
  <c r="U148" i="16"/>
  <c r="AC148" i="16"/>
  <c r="AC131" i="16"/>
  <c r="AC114" i="16"/>
  <c r="AC80" i="16"/>
  <c r="H98" i="16"/>
  <c r="H81" i="16"/>
  <c r="H115" i="16"/>
  <c r="H132" i="16"/>
  <c r="T132" i="16"/>
  <c r="T115" i="16"/>
  <c r="T149" i="16"/>
  <c r="T98" i="16"/>
  <c r="E82" i="16"/>
  <c r="E99" i="16"/>
  <c r="E133" i="16"/>
  <c r="E150" i="16"/>
  <c r="N150" i="16"/>
  <c r="N116" i="16"/>
  <c r="N99" i="16"/>
  <c r="N82" i="16"/>
  <c r="Z82" i="16"/>
  <c r="Z133" i="16"/>
  <c r="Z150" i="16"/>
  <c r="E83" i="16"/>
  <c r="E134" i="16"/>
  <c r="E100" i="16"/>
  <c r="E151" i="16"/>
  <c r="M83" i="16"/>
  <c r="M151" i="16"/>
  <c r="M100" i="16"/>
  <c r="M117" i="16"/>
  <c r="U117" i="16"/>
  <c r="U134" i="16"/>
  <c r="U151" i="16"/>
  <c r="AD83" i="16"/>
  <c r="AD151" i="16"/>
  <c r="AD100" i="16"/>
  <c r="AD134" i="16"/>
  <c r="M152" i="16"/>
  <c r="M84" i="16"/>
  <c r="M101" i="16"/>
  <c r="M118" i="16"/>
  <c r="U118" i="16"/>
  <c r="U135" i="16"/>
  <c r="U152" i="16"/>
  <c r="AD84" i="16"/>
  <c r="AD152" i="16"/>
  <c r="AD101" i="16"/>
  <c r="AD135" i="16"/>
  <c r="Q85" i="16"/>
  <c r="Q102" i="16"/>
  <c r="Q119" i="16"/>
  <c r="Q136" i="16"/>
  <c r="Q153" i="16"/>
  <c r="Y102" i="16"/>
  <c r="Y136" i="16"/>
  <c r="Y85" i="16"/>
  <c r="D120" i="16"/>
  <c r="D137" i="16"/>
  <c r="D86" i="16"/>
  <c r="D103" i="16"/>
  <c r="L137" i="16"/>
  <c r="L154" i="16"/>
  <c r="L120" i="16"/>
  <c r="T137" i="16"/>
  <c r="T154" i="16"/>
  <c r="T120" i="16"/>
  <c r="T103" i="16"/>
  <c r="AB86" i="16"/>
  <c r="AB154" i="16"/>
  <c r="AB103" i="16"/>
  <c r="G138" i="16"/>
  <c r="G104" i="16"/>
  <c r="G87" i="16"/>
  <c r="G121" i="16"/>
  <c r="O104" i="16"/>
  <c r="O138" i="16"/>
  <c r="O87" i="16"/>
  <c r="O155" i="16"/>
  <c r="O121" i="16"/>
  <c r="W155" i="16"/>
  <c r="W138" i="16"/>
  <c r="W104" i="16"/>
  <c r="W87" i="16"/>
  <c r="AE155" i="16"/>
  <c r="AE104" i="16"/>
  <c r="AE87" i="16"/>
  <c r="D109" i="17"/>
  <c r="D126" i="17"/>
  <c r="D75" i="17"/>
  <c r="D92" i="17"/>
  <c r="P126" i="17"/>
  <c r="P92" i="17"/>
  <c r="P109" i="17"/>
  <c r="P143" i="17"/>
  <c r="P58" i="17"/>
  <c r="AB75" i="17"/>
  <c r="AB143" i="17"/>
  <c r="AB92" i="17"/>
  <c r="H93" i="17"/>
  <c r="H76" i="17"/>
  <c r="H110" i="17"/>
  <c r="H127" i="17"/>
  <c r="W144" i="17"/>
  <c r="W127" i="17"/>
  <c r="W93" i="17"/>
  <c r="W76" i="17"/>
  <c r="D111" i="17"/>
  <c r="D128" i="17"/>
  <c r="D77" i="17"/>
  <c r="D94" i="17"/>
  <c r="N145" i="17"/>
  <c r="N94" i="17"/>
  <c r="N111" i="17"/>
  <c r="N77" i="17"/>
  <c r="W145" i="17"/>
  <c r="W128" i="17"/>
  <c r="W94" i="17"/>
  <c r="W77" i="17"/>
  <c r="AE145" i="17"/>
  <c r="AE94" i="17"/>
  <c r="AE77" i="17"/>
  <c r="J146" i="17"/>
  <c r="J78" i="17"/>
  <c r="J95" i="17"/>
  <c r="J112" i="17"/>
  <c r="J129" i="17"/>
  <c r="R112" i="17"/>
  <c r="R146" i="17"/>
  <c r="R129" i="17"/>
  <c r="Z78" i="17"/>
  <c r="Z129" i="17"/>
  <c r="Z146" i="17"/>
  <c r="E79" i="17"/>
  <c r="E130" i="17"/>
  <c r="E96" i="17"/>
  <c r="E147" i="17"/>
  <c r="N147" i="17"/>
  <c r="N96" i="17"/>
  <c r="N113" i="17"/>
  <c r="N79" i="17"/>
  <c r="X113" i="17"/>
  <c r="X79" i="17"/>
  <c r="X130" i="17"/>
  <c r="F80" i="17"/>
  <c r="F97" i="17"/>
  <c r="F131" i="17"/>
  <c r="O131" i="17"/>
  <c r="O97" i="17"/>
  <c r="O80" i="17"/>
  <c r="O148" i="17"/>
  <c r="O114" i="17"/>
  <c r="W148" i="17"/>
  <c r="W131" i="17"/>
  <c r="W97" i="17"/>
  <c r="W80" i="17"/>
  <c r="AE148" i="17"/>
  <c r="AE97" i="17"/>
  <c r="AE80" i="17"/>
  <c r="K98" i="17"/>
  <c r="K81" i="17"/>
  <c r="K115" i="17"/>
  <c r="K132" i="17"/>
  <c r="K149" i="17"/>
  <c r="Y98" i="17"/>
  <c r="Y132" i="17"/>
  <c r="Y81" i="17"/>
  <c r="G133" i="17"/>
  <c r="G99" i="17"/>
  <c r="G116" i="17"/>
  <c r="G82" i="17"/>
  <c r="P133" i="17"/>
  <c r="P116" i="17"/>
  <c r="P99" i="17"/>
  <c r="P150" i="17"/>
  <c r="P65" i="17"/>
  <c r="AB150" i="17"/>
  <c r="AB82" i="17"/>
  <c r="AB99" i="17"/>
  <c r="G134" i="17"/>
  <c r="G100" i="17"/>
  <c r="G117" i="17"/>
  <c r="G83" i="17"/>
  <c r="O100" i="17"/>
  <c r="O134" i="17"/>
  <c r="O83" i="17"/>
  <c r="O151" i="17"/>
  <c r="O117" i="17"/>
  <c r="X117" i="17"/>
  <c r="X83" i="17"/>
  <c r="X134" i="17"/>
  <c r="D118" i="17"/>
  <c r="D135" i="17"/>
  <c r="D84" i="17"/>
  <c r="D101" i="17"/>
  <c r="O135" i="17"/>
  <c r="O101" i="17"/>
  <c r="O84" i="17"/>
  <c r="O152" i="17"/>
  <c r="O118" i="17"/>
  <c r="X118" i="17"/>
  <c r="X135" i="17"/>
  <c r="X84" i="17"/>
  <c r="AF50" i="17"/>
  <c r="C85" i="17"/>
  <c r="C119" i="17"/>
  <c r="C136" i="17"/>
  <c r="C102" i="17"/>
  <c r="K102" i="17"/>
  <c r="K85" i="17"/>
  <c r="K119" i="17"/>
  <c r="K136" i="17"/>
  <c r="K153" i="17"/>
  <c r="S85" i="17"/>
  <c r="S102" i="17"/>
  <c r="S153" i="17"/>
  <c r="S119" i="17"/>
  <c r="AA119" i="17"/>
  <c r="AA102" i="17"/>
  <c r="AA85" i="17"/>
  <c r="AA153" i="17"/>
  <c r="F86" i="17"/>
  <c r="F103" i="17"/>
  <c r="F137" i="17"/>
  <c r="N154" i="17"/>
  <c r="N103" i="17"/>
  <c r="N120" i="17"/>
  <c r="N86" i="17"/>
  <c r="V103" i="17"/>
  <c r="V86" i="17"/>
  <c r="V137" i="17"/>
  <c r="V154" i="17"/>
  <c r="AD86" i="17"/>
  <c r="AD154" i="17"/>
  <c r="AD103" i="17"/>
  <c r="AD137" i="17"/>
  <c r="I104" i="17"/>
  <c r="I87" i="17"/>
  <c r="I138" i="17"/>
  <c r="I121" i="17"/>
  <c r="Q87" i="17"/>
  <c r="Q104" i="17"/>
  <c r="Q121" i="17"/>
  <c r="Q138" i="17"/>
  <c r="Q155" i="17"/>
  <c r="Y104" i="17"/>
  <c r="Y138" i="17"/>
  <c r="Y87" i="17"/>
  <c r="R110" i="19"/>
  <c r="R144" i="19"/>
  <c r="R127" i="19"/>
  <c r="X49" i="20"/>
  <c r="Y49" i="20"/>
  <c r="N62" i="10"/>
  <c r="N70" i="12"/>
  <c r="N67" i="12"/>
  <c r="N70" i="16"/>
  <c r="N61" i="16"/>
  <c r="N69" i="17"/>
  <c r="R65" i="10"/>
  <c r="R64" i="10"/>
  <c r="R66" i="15"/>
  <c r="R65" i="15"/>
  <c r="R70" i="14"/>
  <c r="AD63" i="12"/>
  <c r="AD60" i="10"/>
  <c r="AD58" i="10"/>
  <c r="AD59" i="15"/>
  <c r="AD67" i="16"/>
  <c r="AD69" i="13"/>
  <c r="S69" i="12"/>
  <c r="S66" i="14"/>
  <c r="S65" i="15"/>
  <c r="S59" i="17"/>
  <c r="T59" i="15"/>
  <c r="T69" i="12"/>
  <c r="T68" i="14"/>
  <c r="T61" i="15"/>
  <c r="T66" i="15"/>
  <c r="T60" i="17"/>
  <c r="T64" i="17"/>
  <c r="AE69" i="10"/>
  <c r="AE66" i="10"/>
  <c r="AE64" i="12"/>
  <c r="AE67" i="15"/>
  <c r="AE65" i="16"/>
  <c r="AE70" i="16"/>
  <c r="AE61" i="16"/>
  <c r="AE60" i="13"/>
  <c r="AB58" i="10"/>
  <c r="AB59" i="12"/>
  <c r="AB58" i="13"/>
  <c r="AB69" i="17"/>
  <c r="F68" i="10"/>
  <c r="F67" i="12"/>
  <c r="F64" i="14"/>
  <c r="F59" i="16"/>
  <c r="F63" i="17"/>
  <c r="F62" i="13"/>
  <c r="V60" i="10"/>
  <c r="V59" i="10"/>
  <c r="V70" i="17"/>
  <c r="V59" i="17"/>
  <c r="Z64" i="10"/>
  <c r="Z59" i="12"/>
  <c r="Z69" i="12"/>
  <c r="Z68" i="12"/>
  <c r="Z63" i="16"/>
  <c r="Z62" i="13"/>
  <c r="M69" i="15"/>
  <c r="M62" i="12"/>
  <c r="M67" i="12"/>
  <c r="M60" i="17"/>
  <c r="M58" i="13"/>
  <c r="L69" i="16"/>
  <c r="L59" i="10"/>
  <c r="L63" i="10"/>
  <c r="L61" i="15"/>
  <c r="L66" i="15"/>
  <c r="L70" i="16"/>
  <c r="AA67" i="10"/>
  <c r="AA59" i="15"/>
  <c r="AA63" i="15"/>
  <c r="AA61" i="15"/>
  <c r="AA65" i="17"/>
  <c r="Y67" i="10"/>
  <c r="Y70" i="14"/>
  <c r="Y70" i="10"/>
  <c r="Y62" i="15"/>
  <c r="Y66" i="15"/>
  <c r="W66" i="10"/>
  <c r="W61" i="12"/>
  <c r="W62" i="14"/>
  <c r="W60" i="12"/>
  <c r="W59" i="14"/>
  <c r="W58" i="14"/>
  <c r="W59" i="17"/>
  <c r="W64" i="13"/>
  <c r="I80" i="12"/>
  <c r="I97" i="12"/>
  <c r="I131" i="12"/>
  <c r="I114" i="12"/>
  <c r="AE148" i="12"/>
  <c r="AE97" i="12"/>
  <c r="AE80" i="12"/>
  <c r="R115" i="12"/>
  <c r="R149" i="12"/>
  <c r="R132" i="12"/>
  <c r="E82" i="12"/>
  <c r="E133" i="12"/>
  <c r="E99" i="12"/>
  <c r="E150" i="12"/>
  <c r="N150" i="12"/>
  <c r="N99" i="12"/>
  <c r="N116" i="12"/>
  <c r="N82" i="12"/>
  <c r="E83" i="12"/>
  <c r="E134" i="12"/>
  <c r="E100" i="12"/>
  <c r="E151" i="12"/>
  <c r="U117" i="12"/>
  <c r="U134" i="12"/>
  <c r="U151" i="12"/>
  <c r="H101" i="12"/>
  <c r="H84" i="12"/>
  <c r="H118" i="12"/>
  <c r="H135" i="12"/>
  <c r="X118" i="12"/>
  <c r="X84" i="12"/>
  <c r="X135" i="12"/>
  <c r="K102" i="12"/>
  <c r="K85" i="12"/>
  <c r="K119" i="12"/>
  <c r="K136" i="12"/>
  <c r="K153" i="12"/>
  <c r="AA119" i="12"/>
  <c r="AA102" i="12"/>
  <c r="AA153" i="12"/>
  <c r="AA85" i="12"/>
  <c r="V103" i="12"/>
  <c r="V86" i="12"/>
  <c r="V137" i="12"/>
  <c r="V154" i="12"/>
  <c r="I87" i="12"/>
  <c r="I138" i="12"/>
  <c r="I104" i="12"/>
  <c r="I121" i="12"/>
  <c r="Y104" i="12"/>
  <c r="Y138" i="12"/>
  <c r="Y87" i="12"/>
  <c r="P126" i="13"/>
  <c r="P109" i="13"/>
  <c r="P92" i="13"/>
  <c r="P143" i="13"/>
  <c r="P58" i="13"/>
  <c r="C76" i="13"/>
  <c r="C110" i="13"/>
  <c r="C127" i="13"/>
  <c r="C93" i="13"/>
  <c r="H94" i="13"/>
  <c r="H77" i="13"/>
  <c r="H111" i="13"/>
  <c r="H128" i="13"/>
  <c r="Z77" i="13"/>
  <c r="Z128" i="13"/>
  <c r="Z145" i="13"/>
  <c r="F78" i="13"/>
  <c r="F95" i="13"/>
  <c r="F129" i="13"/>
  <c r="V95" i="13"/>
  <c r="V78" i="13"/>
  <c r="V129" i="13"/>
  <c r="V146" i="13"/>
  <c r="S79" i="13"/>
  <c r="S96" i="13"/>
  <c r="S147" i="13"/>
  <c r="S113" i="13"/>
  <c r="G131" i="13"/>
  <c r="G97" i="13"/>
  <c r="G80" i="13"/>
  <c r="G114" i="13"/>
  <c r="W148" i="13"/>
  <c r="W97" i="13"/>
  <c r="W131" i="13"/>
  <c r="W80" i="13"/>
  <c r="AE148" i="13"/>
  <c r="AE97" i="13"/>
  <c r="AE80" i="13"/>
  <c r="R115" i="13"/>
  <c r="R149" i="13"/>
  <c r="R132" i="13"/>
  <c r="E82" i="13"/>
  <c r="E99" i="13"/>
  <c r="E133" i="13"/>
  <c r="E150" i="13"/>
  <c r="U116" i="13"/>
  <c r="U133" i="13"/>
  <c r="U150" i="13"/>
  <c r="H100" i="13"/>
  <c r="H83" i="13"/>
  <c r="H117" i="13"/>
  <c r="H134" i="13"/>
  <c r="X117" i="13"/>
  <c r="X134" i="13"/>
  <c r="X83" i="13"/>
  <c r="AF49" i="13"/>
  <c r="C84" i="13"/>
  <c r="C118" i="13"/>
  <c r="C135" i="13"/>
  <c r="C101" i="13"/>
  <c r="AA118" i="13"/>
  <c r="AA101" i="13"/>
  <c r="AA84" i="13"/>
  <c r="AA152" i="13"/>
  <c r="N153" i="13"/>
  <c r="N102" i="13"/>
  <c r="N119" i="13"/>
  <c r="N85" i="13"/>
  <c r="AD85" i="13"/>
  <c r="AD153" i="13"/>
  <c r="AD102" i="13"/>
  <c r="AD136" i="13"/>
  <c r="Q86" i="13"/>
  <c r="Q103" i="13"/>
  <c r="Q120" i="13"/>
  <c r="Q137" i="13"/>
  <c r="Q154" i="13"/>
  <c r="D121" i="13"/>
  <c r="D138" i="13"/>
  <c r="D87" i="13"/>
  <c r="D104" i="13"/>
  <c r="T138" i="13"/>
  <c r="T121" i="13"/>
  <c r="T155" i="13"/>
  <c r="T104" i="13"/>
  <c r="AA109" i="14"/>
  <c r="AA92" i="14"/>
  <c r="AA75" i="14"/>
  <c r="AA143" i="14"/>
  <c r="P127" i="14"/>
  <c r="P93" i="14"/>
  <c r="P110" i="14"/>
  <c r="P144" i="14"/>
  <c r="P59" i="14"/>
  <c r="C77" i="14"/>
  <c r="C111" i="14"/>
  <c r="C128" i="14"/>
  <c r="C94" i="14"/>
  <c r="V94" i="14"/>
  <c r="V77" i="14"/>
  <c r="V128" i="14"/>
  <c r="V145" i="14"/>
  <c r="K95" i="14"/>
  <c r="K78" i="14"/>
  <c r="K112" i="14"/>
  <c r="K129" i="14"/>
  <c r="K146" i="14"/>
  <c r="AB78" i="14"/>
  <c r="AB146" i="14"/>
  <c r="AB95" i="14"/>
  <c r="Q79" i="14"/>
  <c r="Q96" i="14"/>
  <c r="Q113" i="14"/>
  <c r="Q130" i="14"/>
  <c r="Q147" i="14"/>
  <c r="M80" i="14"/>
  <c r="M148" i="14"/>
  <c r="M97" i="14"/>
  <c r="M114" i="14"/>
  <c r="AC148" i="14"/>
  <c r="AC131" i="14"/>
  <c r="AC114" i="14"/>
  <c r="AC80" i="14"/>
  <c r="I81" i="14"/>
  <c r="I132" i="14"/>
  <c r="I98" i="14"/>
  <c r="I115" i="14"/>
  <c r="AC149" i="14"/>
  <c r="AC132" i="14"/>
  <c r="AC115" i="14"/>
  <c r="AC81" i="14"/>
  <c r="AE150" i="14"/>
  <c r="AE99" i="14"/>
  <c r="AE82" i="14"/>
  <c r="K100" i="14"/>
  <c r="K117" i="14"/>
  <c r="K83" i="14"/>
  <c r="K134" i="14"/>
  <c r="K151" i="14"/>
  <c r="AF49" i="14"/>
  <c r="C84" i="14"/>
  <c r="C135" i="14"/>
  <c r="C118" i="14"/>
  <c r="C101" i="14"/>
  <c r="S84" i="14"/>
  <c r="S101" i="14"/>
  <c r="S152" i="14"/>
  <c r="S118" i="14"/>
  <c r="F85" i="14"/>
  <c r="F102" i="14"/>
  <c r="F136" i="14"/>
  <c r="AD85" i="14"/>
  <c r="AD153" i="14"/>
  <c r="AD102" i="14"/>
  <c r="AD136" i="14"/>
  <c r="Q86" i="14"/>
  <c r="Q103" i="14"/>
  <c r="Q120" i="14"/>
  <c r="Q137" i="14"/>
  <c r="Q154" i="14"/>
  <c r="D121" i="14"/>
  <c r="D138" i="14"/>
  <c r="D87" i="14"/>
  <c r="D104" i="14"/>
  <c r="T138" i="14"/>
  <c r="T155" i="14"/>
  <c r="T121" i="14"/>
  <c r="T104" i="14"/>
  <c r="K92" i="15"/>
  <c r="K109" i="15"/>
  <c r="K75" i="15"/>
  <c r="K126" i="15"/>
  <c r="K143" i="15"/>
  <c r="S75" i="15"/>
  <c r="S92" i="15"/>
  <c r="S143" i="15"/>
  <c r="S109" i="15"/>
  <c r="AA109" i="15"/>
  <c r="AA92" i="15"/>
  <c r="AA75" i="15"/>
  <c r="AA143" i="15"/>
  <c r="F76" i="15"/>
  <c r="F93" i="15"/>
  <c r="F127" i="15"/>
  <c r="O127" i="15"/>
  <c r="O93" i="15"/>
  <c r="O76" i="15"/>
  <c r="O144" i="15"/>
  <c r="O110" i="15"/>
  <c r="W144" i="15"/>
  <c r="W127" i="15"/>
  <c r="W93" i="15"/>
  <c r="W76" i="15"/>
  <c r="AE144" i="15"/>
  <c r="AE93" i="15"/>
  <c r="AE76" i="15"/>
  <c r="K94" i="15"/>
  <c r="K111" i="15"/>
  <c r="K77" i="15"/>
  <c r="K128" i="15"/>
  <c r="K145" i="15"/>
  <c r="S77" i="15"/>
  <c r="S94" i="15"/>
  <c r="S145" i="15"/>
  <c r="S111" i="15"/>
  <c r="AB77" i="15"/>
  <c r="AB145" i="15"/>
  <c r="AB94" i="15"/>
  <c r="G129" i="15"/>
  <c r="G95" i="15"/>
  <c r="G112" i="15"/>
  <c r="G78" i="15"/>
  <c r="W146" i="15"/>
  <c r="W95" i="15"/>
  <c r="W129" i="15"/>
  <c r="W78" i="15"/>
  <c r="AE146" i="15"/>
  <c r="AE95" i="15"/>
  <c r="AE78" i="15"/>
  <c r="J147" i="15"/>
  <c r="J79" i="15"/>
  <c r="J96" i="15"/>
  <c r="J113" i="15"/>
  <c r="J130" i="15"/>
  <c r="S79" i="15"/>
  <c r="S96" i="15"/>
  <c r="S147" i="15"/>
  <c r="S113" i="15"/>
  <c r="AA113" i="15"/>
  <c r="AA96" i="15"/>
  <c r="AA79" i="15"/>
  <c r="AA147" i="15"/>
  <c r="F80" i="15"/>
  <c r="F97" i="15"/>
  <c r="F131" i="15"/>
  <c r="N148" i="15"/>
  <c r="N114" i="15"/>
  <c r="N97" i="15"/>
  <c r="N80" i="15"/>
  <c r="V97" i="15"/>
  <c r="V80" i="15"/>
  <c r="V131" i="15"/>
  <c r="V148" i="15"/>
  <c r="AD80" i="15"/>
  <c r="AD148" i="15"/>
  <c r="AD97" i="15"/>
  <c r="AD131" i="15"/>
  <c r="I81" i="15"/>
  <c r="I98" i="15"/>
  <c r="I132" i="15"/>
  <c r="I115" i="15"/>
  <c r="Q81" i="15"/>
  <c r="Q98" i="15"/>
  <c r="Q132" i="15"/>
  <c r="Q115" i="15"/>
  <c r="Q149" i="15"/>
  <c r="Y98" i="15"/>
  <c r="Y132" i="15"/>
  <c r="Y81" i="15"/>
  <c r="E82" i="15"/>
  <c r="E99" i="15"/>
  <c r="E133" i="15"/>
  <c r="E150" i="15"/>
  <c r="M150" i="15"/>
  <c r="M82" i="15"/>
  <c r="M99" i="15"/>
  <c r="M116" i="15"/>
  <c r="W150" i="15"/>
  <c r="W133" i="15"/>
  <c r="W99" i="15"/>
  <c r="W82" i="15"/>
  <c r="E83" i="15"/>
  <c r="E134" i="15"/>
  <c r="E100" i="15"/>
  <c r="E151" i="15"/>
  <c r="M151" i="15"/>
  <c r="M83" i="15"/>
  <c r="M100" i="15"/>
  <c r="M117" i="15"/>
  <c r="U117" i="15"/>
  <c r="U134" i="15"/>
  <c r="U151" i="15"/>
  <c r="AC151" i="15"/>
  <c r="AC134" i="15"/>
  <c r="AC83" i="15"/>
  <c r="AC117" i="15"/>
  <c r="H101" i="15"/>
  <c r="H84" i="15"/>
  <c r="H135" i="15"/>
  <c r="H118" i="15"/>
  <c r="P135" i="15"/>
  <c r="P101" i="15"/>
  <c r="P118" i="15"/>
  <c r="P152" i="15"/>
  <c r="P67" i="15"/>
  <c r="X118" i="15"/>
  <c r="X84" i="15"/>
  <c r="X135" i="15"/>
  <c r="AF50" i="15"/>
  <c r="C85" i="15"/>
  <c r="C119" i="15"/>
  <c r="C102" i="15"/>
  <c r="C136" i="15"/>
  <c r="K102" i="15"/>
  <c r="K119" i="15"/>
  <c r="K85" i="15"/>
  <c r="K136" i="15"/>
  <c r="K153" i="15"/>
  <c r="S85" i="15"/>
  <c r="S102" i="15"/>
  <c r="S153" i="15"/>
  <c r="S119" i="15"/>
  <c r="AA119" i="15"/>
  <c r="AA102" i="15"/>
  <c r="AA85" i="15"/>
  <c r="AA153" i="15"/>
  <c r="F86" i="15"/>
  <c r="F103" i="15"/>
  <c r="F137" i="15"/>
  <c r="N154" i="15"/>
  <c r="N103" i="15"/>
  <c r="N120" i="15"/>
  <c r="N86" i="15"/>
  <c r="V103" i="15"/>
  <c r="V86" i="15"/>
  <c r="V137" i="15"/>
  <c r="V154" i="15"/>
  <c r="AD86" i="15"/>
  <c r="AD154" i="15"/>
  <c r="AD103" i="15"/>
  <c r="AD137" i="15"/>
  <c r="I87" i="15"/>
  <c r="I138" i="15"/>
  <c r="I104" i="15"/>
  <c r="I121" i="15"/>
  <c r="Q87" i="15"/>
  <c r="Q104" i="15"/>
  <c r="Q138" i="15"/>
  <c r="Q121" i="15"/>
  <c r="Q155" i="15"/>
  <c r="Y104" i="15"/>
  <c r="Y138" i="15"/>
  <c r="Y87" i="15"/>
  <c r="E75" i="16"/>
  <c r="E92" i="16"/>
  <c r="E126" i="16"/>
  <c r="E143" i="16"/>
  <c r="T126" i="16"/>
  <c r="T109" i="16"/>
  <c r="T143" i="16"/>
  <c r="T92" i="16"/>
  <c r="AC143" i="16"/>
  <c r="AC126" i="16"/>
  <c r="AC109" i="16"/>
  <c r="AC75" i="16"/>
  <c r="H93" i="16"/>
  <c r="H76" i="16"/>
  <c r="H110" i="16"/>
  <c r="H127" i="16"/>
  <c r="X110" i="16"/>
  <c r="X127" i="16"/>
  <c r="X76" i="16"/>
  <c r="C77" i="16"/>
  <c r="C111" i="16"/>
  <c r="C94" i="16"/>
  <c r="C128" i="16"/>
  <c r="M145" i="16"/>
  <c r="M77" i="16"/>
  <c r="M94" i="16"/>
  <c r="M111" i="16"/>
  <c r="V94" i="16"/>
  <c r="V77" i="16"/>
  <c r="V128" i="16"/>
  <c r="V145" i="16"/>
  <c r="AD77" i="16"/>
  <c r="AD145" i="16"/>
  <c r="AD128" i="16"/>
  <c r="AD94" i="16"/>
  <c r="I78" i="16"/>
  <c r="I95" i="16"/>
  <c r="I129" i="16"/>
  <c r="I112" i="16"/>
  <c r="Q78" i="16"/>
  <c r="Q95" i="16"/>
  <c r="Q129" i="16"/>
  <c r="Q112" i="16"/>
  <c r="Q146" i="16"/>
  <c r="Y95" i="16"/>
  <c r="Y129" i="16"/>
  <c r="Y78" i="16"/>
  <c r="D113" i="16"/>
  <c r="D130" i="16"/>
  <c r="D79" i="16"/>
  <c r="D96" i="16"/>
  <c r="M79" i="16"/>
  <c r="M147" i="16"/>
  <c r="M96" i="16"/>
  <c r="M113" i="16"/>
  <c r="X113" i="16"/>
  <c r="X79" i="16"/>
  <c r="X130" i="16"/>
  <c r="F80" i="16"/>
  <c r="F97" i="16"/>
  <c r="F131" i="16"/>
  <c r="N148" i="16"/>
  <c r="N97" i="16"/>
  <c r="N114" i="16"/>
  <c r="N80" i="16"/>
  <c r="V97" i="16"/>
  <c r="V80" i="16"/>
  <c r="V131" i="16"/>
  <c r="V148" i="16"/>
  <c r="AD80" i="16"/>
  <c r="AD148" i="16"/>
  <c r="AD97" i="16"/>
  <c r="AD131" i="16"/>
  <c r="J149" i="16"/>
  <c r="J81" i="16"/>
  <c r="J98" i="16"/>
  <c r="J115" i="16"/>
  <c r="J132" i="16"/>
  <c r="X115" i="16"/>
  <c r="X81" i="16"/>
  <c r="X132" i="16"/>
  <c r="F82" i="16"/>
  <c r="F99" i="16"/>
  <c r="F133" i="16"/>
  <c r="O99" i="16"/>
  <c r="O133" i="16"/>
  <c r="O82" i="16"/>
  <c r="O150" i="16"/>
  <c r="O116" i="16"/>
  <c r="AA116" i="16"/>
  <c r="AA99" i="16"/>
  <c r="AA82" i="16"/>
  <c r="AA150" i="16"/>
  <c r="F83" i="16"/>
  <c r="F100" i="16"/>
  <c r="F134" i="16"/>
  <c r="N151" i="16"/>
  <c r="N100" i="16"/>
  <c r="N117" i="16"/>
  <c r="N83" i="16"/>
  <c r="W151" i="16"/>
  <c r="W100" i="16"/>
  <c r="W134" i="16"/>
  <c r="W83" i="16"/>
  <c r="C84" i="16"/>
  <c r="C118" i="16"/>
  <c r="C101" i="16"/>
  <c r="C135" i="16"/>
  <c r="N152" i="16"/>
  <c r="N118" i="16"/>
  <c r="N101" i="16"/>
  <c r="N84" i="16"/>
  <c r="V101" i="16"/>
  <c r="V84" i="16"/>
  <c r="V135" i="16"/>
  <c r="V152" i="16"/>
  <c r="AE152" i="16"/>
  <c r="AE101" i="16"/>
  <c r="AE84" i="16"/>
  <c r="J153" i="16"/>
  <c r="J85" i="16"/>
  <c r="J102" i="16"/>
  <c r="J136" i="16"/>
  <c r="J119" i="16"/>
  <c r="R119" i="16"/>
  <c r="R153" i="16"/>
  <c r="R136" i="16"/>
  <c r="Z85" i="16"/>
  <c r="Z136" i="16"/>
  <c r="Z153" i="16"/>
  <c r="E86" i="16"/>
  <c r="E137" i="16"/>
  <c r="E103" i="16"/>
  <c r="E154" i="16"/>
  <c r="M154" i="16"/>
  <c r="M86" i="16"/>
  <c r="M103" i="16"/>
  <c r="M120" i="16"/>
  <c r="U120" i="16"/>
  <c r="U137" i="16"/>
  <c r="U154" i="16"/>
  <c r="AC154" i="16"/>
  <c r="AC137" i="16"/>
  <c r="AC120" i="16"/>
  <c r="AC86" i="16"/>
  <c r="H104" i="16"/>
  <c r="H87" i="16"/>
  <c r="H138" i="16"/>
  <c r="H121" i="16"/>
  <c r="P138" i="16"/>
  <c r="P121" i="16"/>
  <c r="P104" i="16"/>
  <c r="P155" i="16"/>
  <c r="P70" i="16"/>
  <c r="X121" i="16"/>
  <c r="X87" i="16"/>
  <c r="X138" i="16"/>
  <c r="E75" i="17"/>
  <c r="E126" i="17"/>
  <c r="E92" i="17"/>
  <c r="E143" i="17"/>
  <c r="S75" i="17"/>
  <c r="S92" i="17"/>
  <c r="S143" i="17"/>
  <c r="S109" i="17"/>
  <c r="AD75" i="17"/>
  <c r="AD143" i="17"/>
  <c r="AD92" i="17"/>
  <c r="AD126" i="17"/>
  <c r="I93" i="17"/>
  <c r="I76" i="17"/>
  <c r="I127" i="17"/>
  <c r="I110" i="17"/>
  <c r="X110" i="17"/>
  <c r="X127" i="17"/>
  <c r="X76" i="17"/>
  <c r="E77" i="17"/>
  <c r="E94" i="17"/>
  <c r="E128" i="17"/>
  <c r="E145" i="17"/>
  <c r="O128" i="17"/>
  <c r="O94" i="17"/>
  <c r="O77" i="17"/>
  <c r="O145" i="17"/>
  <c r="O111" i="17"/>
  <c r="X111" i="17"/>
  <c r="X77" i="17"/>
  <c r="X128" i="17"/>
  <c r="AF43" i="17"/>
  <c r="C78" i="17"/>
  <c r="C95" i="17"/>
  <c r="C112" i="17"/>
  <c r="C129" i="17"/>
  <c r="K95" i="17"/>
  <c r="K78" i="17"/>
  <c r="K112" i="17"/>
  <c r="K129" i="17"/>
  <c r="K146" i="17"/>
  <c r="S78" i="17"/>
  <c r="S95" i="17"/>
  <c r="S146" i="17"/>
  <c r="S112" i="17"/>
  <c r="AA112" i="17"/>
  <c r="AA95" i="17"/>
  <c r="AA78" i="17"/>
  <c r="AA146" i="17"/>
  <c r="F79" i="17"/>
  <c r="F96" i="17"/>
  <c r="F130" i="17"/>
  <c r="P130" i="17"/>
  <c r="P113" i="17"/>
  <c r="P96" i="17"/>
  <c r="P147" i="17"/>
  <c r="P62" i="17"/>
  <c r="Y96" i="17"/>
  <c r="Y130" i="17"/>
  <c r="Y79" i="17"/>
  <c r="G131" i="17"/>
  <c r="G97" i="17"/>
  <c r="G80" i="17"/>
  <c r="G114" i="17"/>
  <c r="P131" i="17"/>
  <c r="P114" i="17"/>
  <c r="P97" i="17"/>
  <c r="P148" i="17"/>
  <c r="P63" i="17"/>
  <c r="X114" i="17"/>
  <c r="X80" i="17"/>
  <c r="X131" i="17"/>
  <c r="C81" i="17"/>
  <c r="C115" i="17"/>
  <c r="C98" i="17"/>
  <c r="C132" i="17"/>
  <c r="M149" i="17"/>
  <c r="M81" i="17"/>
  <c r="M98" i="17"/>
  <c r="M115" i="17"/>
  <c r="Z81" i="17"/>
  <c r="Z132" i="17"/>
  <c r="Z149" i="17"/>
  <c r="H99" i="17"/>
  <c r="H82" i="17"/>
  <c r="H116" i="17"/>
  <c r="H133" i="17"/>
  <c r="S82" i="17"/>
  <c r="S99" i="17"/>
  <c r="S150" i="17"/>
  <c r="S116" i="17"/>
  <c r="AC150" i="17"/>
  <c r="AC133" i="17"/>
  <c r="AC116" i="17"/>
  <c r="AC82" i="17"/>
  <c r="H100" i="17"/>
  <c r="H83" i="17"/>
  <c r="H117" i="17"/>
  <c r="H134" i="17"/>
  <c r="P134" i="17"/>
  <c r="P100" i="17"/>
  <c r="P117" i="17"/>
  <c r="P151" i="17"/>
  <c r="P66" i="17"/>
  <c r="Y100" i="17"/>
  <c r="Y134" i="17"/>
  <c r="Y83" i="17"/>
  <c r="E84" i="17"/>
  <c r="E135" i="17"/>
  <c r="E101" i="17"/>
  <c r="E152" i="17"/>
  <c r="P135" i="17"/>
  <c r="P118" i="17"/>
  <c r="P101" i="17"/>
  <c r="P152" i="17"/>
  <c r="P67" i="17"/>
  <c r="Y101" i="17"/>
  <c r="Y135" i="17"/>
  <c r="Y84" i="17"/>
  <c r="D119" i="17"/>
  <c r="D136" i="17"/>
  <c r="D85" i="17"/>
  <c r="D102" i="17"/>
  <c r="L136" i="17"/>
  <c r="L153" i="17"/>
  <c r="L119" i="17"/>
  <c r="T136" i="17"/>
  <c r="T119" i="17"/>
  <c r="T153" i="17"/>
  <c r="T102" i="17"/>
  <c r="AB85" i="17"/>
  <c r="AB153" i="17"/>
  <c r="AB102" i="17"/>
  <c r="G137" i="17"/>
  <c r="G103" i="17"/>
  <c r="G120" i="17"/>
  <c r="G86" i="17"/>
  <c r="O103" i="17"/>
  <c r="O137" i="17"/>
  <c r="O86" i="17"/>
  <c r="O154" i="17"/>
  <c r="O120" i="17"/>
  <c r="W154" i="17"/>
  <c r="W137" i="17"/>
  <c r="W103" i="17"/>
  <c r="W86" i="17"/>
  <c r="AE154" i="17"/>
  <c r="AE103" i="17"/>
  <c r="AE86" i="17"/>
  <c r="J155" i="17"/>
  <c r="J87" i="17"/>
  <c r="J104" i="17"/>
  <c r="J121" i="17"/>
  <c r="J138" i="17"/>
  <c r="R121" i="17"/>
  <c r="R155" i="17"/>
  <c r="R138" i="17"/>
  <c r="Z87" i="17"/>
  <c r="Z138" i="17"/>
  <c r="Z155" i="17"/>
  <c r="F86" i="20"/>
  <c r="F103" i="20"/>
  <c r="F137" i="20"/>
  <c r="N68" i="10"/>
  <c r="N64" i="14"/>
  <c r="N63" i="16"/>
  <c r="N67" i="16"/>
  <c r="N60" i="13"/>
  <c r="R69" i="12"/>
  <c r="R68" i="12"/>
  <c r="R70" i="10"/>
  <c r="R69" i="16"/>
  <c r="R58" i="15"/>
  <c r="R67" i="16"/>
  <c r="R62" i="18"/>
  <c r="AD69" i="15"/>
  <c r="AD66" i="10"/>
  <c r="AD63" i="10"/>
  <c r="AD61" i="15"/>
  <c r="AD66" i="13"/>
  <c r="AD58" i="17"/>
  <c r="AD58" i="13"/>
  <c r="S58" i="10"/>
  <c r="S67" i="14"/>
  <c r="S60" i="15"/>
  <c r="S65" i="17"/>
  <c r="S69" i="17"/>
  <c r="T64" i="10"/>
  <c r="T60" i="16"/>
  <c r="T59" i="10"/>
  <c r="T63" i="14"/>
  <c r="T67" i="15"/>
  <c r="T58" i="16"/>
  <c r="T62" i="16"/>
  <c r="T66" i="17"/>
  <c r="T66" i="13"/>
  <c r="AE69" i="14"/>
  <c r="AE58" i="14"/>
  <c r="AE62" i="15"/>
  <c r="AE67" i="17"/>
  <c r="AE67" i="16"/>
  <c r="AE66" i="13"/>
  <c r="AB64" i="10"/>
  <c r="AB67" i="15"/>
  <c r="AB63" i="12"/>
  <c r="AB60" i="16"/>
  <c r="AB58" i="16"/>
  <c r="AB68" i="17"/>
  <c r="AB66" i="13"/>
  <c r="F63" i="15"/>
  <c r="F61" i="14"/>
  <c r="F65" i="16"/>
  <c r="F69" i="17"/>
  <c r="F69" i="20"/>
  <c r="V67" i="15"/>
  <c r="V59" i="15"/>
  <c r="V69" i="12"/>
  <c r="V62" i="14"/>
  <c r="V59" i="16"/>
  <c r="V63" i="16"/>
  <c r="V67" i="17"/>
  <c r="Z58" i="15"/>
  <c r="Z63" i="14"/>
  <c r="Z61" i="14"/>
  <c r="Z60" i="15"/>
  <c r="Z69" i="16"/>
  <c r="Z60" i="13"/>
  <c r="M64" i="15"/>
  <c r="M59" i="15"/>
  <c r="M66" i="17"/>
  <c r="L62" i="10"/>
  <c r="L60" i="10"/>
  <c r="L67" i="15"/>
  <c r="L63" i="16"/>
  <c r="L67" i="16"/>
  <c r="AA66" i="12"/>
  <c r="AA66" i="16"/>
  <c r="AA69" i="15"/>
  <c r="AA68" i="15"/>
  <c r="AA68" i="17"/>
  <c r="Y69" i="10"/>
  <c r="Y70" i="12"/>
  <c r="Y64" i="12"/>
  <c r="Y63" i="14"/>
  <c r="Y64" i="15"/>
  <c r="Y63" i="12"/>
  <c r="Y68" i="15"/>
  <c r="Y62" i="13"/>
  <c r="Y60" i="13"/>
  <c r="W67" i="12"/>
  <c r="W62" i="15"/>
  <c r="W67" i="15"/>
  <c r="W64" i="14"/>
  <c r="W62" i="17"/>
  <c r="W60" i="17"/>
  <c r="W67" i="13"/>
  <c r="AD79" i="12"/>
  <c r="AD147" i="12"/>
  <c r="AD96" i="12"/>
  <c r="AD130" i="12"/>
  <c r="T131" i="12"/>
  <c r="T114" i="12"/>
  <c r="T148" i="12"/>
  <c r="T97" i="12"/>
  <c r="J149" i="12"/>
  <c r="J81" i="12"/>
  <c r="J98" i="12"/>
  <c r="J115" i="12"/>
  <c r="J132" i="12"/>
  <c r="Z81" i="12"/>
  <c r="Z132" i="12"/>
  <c r="Z149" i="12"/>
  <c r="X116" i="12"/>
  <c r="X82" i="12"/>
  <c r="X133" i="12"/>
  <c r="M151" i="12"/>
  <c r="M83" i="12"/>
  <c r="M100" i="12"/>
  <c r="M117" i="12"/>
  <c r="AC151" i="12"/>
  <c r="AC134" i="12"/>
  <c r="AC117" i="12"/>
  <c r="AC83" i="12"/>
  <c r="P135" i="12"/>
  <c r="P101" i="12"/>
  <c r="P152" i="12"/>
  <c r="P118" i="12"/>
  <c r="P67" i="12"/>
  <c r="AF50" i="12"/>
  <c r="C85" i="12"/>
  <c r="C119" i="12"/>
  <c r="C102" i="12"/>
  <c r="C136" i="12"/>
  <c r="S85" i="12"/>
  <c r="S153" i="12"/>
  <c r="S102" i="12"/>
  <c r="S119" i="12"/>
  <c r="F86" i="12"/>
  <c r="F103" i="12"/>
  <c r="F137" i="12"/>
  <c r="N154" i="12"/>
  <c r="N103" i="12"/>
  <c r="N120" i="12"/>
  <c r="N86" i="12"/>
  <c r="AD86" i="12"/>
  <c r="AD154" i="12"/>
  <c r="AD103" i="12"/>
  <c r="AD137" i="12"/>
  <c r="Q87" i="12"/>
  <c r="Q104" i="12"/>
  <c r="Q121" i="12"/>
  <c r="Q138" i="12"/>
  <c r="Q155" i="12"/>
  <c r="F75" i="13"/>
  <c r="F92" i="13"/>
  <c r="F126" i="13"/>
  <c r="X109" i="13"/>
  <c r="X75" i="13"/>
  <c r="X126" i="13"/>
  <c r="M144" i="13"/>
  <c r="M76" i="13"/>
  <c r="M93" i="13"/>
  <c r="M110" i="13"/>
  <c r="R111" i="13"/>
  <c r="R145" i="13"/>
  <c r="R128" i="13"/>
  <c r="N146" i="13"/>
  <c r="N95" i="13"/>
  <c r="N112" i="13"/>
  <c r="N78" i="13"/>
  <c r="AD78" i="13"/>
  <c r="AD146" i="13"/>
  <c r="AD95" i="13"/>
  <c r="AD129" i="13"/>
  <c r="I79" i="13"/>
  <c r="I96" i="13"/>
  <c r="I130" i="13"/>
  <c r="I113" i="13"/>
  <c r="AA113" i="13"/>
  <c r="AA96" i="13"/>
  <c r="AA147" i="13"/>
  <c r="AA79" i="13"/>
  <c r="O97" i="13"/>
  <c r="O131" i="13"/>
  <c r="O80" i="13"/>
  <c r="O148" i="13"/>
  <c r="O114" i="13"/>
  <c r="J149" i="13"/>
  <c r="J81" i="13"/>
  <c r="J98" i="13"/>
  <c r="J115" i="13"/>
  <c r="J132" i="13"/>
  <c r="Z81" i="13"/>
  <c r="Z132" i="13"/>
  <c r="Z149" i="13"/>
  <c r="M150" i="13"/>
  <c r="M82" i="13"/>
  <c r="M99" i="13"/>
  <c r="M116" i="13"/>
  <c r="AC150" i="13"/>
  <c r="AC133" i="13"/>
  <c r="AC82" i="13"/>
  <c r="AC116" i="13"/>
  <c r="P134" i="13"/>
  <c r="P117" i="13"/>
  <c r="P151" i="13"/>
  <c r="P100" i="13"/>
  <c r="P66" i="13"/>
  <c r="K101" i="13"/>
  <c r="K118" i="13"/>
  <c r="K84" i="13"/>
  <c r="K135" i="13"/>
  <c r="K152" i="13"/>
  <c r="S84" i="13"/>
  <c r="S152" i="13"/>
  <c r="S101" i="13"/>
  <c r="S118" i="13"/>
  <c r="F85" i="13"/>
  <c r="F102" i="13"/>
  <c r="F136" i="13"/>
  <c r="V102" i="13"/>
  <c r="V85" i="13"/>
  <c r="V136" i="13"/>
  <c r="V153" i="13"/>
  <c r="I86" i="13"/>
  <c r="I103" i="13"/>
  <c r="I137" i="13"/>
  <c r="I120" i="13"/>
  <c r="Y103" i="13"/>
  <c r="Y137" i="13"/>
  <c r="Y86" i="13"/>
  <c r="L138" i="13"/>
  <c r="L155" i="13"/>
  <c r="L121" i="13"/>
  <c r="AB87" i="13"/>
  <c r="AB155" i="13"/>
  <c r="AB104" i="13"/>
  <c r="I75" i="14"/>
  <c r="I92" i="14"/>
  <c r="I126" i="14"/>
  <c r="I109" i="14"/>
  <c r="S75" i="14"/>
  <c r="S143" i="14"/>
  <c r="S92" i="14"/>
  <c r="S109" i="14"/>
  <c r="F76" i="14"/>
  <c r="F93" i="14"/>
  <c r="F127" i="14"/>
  <c r="X110" i="14"/>
  <c r="X76" i="14"/>
  <c r="X127" i="14"/>
  <c r="M145" i="14"/>
  <c r="M77" i="14"/>
  <c r="M94" i="14"/>
  <c r="M111" i="14"/>
  <c r="AE145" i="14"/>
  <c r="AE94" i="14"/>
  <c r="AE77" i="14"/>
  <c r="S78" i="14"/>
  <c r="S95" i="14"/>
  <c r="S146" i="14"/>
  <c r="S112" i="14"/>
  <c r="G130" i="14"/>
  <c r="G96" i="14"/>
  <c r="G113" i="14"/>
  <c r="G79" i="14"/>
  <c r="Y96" i="14"/>
  <c r="Y130" i="14"/>
  <c r="Y79" i="14"/>
  <c r="E80" i="14"/>
  <c r="E97" i="14"/>
  <c r="E131" i="14"/>
  <c r="E148" i="14"/>
  <c r="U114" i="14"/>
  <c r="U131" i="14"/>
  <c r="U148" i="14"/>
  <c r="R115" i="14"/>
  <c r="R149" i="14"/>
  <c r="R132" i="14"/>
  <c r="J82" i="14"/>
  <c r="J150" i="14"/>
  <c r="J99" i="14"/>
  <c r="J116" i="14"/>
  <c r="J133" i="14"/>
  <c r="S82" i="14"/>
  <c r="S99" i="14"/>
  <c r="S150" i="14"/>
  <c r="S116" i="14"/>
  <c r="U117" i="14"/>
  <c r="U134" i="14"/>
  <c r="U151" i="14"/>
  <c r="K101" i="14"/>
  <c r="K84" i="14"/>
  <c r="K135" i="14"/>
  <c r="K118" i="14"/>
  <c r="K152" i="14"/>
  <c r="AA118" i="14"/>
  <c r="AA101" i="14"/>
  <c r="AA84" i="14"/>
  <c r="AA152" i="14"/>
  <c r="N153" i="14"/>
  <c r="N102" i="14"/>
  <c r="N119" i="14"/>
  <c r="N85" i="14"/>
  <c r="V102" i="14"/>
  <c r="V85" i="14"/>
  <c r="V136" i="14"/>
  <c r="V153" i="14"/>
  <c r="I86" i="14"/>
  <c r="I103" i="14"/>
  <c r="I137" i="14"/>
  <c r="I120" i="14"/>
  <c r="Y103" i="14"/>
  <c r="Y137" i="14"/>
  <c r="Y86" i="14"/>
  <c r="L138" i="14"/>
  <c r="L155" i="14"/>
  <c r="L121" i="14"/>
  <c r="AB87" i="14"/>
  <c r="AB155" i="14"/>
  <c r="AB104" i="14"/>
  <c r="O95" i="15"/>
  <c r="O129" i="15"/>
  <c r="O78" i="15"/>
  <c r="O146" i="15"/>
  <c r="O112" i="15"/>
  <c r="L126" i="10"/>
  <c r="L143" i="10"/>
  <c r="L109" i="10"/>
  <c r="W143" i="10"/>
  <c r="W126" i="10"/>
  <c r="W92" i="10"/>
  <c r="W75" i="10"/>
  <c r="D110" i="10"/>
  <c r="D127" i="10"/>
  <c r="D76" i="10"/>
  <c r="D93" i="10"/>
  <c r="N144" i="10"/>
  <c r="N93" i="10"/>
  <c r="N110" i="10"/>
  <c r="N76" i="10"/>
  <c r="X110" i="10"/>
  <c r="X76" i="10"/>
  <c r="X127" i="10"/>
  <c r="E77" i="10"/>
  <c r="E94" i="10"/>
  <c r="E128" i="10"/>
  <c r="E145" i="10"/>
  <c r="O128" i="10"/>
  <c r="O94" i="10"/>
  <c r="O145" i="10"/>
  <c r="O77" i="10"/>
  <c r="O111" i="10"/>
  <c r="Y94" i="10"/>
  <c r="Y128" i="10"/>
  <c r="Y77" i="10"/>
  <c r="E78" i="10"/>
  <c r="E95" i="10"/>
  <c r="E129" i="10"/>
  <c r="E146" i="10"/>
  <c r="M146" i="10"/>
  <c r="M78" i="10"/>
  <c r="M95" i="10"/>
  <c r="M112" i="10"/>
  <c r="U112" i="10"/>
  <c r="U129" i="10"/>
  <c r="U146" i="10"/>
  <c r="AC146" i="10"/>
  <c r="AC129" i="10"/>
  <c r="AC78" i="10"/>
  <c r="AC112" i="10"/>
  <c r="H96" i="10"/>
  <c r="H79" i="10"/>
  <c r="H113" i="10"/>
  <c r="H130" i="10"/>
  <c r="P130" i="10"/>
  <c r="P96" i="10"/>
  <c r="P113" i="10"/>
  <c r="P147" i="10"/>
  <c r="P62" i="10"/>
  <c r="X113" i="10"/>
  <c r="X79" i="10"/>
  <c r="X130" i="10"/>
  <c r="C80" i="10"/>
  <c r="C114" i="10"/>
  <c r="C97" i="10"/>
  <c r="C131" i="10"/>
  <c r="N148" i="10"/>
  <c r="N114" i="10"/>
  <c r="N97" i="10"/>
  <c r="N80" i="10"/>
  <c r="Y97" i="10"/>
  <c r="Y131" i="10"/>
  <c r="Y80" i="10"/>
  <c r="G132" i="10"/>
  <c r="G98" i="10"/>
  <c r="G81" i="10"/>
  <c r="G115" i="10"/>
  <c r="O98" i="10"/>
  <c r="O132" i="10"/>
  <c r="O81" i="10"/>
  <c r="O149" i="10"/>
  <c r="O115" i="10"/>
  <c r="W149" i="10"/>
  <c r="W132" i="10"/>
  <c r="W98" i="10"/>
  <c r="W81" i="10"/>
  <c r="AE149" i="10"/>
  <c r="AE98" i="10"/>
  <c r="AE81" i="10"/>
  <c r="K99" i="10"/>
  <c r="K133" i="10"/>
  <c r="K116" i="10"/>
  <c r="K82" i="10"/>
  <c r="K150" i="10"/>
  <c r="T133" i="10"/>
  <c r="T116" i="10"/>
  <c r="T150" i="10"/>
  <c r="T99" i="10"/>
  <c r="AE150" i="10"/>
  <c r="AE99" i="10"/>
  <c r="AE82" i="10"/>
  <c r="J151" i="10"/>
  <c r="J83" i="10"/>
  <c r="J100" i="10"/>
  <c r="J117" i="10"/>
  <c r="J134" i="10"/>
  <c r="R117" i="10"/>
  <c r="R151" i="10"/>
  <c r="R134" i="10"/>
  <c r="Z83" i="10"/>
  <c r="Z134" i="10"/>
  <c r="Z151" i="10"/>
  <c r="E84" i="10"/>
  <c r="E101" i="10"/>
  <c r="E135" i="10"/>
  <c r="E152" i="10"/>
  <c r="M152" i="10"/>
  <c r="M84" i="10"/>
  <c r="M101" i="10"/>
  <c r="M118" i="10"/>
  <c r="U118" i="10"/>
  <c r="U135" i="10"/>
  <c r="U152" i="10"/>
  <c r="AC152" i="10"/>
  <c r="AC135" i="10"/>
  <c r="AC118" i="10"/>
  <c r="AC84" i="10"/>
  <c r="H102" i="10"/>
  <c r="H85" i="10"/>
  <c r="H119" i="10"/>
  <c r="H136" i="10"/>
  <c r="P136" i="10"/>
  <c r="P102" i="10"/>
  <c r="P119" i="10"/>
  <c r="P153" i="10"/>
  <c r="P68" i="10"/>
  <c r="X119" i="10"/>
  <c r="X85" i="10"/>
  <c r="X136" i="10"/>
  <c r="AF51" i="10"/>
  <c r="C86" i="10"/>
  <c r="C103" i="10"/>
  <c r="C137" i="10"/>
  <c r="C120" i="10"/>
  <c r="K103" i="10"/>
  <c r="K120" i="10"/>
  <c r="K86" i="10"/>
  <c r="K137" i="10"/>
  <c r="K154" i="10"/>
  <c r="S86" i="10"/>
  <c r="S154" i="10"/>
  <c r="S103" i="10"/>
  <c r="S120" i="10"/>
  <c r="AA120" i="10"/>
  <c r="AA103" i="10"/>
  <c r="AA86" i="10"/>
  <c r="AA154" i="10"/>
  <c r="F87" i="10"/>
  <c r="F104" i="10"/>
  <c r="F138" i="10"/>
  <c r="N155" i="10"/>
  <c r="N104" i="10"/>
  <c r="N121" i="10"/>
  <c r="N87" i="10"/>
  <c r="V104" i="10"/>
  <c r="V87" i="10"/>
  <c r="V138" i="10"/>
  <c r="V155" i="10"/>
  <c r="AD87" i="10"/>
  <c r="AD155" i="10"/>
  <c r="AD104" i="10"/>
  <c r="AD138" i="10"/>
  <c r="C75" i="12"/>
  <c r="C109" i="12"/>
  <c r="C92" i="12"/>
  <c r="C126" i="12"/>
  <c r="M75" i="12"/>
  <c r="M143" i="12"/>
  <c r="M92" i="12"/>
  <c r="M109" i="12"/>
  <c r="V92" i="12"/>
  <c r="V75" i="12"/>
  <c r="V126" i="12"/>
  <c r="V143" i="12"/>
  <c r="AE143" i="12"/>
  <c r="AE92" i="12"/>
  <c r="AE75" i="12"/>
  <c r="L127" i="12"/>
  <c r="L144" i="12"/>
  <c r="L110" i="12"/>
  <c r="AD76" i="12"/>
  <c r="AD144" i="12"/>
  <c r="AD93" i="12"/>
  <c r="AD127" i="12"/>
  <c r="I77" i="12"/>
  <c r="I94" i="12"/>
  <c r="I128" i="12"/>
  <c r="I111" i="12"/>
  <c r="Q77" i="12"/>
  <c r="Q94" i="12"/>
  <c r="Q111" i="12"/>
  <c r="Q128" i="12"/>
  <c r="Q145" i="12"/>
  <c r="Y94" i="12"/>
  <c r="Y128" i="12"/>
  <c r="Y77" i="12"/>
  <c r="D112" i="12"/>
  <c r="D129" i="12"/>
  <c r="D78" i="12"/>
  <c r="D95" i="12"/>
  <c r="L129" i="12"/>
  <c r="L146" i="12"/>
  <c r="L112" i="12"/>
  <c r="T129" i="12"/>
  <c r="T112" i="12"/>
  <c r="T146" i="12"/>
  <c r="T95" i="12"/>
  <c r="AB78" i="12"/>
  <c r="AB95" i="12"/>
  <c r="AB146" i="12"/>
  <c r="G130" i="12"/>
  <c r="G96" i="12"/>
  <c r="G79" i="12"/>
  <c r="G113" i="12"/>
  <c r="O130" i="12"/>
  <c r="O96" i="12"/>
  <c r="O79" i="12"/>
  <c r="O147" i="12"/>
  <c r="O113" i="12"/>
  <c r="W147" i="12"/>
  <c r="W130" i="12"/>
  <c r="W96" i="12"/>
  <c r="W79" i="12"/>
  <c r="AE147" i="12"/>
  <c r="AE96" i="12"/>
  <c r="AE79" i="12"/>
  <c r="L131" i="12"/>
  <c r="L148" i="12"/>
  <c r="L114" i="12"/>
  <c r="V97" i="12"/>
  <c r="V80" i="12"/>
  <c r="V131" i="12"/>
  <c r="V148" i="12"/>
  <c r="AF46" i="12"/>
  <c r="C81" i="12"/>
  <c r="C115" i="12"/>
  <c r="C132" i="12"/>
  <c r="C98" i="12"/>
  <c r="K98" i="12"/>
  <c r="K81" i="12"/>
  <c r="K132" i="12"/>
  <c r="K115" i="12"/>
  <c r="K149" i="12"/>
  <c r="S81" i="12"/>
  <c r="S149" i="12"/>
  <c r="S98" i="12"/>
  <c r="S115" i="12"/>
  <c r="AA115" i="12"/>
  <c r="AA98" i="12"/>
  <c r="AA81" i="12"/>
  <c r="AA149" i="12"/>
  <c r="F82" i="12"/>
  <c r="F99" i="12"/>
  <c r="F133" i="12"/>
  <c r="O99" i="12"/>
  <c r="O133" i="12"/>
  <c r="O150" i="12"/>
  <c r="O82" i="12"/>
  <c r="O116" i="12"/>
  <c r="Y99" i="12"/>
  <c r="Y133" i="12"/>
  <c r="Y82" i="12"/>
  <c r="F83" i="12"/>
  <c r="F100" i="12"/>
  <c r="F134" i="12"/>
  <c r="N151" i="12"/>
  <c r="N100" i="12"/>
  <c r="N117" i="12"/>
  <c r="N83" i="12"/>
  <c r="V100" i="12"/>
  <c r="V83" i="12"/>
  <c r="V134" i="12"/>
  <c r="V151" i="12"/>
  <c r="AD83" i="12"/>
  <c r="AD151" i="12"/>
  <c r="AD100" i="12"/>
  <c r="AD134" i="12"/>
  <c r="I84" i="12"/>
  <c r="I101" i="12"/>
  <c r="I135" i="12"/>
  <c r="I118" i="12"/>
  <c r="Q84" i="12"/>
  <c r="Q101" i="12"/>
  <c r="Q118" i="12"/>
  <c r="Q135" i="12"/>
  <c r="Q152" i="12"/>
  <c r="Y101" i="12"/>
  <c r="Y135" i="12"/>
  <c r="Y84" i="12"/>
  <c r="D119" i="12"/>
  <c r="D136" i="12"/>
  <c r="D85" i="12"/>
  <c r="D102" i="12"/>
  <c r="L136" i="12"/>
  <c r="L153" i="12"/>
  <c r="L119" i="12"/>
  <c r="T136" i="12"/>
  <c r="T119" i="12"/>
  <c r="T153" i="12"/>
  <c r="T102" i="12"/>
  <c r="AB153" i="12"/>
  <c r="AB85" i="12"/>
  <c r="AB102" i="12"/>
  <c r="G137" i="12"/>
  <c r="G103" i="12"/>
  <c r="G120" i="12"/>
  <c r="G86" i="12"/>
  <c r="O137" i="12"/>
  <c r="O103" i="12"/>
  <c r="O86" i="12"/>
  <c r="O154" i="12"/>
  <c r="O120" i="12"/>
  <c r="W154" i="12"/>
  <c r="W103" i="12"/>
  <c r="W137" i="12"/>
  <c r="W86" i="12"/>
  <c r="AE154" i="12"/>
  <c r="AE103" i="12"/>
  <c r="AE86" i="12"/>
  <c r="J155" i="12"/>
  <c r="J87" i="12"/>
  <c r="J104" i="12"/>
  <c r="J138" i="12"/>
  <c r="J121" i="12"/>
  <c r="R121" i="12"/>
  <c r="R155" i="12"/>
  <c r="R138" i="12"/>
  <c r="Z87" i="12"/>
  <c r="Z138" i="12"/>
  <c r="Z155" i="12"/>
  <c r="G126" i="13"/>
  <c r="G92" i="13"/>
  <c r="G75" i="13"/>
  <c r="G109" i="13"/>
  <c r="Y92" i="13"/>
  <c r="Y126" i="13"/>
  <c r="Y75" i="13"/>
  <c r="D110" i="13"/>
  <c r="D127" i="13"/>
  <c r="D76" i="13"/>
  <c r="D93" i="13"/>
  <c r="N144" i="13"/>
  <c r="N110" i="13"/>
  <c r="N93" i="13"/>
  <c r="N76" i="13"/>
  <c r="V93" i="13"/>
  <c r="V76" i="13"/>
  <c r="V127" i="13"/>
  <c r="V144" i="13"/>
  <c r="AD76" i="13"/>
  <c r="AD144" i="13"/>
  <c r="AD127" i="13"/>
  <c r="AD93" i="13"/>
  <c r="I77" i="13"/>
  <c r="I94" i="13"/>
  <c r="I128" i="13"/>
  <c r="I111" i="13"/>
  <c r="S77" i="13"/>
  <c r="S145" i="13"/>
  <c r="S94" i="13"/>
  <c r="S111" i="13"/>
  <c r="G129" i="13"/>
  <c r="G95" i="13"/>
  <c r="G78" i="13"/>
  <c r="G112" i="13"/>
  <c r="O95" i="13"/>
  <c r="O129" i="13"/>
  <c r="O78" i="13"/>
  <c r="O146" i="13"/>
  <c r="O112" i="13"/>
  <c r="W146" i="13"/>
  <c r="W129" i="13"/>
  <c r="W95" i="13"/>
  <c r="W78" i="13"/>
  <c r="AE146" i="13"/>
  <c r="AE95" i="13"/>
  <c r="AE78" i="13"/>
  <c r="K96" i="13"/>
  <c r="K79" i="13"/>
  <c r="K130" i="13"/>
  <c r="K113" i="13"/>
  <c r="K147" i="13"/>
  <c r="T130" i="13"/>
  <c r="T113" i="13"/>
  <c r="T147" i="13"/>
  <c r="T96" i="13"/>
  <c r="AC147" i="13"/>
  <c r="AC130" i="13"/>
  <c r="AC113" i="13"/>
  <c r="AC79" i="13"/>
  <c r="H97" i="13"/>
  <c r="H80" i="13"/>
  <c r="H114" i="13"/>
  <c r="H131" i="13"/>
  <c r="P131" i="13"/>
  <c r="P114" i="13"/>
  <c r="P97" i="13"/>
  <c r="P148" i="13"/>
  <c r="P63" i="13"/>
  <c r="X114" i="13"/>
  <c r="X80" i="13"/>
  <c r="X131" i="13"/>
  <c r="AF46" i="13"/>
  <c r="C81" i="13"/>
  <c r="C115" i="13"/>
  <c r="C132" i="13"/>
  <c r="C98" i="13"/>
  <c r="K98" i="13"/>
  <c r="K81" i="13"/>
  <c r="K115" i="13"/>
  <c r="K132" i="13"/>
  <c r="K149" i="13"/>
  <c r="S81" i="13"/>
  <c r="S149" i="13"/>
  <c r="S98" i="13"/>
  <c r="S115" i="13"/>
  <c r="AA115" i="13"/>
  <c r="AA98" i="13"/>
  <c r="AA81" i="13"/>
  <c r="AA149" i="13"/>
  <c r="F82" i="13"/>
  <c r="F99" i="13"/>
  <c r="F133" i="13"/>
  <c r="N150" i="13"/>
  <c r="N99" i="13"/>
  <c r="N116" i="13"/>
  <c r="N82" i="13"/>
  <c r="V99" i="13"/>
  <c r="V82" i="13"/>
  <c r="V133" i="13"/>
  <c r="V150" i="13"/>
  <c r="AD82" i="13"/>
  <c r="AD150" i="13"/>
  <c r="AD99" i="13"/>
  <c r="AD133" i="13"/>
  <c r="I83" i="13"/>
  <c r="I100" i="13"/>
  <c r="I134" i="13"/>
  <c r="I117" i="13"/>
  <c r="Q83" i="13"/>
  <c r="Q100" i="13"/>
  <c r="Q134" i="13"/>
  <c r="Q117" i="13"/>
  <c r="Q151" i="13"/>
  <c r="Y100" i="13"/>
  <c r="Y134" i="13"/>
  <c r="Y83" i="13"/>
  <c r="D135" i="13"/>
  <c r="D118" i="13"/>
  <c r="D84" i="13"/>
  <c r="D101" i="13"/>
  <c r="L135" i="13"/>
  <c r="L152" i="13"/>
  <c r="L118" i="13"/>
  <c r="T135" i="13"/>
  <c r="T118" i="13"/>
  <c r="T152" i="13"/>
  <c r="T101" i="13"/>
  <c r="AB84" i="13"/>
  <c r="AB152" i="13"/>
  <c r="AB101" i="13"/>
  <c r="G136" i="13"/>
  <c r="G102" i="13"/>
  <c r="G85" i="13"/>
  <c r="G119" i="13"/>
  <c r="O136" i="13"/>
  <c r="O102" i="13"/>
  <c r="O85" i="13"/>
  <c r="O153" i="13"/>
  <c r="O119" i="13"/>
  <c r="W153" i="13"/>
  <c r="W136" i="13"/>
  <c r="W102" i="13"/>
  <c r="W85" i="13"/>
  <c r="AE153" i="13"/>
  <c r="AE102" i="13"/>
  <c r="AE85" i="13"/>
  <c r="J154" i="13"/>
  <c r="J86" i="13"/>
  <c r="J103" i="13"/>
  <c r="J120" i="13"/>
  <c r="J137" i="13"/>
  <c r="R120" i="13"/>
  <c r="R154" i="13"/>
  <c r="R137" i="13"/>
  <c r="Z86" i="13"/>
  <c r="Z137" i="13"/>
  <c r="Z154" i="13"/>
  <c r="E87" i="13"/>
  <c r="E104" i="13"/>
  <c r="E138" i="13"/>
  <c r="E155" i="13"/>
  <c r="M155" i="13"/>
  <c r="M87" i="13"/>
  <c r="M104" i="13"/>
  <c r="M121" i="13"/>
  <c r="U121" i="13"/>
  <c r="U138" i="13"/>
  <c r="U155" i="13"/>
  <c r="AC155" i="13"/>
  <c r="AC138" i="13"/>
  <c r="AC121" i="13"/>
  <c r="AC87" i="13"/>
  <c r="K92" i="14"/>
  <c r="K75" i="14"/>
  <c r="K126" i="14"/>
  <c r="K109" i="14"/>
  <c r="K143" i="14"/>
  <c r="T126" i="14"/>
  <c r="T143" i="14"/>
  <c r="T109" i="14"/>
  <c r="T92" i="14"/>
  <c r="AB75" i="14"/>
  <c r="AB143" i="14"/>
  <c r="AB92" i="14"/>
  <c r="G127" i="14"/>
  <c r="G93" i="14"/>
  <c r="G76" i="14"/>
  <c r="G110" i="14"/>
  <c r="Q76" i="14"/>
  <c r="Q93" i="14"/>
  <c r="Q110" i="14"/>
  <c r="Q127" i="14"/>
  <c r="Q144" i="14"/>
  <c r="Y93" i="14"/>
  <c r="Y127" i="14"/>
  <c r="Y76" i="14"/>
  <c r="D128" i="14"/>
  <c r="D111" i="14"/>
  <c r="D77" i="14"/>
  <c r="D94" i="14"/>
  <c r="N145" i="14"/>
  <c r="N111" i="14"/>
  <c r="N94" i="14"/>
  <c r="N77" i="14"/>
  <c r="W145" i="14"/>
  <c r="W128" i="14"/>
  <c r="W94" i="14"/>
  <c r="W77" i="14"/>
  <c r="C78" i="14"/>
  <c r="C112" i="14"/>
  <c r="C95" i="14"/>
  <c r="C129" i="14"/>
  <c r="L129" i="14"/>
  <c r="L146" i="14"/>
  <c r="L112" i="14"/>
  <c r="U112" i="14"/>
  <c r="U129" i="14"/>
  <c r="U146" i="14"/>
  <c r="AC146" i="14"/>
  <c r="AC129" i="14"/>
  <c r="AC78" i="14"/>
  <c r="AC112" i="14"/>
  <c r="H96" i="14"/>
  <c r="H79" i="14"/>
  <c r="H113" i="14"/>
  <c r="H130" i="14"/>
  <c r="R113" i="14"/>
  <c r="R147" i="14"/>
  <c r="R130" i="14"/>
  <c r="Z79" i="14"/>
  <c r="Z130" i="14"/>
  <c r="Z147" i="14"/>
  <c r="F80" i="14"/>
  <c r="F97" i="14"/>
  <c r="F131" i="14"/>
  <c r="N148" i="14"/>
  <c r="N97" i="14"/>
  <c r="N114" i="14"/>
  <c r="N80" i="14"/>
  <c r="V80" i="14"/>
  <c r="V97" i="14"/>
  <c r="V131" i="14"/>
  <c r="V148" i="14"/>
  <c r="AD80" i="14"/>
  <c r="AD148" i="14"/>
  <c r="AD97" i="14"/>
  <c r="AD131" i="14"/>
  <c r="J149" i="14"/>
  <c r="J81" i="14"/>
  <c r="J98" i="14"/>
  <c r="J132" i="14"/>
  <c r="J115" i="14"/>
  <c r="S81" i="14"/>
  <c r="S98" i="14"/>
  <c r="S149" i="14"/>
  <c r="S115" i="14"/>
  <c r="AE149" i="14"/>
  <c r="AE98" i="14"/>
  <c r="AE81" i="14"/>
  <c r="K99" i="14"/>
  <c r="K82" i="14"/>
  <c r="K116" i="14"/>
  <c r="K133" i="14"/>
  <c r="K150" i="14"/>
  <c r="U116" i="14"/>
  <c r="U133" i="14"/>
  <c r="U150" i="14"/>
  <c r="C83" i="14"/>
  <c r="C117" i="14"/>
  <c r="C134" i="14"/>
  <c r="C100" i="14"/>
  <c r="L134" i="14"/>
  <c r="L151" i="14"/>
  <c r="L117" i="14"/>
  <c r="V100" i="14"/>
  <c r="V83" i="14"/>
  <c r="V134" i="14"/>
  <c r="V151" i="14"/>
  <c r="D135" i="14"/>
  <c r="D118" i="14"/>
  <c r="D84" i="14"/>
  <c r="D101" i="14"/>
  <c r="L135" i="14"/>
  <c r="L152" i="14"/>
  <c r="L118" i="14"/>
  <c r="T135" i="14"/>
  <c r="T152" i="14"/>
  <c r="T118" i="14"/>
  <c r="T101" i="14"/>
  <c r="AB84" i="14"/>
  <c r="AB152" i="14"/>
  <c r="AB101" i="14"/>
  <c r="G136" i="14"/>
  <c r="G102" i="14"/>
  <c r="G85" i="14"/>
  <c r="G119" i="14"/>
  <c r="O102" i="14"/>
  <c r="O136" i="14"/>
  <c r="O85" i="14"/>
  <c r="O153" i="14"/>
  <c r="O119" i="14"/>
  <c r="W153" i="14"/>
  <c r="W136" i="14"/>
  <c r="W102" i="14"/>
  <c r="W85" i="14"/>
  <c r="AE153" i="14"/>
  <c r="AE102" i="14"/>
  <c r="AE85" i="14"/>
  <c r="J154" i="14"/>
  <c r="J86" i="14"/>
  <c r="J103" i="14"/>
  <c r="J120" i="14"/>
  <c r="J137" i="14"/>
  <c r="R120" i="14"/>
  <c r="R154" i="14"/>
  <c r="R137" i="14"/>
  <c r="Z86" i="14"/>
  <c r="Z137" i="14"/>
  <c r="Z154" i="14"/>
  <c r="E87" i="14"/>
  <c r="E104" i="14"/>
  <c r="E138" i="14"/>
  <c r="E155" i="14"/>
  <c r="M155" i="14"/>
  <c r="M87" i="14"/>
  <c r="M104" i="14"/>
  <c r="M121" i="14"/>
  <c r="U121" i="14"/>
  <c r="U138" i="14"/>
  <c r="U155" i="14"/>
  <c r="AC155" i="14"/>
  <c r="AC138" i="14"/>
  <c r="AC87" i="14"/>
  <c r="AC121" i="14"/>
  <c r="AF40" i="15"/>
  <c r="C75" i="15"/>
  <c r="C109" i="15"/>
  <c r="C92" i="15"/>
  <c r="C126" i="15"/>
  <c r="L126" i="15"/>
  <c r="L143" i="15"/>
  <c r="L109" i="15"/>
  <c r="T126" i="15"/>
  <c r="T109" i="15"/>
  <c r="T143" i="15"/>
  <c r="T92" i="15"/>
  <c r="AB75" i="15"/>
  <c r="AB143" i="15"/>
  <c r="AB92" i="15"/>
  <c r="G127" i="15"/>
  <c r="G93" i="15"/>
  <c r="G76" i="15"/>
  <c r="G110" i="15"/>
  <c r="P127" i="15"/>
  <c r="P110" i="15"/>
  <c r="P93" i="15"/>
  <c r="P144" i="15"/>
  <c r="P59" i="15"/>
  <c r="X110" i="15"/>
  <c r="X127" i="15"/>
  <c r="X76" i="15"/>
  <c r="C77" i="15"/>
  <c r="C111" i="15"/>
  <c r="C128" i="15"/>
  <c r="C94" i="15"/>
  <c r="L128" i="15"/>
  <c r="L145" i="15"/>
  <c r="L111" i="15"/>
  <c r="U111" i="15"/>
  <c r="U128" i="15"/>
  <c r="U145" i="15"/>
  <c r="AC145" i="15"/>
  <c r="AC128" i="15"/>
  <c r="AC111" i="15"/>
  <c r="AC77" i="15"/>
  <c r="H95" i="15"/>
  <c r="H78" i="15"/>
  <c r="H112" i="15"/>
  <c r="H129" i="15"/>
  <c r="P129" i="15"/>
  <c r="P95" i="15"/>
  <c r="P112" i="15"/>
  <c r="P146" i="15"/>
  <c r="P61" i="15"/>
  <c r="X112" i="15"/>
  <c r="X78" i="15"/>
  <c r="X129" i="15"/>
  <c r="C79" i="15"/>
  <c r="C130" i="15"/>
  <c r="C113" i="15"/>
  <c r="C96" i="15"/>
  <c r="K96" i="15"/>
  <c r="K79" i="15"/>
  <c r="K113" i="15"/>
  <c r="K130" i="15"/>
  <c r="K147" i="15"/>
  <c r="T130" i="15"/>
  <c r="T147" i="15"/>
  <c r="T113" i="15"/>
  <c r="T96" i="15"/>
  <c r="AB79" i="15"/>
  <c r="AB147" i="15"/>
  <c r="AB96" i="15"/>
  <c r="G131" i="15"/>
  <c r="G97" i="15"/>
  <c r="G114" i="15"/>
  <c r="G80" i="15"/>
  <c r="O131" i="15"/>
  <c r="O97" i="15"/>
  <c r="O80" i="15"/>
  <c r="O148" i="15"/>
  <c r="O114" i="15"/>
  <c r="W148" i="15"/>
  <c r="W131" i="15"/>
  <c r="W97" i="15"/>
  <c r="W80" i="15"/>
  <c r="AE148" i="15"/>
  <c r="AE97" i="15"/>
  <c r="AE80" i="15"/>
  <c r="J149" i="15"/>
  <c r="J81" i="15"/>
  <c r="J98" i="15"/>
  <c r="J115" i="15"/>
  <c r="J132" i="15"/>
  <c r="R115" i="15"/>
  <c r="R149" i="15"/>
  <c r="R132" i="15"/>
  <c r="Z81" i="15"/>
  <c r="Z132" i="15"/>
  <c r="Z149" i="15"/>
  <c r="F82" i="15"/>
  <c r="F99" i="15"/>
  <c r="F133" i="15"/>
  <c r="N150" i="15"/>
  <c r="N99" i="15"/>
  <c r="N116" i="15"/>
  <c r="N82" i="15"/>
  <c r="X116" i="15"/>
  <c r="X133" i="15"/>
  <c r="X82" i="15"/>
  <c r="F83" i="15"/>
  <c r="F100" i="15"/>
  <c r="F134" i="15"/>
  <c r="N151" i="15"/>
  <c r="N100" i="15"/>
  <c r="N117" i="15"/>
  <c r="N83" i="15"/>
  <c r="V100" i="15"/>
  <c r="V83" i="15"/>
  <c r="V151" i="15"/>
  <c r="V134" i="15"/>
  <c r="AD83" i="15"/>
  <c r="AD151" i="15"/>
  <c r="AD100" i="15"/>
  <c r="AD134" i="15"/>
  <c r="I84" i="15"/>
  <c r="I101" i="15"/>
  <c r="I135" i="15"/>
  <c r="I118" i="15"/>
  <c r="Q84" i="15"/>
  <c r="Q101" i="15"/>
  <c r="Q135" i="15"/>
  <c r="Q118" i="15"/>
  <c r="Q152" i="15"/>
  <c r="Y101" i="15"/>
  <c r="Y135" i="15"/>
  <c r="Y84" i="15"/>
  <c r="D119" i="15"/>
  <c r="D136" i="15"/>
  <c r="D85" i="15"/>
  <c r="D102" i="15"/>
  <c r="L136" i="15"/>
  <c r="L153" i="15"/>
  <c r="L119" i="15"/>
  <c r="T136" i="15"/>
  <c r="T119" i="15"/>
  <c r="T153" i="15"/>
  <c r="T102" i="15"/>
  <c r="AB85" i="15"/>
  <c r="AB102" i="15"/>
  <c r="AB153" i="15"/>
  <c r="G137" i="15"/>
  <c r="G103" i="15"/>
  <c r="G120" i="15"/>
  <c r="G86" i="15"/>
  <c r="O137" i="15"/>
  <c r="O103" i="15"/>
  <c r="O86" i="15"/>
  <c r="O154" i="15"/>
  <c r="O120" i="15"/>
  <c r="W154" i="15"/>
  <c r="W137" i="15"/>
  <c r="W103" i="15"/>
  <c r="W86" i="15"/>
  <c r="AE154" i="15"/>
  <c r="AE103" i="15"/>
  <c r="AE86" i="15"/>
  <c r="J87" i="15"/>
  <c r="J155" i="15"/>
  <c r="J104" i="15"/>
  <c r="J121" i="15"/>
  <c r="J138" i="15"/>
  <c r="R121" i="15"/>
  <c r="R155" i="15"/>
  <c r="R138" i="15"/>
  <c r="Z87" i="15"/>
  <c r="Z138" i="15"/>
  <c r="Z155" i="15"/>
  <c r="F75" i="16"/>
  <c r="F92" i="16"/>
  <c r="F126" i="16"/>
  <c r="V92" i="16"/>
  <c r="V75" i="16"/>
  <c r="V126" i="16"/>
  <c r="V143" i="16"/>
  <c r="AD75" i="16"/>
  <c r="AD143" i="16"/>
  <c r="AD92" i="16"/>
  <c r="AD126" i="16"/>
  <c r="I76" i="16"/>
  <c r="I93" i="16"/>
  <c r="I127" i="16"/>
  <c r="I110" i="16"/>
  <c r="Y93" i="16"/>
  <c r="Y127" i="16"/>
  <c r="Y76" i="16"/>
  <c r="D128" i="16"/>
  <c r="D111" i="16"/>
  <c r="D77" i="16"/>
  <c r="D94" i="16"/>
  <c r="N145" i="16"/>
  <c r="N94" i="16"/>
  <c r="N111" i="16"/>
  <c r="N77" i="16"/>
  <c r="W145" i="16"/>
  <c r="W128" i="16"/>
  <c r="W94" i="16"/>
  <c r="W77" i="16"/>
  <c r="AE145" i="16"/>
  <c r="AE94" i="16"/>
  <c r="AE77" i="16"/>
  <c r="J146" i="16"/>
  <c r="J78" i="16"/>
  <c r="J95" i="16"/>
  <c r="J112" i="16"/>
  <c r="J129" i="16"/>
  <c r="R112" i="16"/>
  <c r="R146" i="16"/>
  <c r="R129" i="16"/>
  <c r="Z78" i="16"/>
  <c r="Z129" i="16"/>
  <c r="Z146" i="16"/>
  <c r="E79" i="16"/>
  <c r="E96" i="16"/>
  <c r="E130" i="16"/>
  <c r="E147" i="16"/>
  <c r="N147" i="16"/>
  <c r="N96" i="16"/>
  <c r="N113" i="16"/>
  <c r="N79" i="16"/>
  <c r="Y96" i="16"/>
  <c r="Y130" i="16"/>
  <c r="Y79" i="16"/>
  <c r="G131" i="16"/>
  <c r="G97" i="16"/>
  <c r="G114" i="16"/>
  <c r="G80" i="16"/>
  <c r="O97" i="16"/>
  <c r="O131" i="16"/>
  <c r="O80" i="16"/>
  <c r="O148" i="16"/>
  <c r="O114" i="16"/>
  <c r="W148" i="16"/>
  <c r="W131" i="16"/>
  <c r="W97" i="16"/>
  <c r="W80" i="16"/>
  <c r="AE148" i="16"/>
  <c r="AE97" i="16"/>
  <c r="AE80" i="16"/>
  <c r="K98" i="16"/>
  <c r="K81" i="16"/>
  <c r="K115" i="16"/>
  <c r="K132" i="16"/>
  <c r="K149" i="16"/>
  <c r="Y98" i="16"/>
  <c r="Y132" i="16"/>
  <c r="Y81" i="16"/>
  <c r="G133" i="16"/>
  <c r="G99" i="16"/>
  <c r="G82" i="16"/>
  <c r="G116" i="16"/>
  <c r="P133" i="16"/>
  <c r="P99" i="16"/>
  <c r="P116" i="16"/>
  <c r="P150" i="16"/>
  <c r="P65" i="16"/>
  <c r="AB150" i="16"/>
  <c r="AB82" i="16"/>
  <c r="AB99" i="16"/>
  <c r="G134" i="16"/>
  <c r="G100" i="16"/>
  <c r="G83" i="16"/>
  <c r="G117" i="16"/>
  <c r="O100" i="16"/>
  <c r="O134" i="16"/>
  <c r="O83" i="16"/>
  <c r="O151" i="16"/>
  <c r="O117" i="16"/>
  <c r="X117" i="16"/>
  <c r="X83" i="16"/>
  <c r="X134" i="16"/>
  <c r="D118" i="16"/>
  <c r="D84" i="16"/>
  <c r="D135" i="16"/>
  <c r="D101" i="16"/>
  <c r="O101" i="16"/>
  <c r="O135" i="16"/>
  <c r="O84" i="16"/>
  <c r="O152" i="16"/>
  <c r="O118" i="16"/>
  <c r="X118" i="16"/>
  <c r="X84" i="16"/>
  <c r="X135" i="16"/>
  <c r="C85" i="16"/>
  <c r="C119" i="16"/>
  <c r="C136" i="16"/>
  <c r="C102" i="16"/>
  <c r="K102" i="16"/>
  <c r="K85" i="16"/>
  <c r="K136" i="16"/>
  <c r="K119" i="16"/>
  <c r="K153" i="16"/>
  <c r="S85" i="16"/>
  <c r="S102" i="16"/>
  <c r="S153" i="16"/>
  <c r="S119" i="16"/>
  <c r="AA119" i="16"/>
  <c r="AA102" i="16"/>
  <c r="AA85" i="16"/>
  <c r="AA153" i="16"/>
  <c r="N154" i="16"/>
  <c r="N120" i="16"/>
  <c r="N103" i="16"/>
  <c r="N86" i="16"/>
  <c r="V103" i="16"/>
  <c r="V86" i="16"/>
  <c r="V137" i="16"/>
  <c r="V154" i="16"/>
  <c r="AD86" i="16"/>
  <c r="AD154" i="16"/>
  <c r="AD103" i="16"/>
  <c r="AD137" i="16"/>
  <c r="I87" i="16"/>
  <c r="I104" i="16"/>
  <c r="I138" i="16"/>
  <c r="I121" i="16"/>
  <c r="Q87" i="16"/>
  <c r="Q104" i="16"/>
  <c r="Q121" i="16"/>
  <c r="Q138" i="16"/>
  <c r="Q155" i="16"/>
  <c r="Y104" i="16"/>
  <c r="Y138" i="16"/>
  <c r="Y87" i="16"/>
  <c r="F75" i="17"/>
  <c r="F92" i="17"/>
  <c r="F126" i="17"/>
  <c r="T126" i="17"/>
  <c r="T109" i="17"/>
  <c r="T143" i="17"/>
  <c r="T92" i="17"/>
  <c r="AE143" i="17"/>
  <c r="AE92" i="17"/>
  <c r="AE75" i="17"/>
  <c r="M144" i="17"/>
  <c r="M76" i="17"/>
  <c r="M93" i="17"/>
  <c r="M110" i="17"/>
  <c r="Y93" i="17"/>
  <c r="Y127" i="17"/>
  <c r="Y76" i="17"/>
  <c r="F77" i="17"/>
  <c r="F94" i="17"/>
  <c r="F128" i="17"/>
  <c r="P128" i="17"/>
  <c r="P111" i="17"/>
  <c r="P94" i="17"/>
  <c r="P145" i="17"/>
  <c r="P60" i="17"/>
  <c r="Y94" i="17"/>
  <c r="Y128" i="17"/>
  <c r="Y77" i="17"/>
  <c r="D112" i="17"/>
  <c r="D129" i="17"/>
  <c r="D78" i="17"/>
  <c r="D95" i="17"/>
  <c r="L129" i="17"/>
  <c r="L146" i="17"/>
  <c r="L112" i="17"/>
  <c r="T129" i="17"/>
  <c r="T112" i="17"/>
  <c r="T146" i="17"/>
  <c r="T95" i="17"/>
  <c r="AB146" i="17"/>
  <c r="AB78" i="17"/>
  <c r="AB95" i="17"/>
  <c r="G130" i="17"/>
  <c r="G96" i="17"/>
  <c r="G79" i="17"/>
  <c r="G113" i="17"/>
  <c r="Q79" i="17"/>
  <c r="Q96" i="17"/>
  <c r="Q130" i="17"/>
  <c r="Q113" i="17"/>
  <c r="Q147" i="17"/>
  <c r="Z79" i="17"/>
  <c r="Z130" i="17"/>
  <c r="Z147" i="17"/>
  <c r="H97" i="17"/>
  <c r="H80" i="17"/>
  <c r="H114" i="17"/>
  <c r="H131" i="17"/>
  <c r="Q80" i="17"/>
  <c r="Q97" i="17"/>
  <c r="Q131" i="17"/>
  <c r="Q114" i="17"/>
  <c r="Q148" i="17"/>
  <c r="Y97" i="17"/>
  <c r="Y131" i="17"/>
  <c r="Y80" i="17"/>
  <c r="D132" i="17"/>
  <c r="D115" i="17"/>
  <c r="D81" i="17"/>
  <c r="D98" i="17"/>
  <c r="N149" i="17"/>
  <c r="N115" i="17"/>
  <c r="N98" i="17"/>
  <c r="N81" i="17"/>
  <c r="AA115" i="17"/>
  <c r="AA98" i="17"/>
  <c r="AA81" i="17"/>
  <c r="AA149" i="17"/>
  <c r="I82" i="17"/>
  <c r="I133" i="17"/>
  <c r="I99" i="17"/>
  <c r="I116" i="17"/>
  <c r="T133" i="17"/>
  <c r="T116" i="17"/>
  <c r="T150" i="17"/>
  <c r="T99" i="17"/>
  <c r="AD82" i="17"/>
  <c r="AD150" i="17"/>
  <c r="AD99" i="17"/>
  <c r="AD133" i="17"/>
  <c r="I83" i="17"/>
  <c r="I134" i="17"/>
  <c r="I100" i="17"/>
  <c r="I117" i="17"/>
  <c r="Q83" i="17"/>
  <c r="Q100" i="17"/>
  <c r="Q117" i="17"/>
  <c r="Q134" i="17"/>
  <c r="Q151" i="17"/>
  <c r="Z83" i="17"/>
  <c r="Z134" i="17"/>
  <c r="Z151" i="17"/>
  <c r="H101" i="17"/>
  <c r="H84" i="17"/>
  <c r="H118" i="17"/>
  <c r="H135" i="17"/>
  <c r="Q84" i="17"/>
  <c r="Q101" i="17"/>
  <c r="Q135" i="17"/>
  <c r="Q118" i="17"/>
  <c r="Q152" i="17"/>
  <c r="Z84" i="17"/>
  <c r="Z135" i="17"/>
  <c r="Z152" i="17"/>
  <c r="E85" i="17"/>
  <c r="E102" i="17"/>
  <c r="E136" i="17"/>
  <c r="E153" i="17"/>
  <c r="M153" i="17"/>
  <c r="M85" i="17"/>
  <c r="M102" i="17"/>
  <c r="M119" i="17"/>
  <c r="U119" i="17"/>
  <c r="U136" i="17"/>
  <c r="U153" i="17"/>
  <c r="AC153" i="17"/>
  <c r="AC136" i="17"/>
  <c r="AC119" i="17"/>
  <c r="AC85" i="17"/>
  <c r="H103" i="17"/>
  <c r="H86" i="17"/>
  <c r="H120" i="17"/>
  <c r="H137" i="17"/>
  <c r="P137" i="17"/>
  <c r="P103" i="17"/>
  <c r="P120" i="17"/>
  <c r="P154" i="17"/>
  <c r="P69" i="17"/>
  <c r="X120" i="17"/>
  <c r="X86" i="17"/>
  <c r="X137" i="17"/>
  <c r="AF52" i="17"/>
  <c r="C87" i="17"/>
  <c r="C121" i="17"/>
  <c r="C104" i="17"/>
  <c r="C138" i="17"/>
  <c r="K104" i="17"/>
  <c r="K87" i="17"/>
  <c r="K121" i="17"/>
  <c r="K138" i="17"/>
  <c r="K155" i="17"/>
  <c r="S87" i="17"/>
  <c r="S155" i="17"/>
  <c r="S104" i="17"/>
  <c r="S121" i="17"/>
  <c r="AA121" i="17"/>
  <c r="AA104" i="17"/>
  <c r="AA87" i="17"/>
  <c r="AA155" i="17"/>
  <c r="R111" i="19"/>
  <c r="R145" i="19"/>
  <c r="R128" i="19"/>
  <c r="H46" i="22"/>
  <c r="I46" i="22"/>
  <c r="J46" i="22"/>
  <c r="G46" i="22"/>
  <c r="AE46" i="22"/>
  <c r="C46" i="22"/>
  <c r="D46" i="22"/>
  <c r="AB46" i="22"/>
  <c r="F46" i="22"/>
  <c r="N59" i="15"/>
  <c r="N69" i="10"/>
  <c r="N65" i="12"/>
  <c r="N69" i="12"/>
  <c r="N62" i="14"/>
  <c r="N69" i="16"/>
  <c r="N60" i="17"/>
  <c r="N58" i="17"/>
  <c r="N66" i="13"/>
  <c r="R66" i="10"/>
  <c r="R62" i="14"/>
  <c r="R69" i="14"/>
  <c r="R62" i="12"/>
  <c r="R64" i="15"/>
  <c r="R64" i="13"/>
  <c r="AD69" i="14"/>
  <c r="AD70" i="10"/>
  <c r="AD69" i="10"/>
  <c r="AD67" i="15"/>
  <c r="AD63" i="16"/>
  <c r="AD70" i="16"/>
  <c r="AD64" i="15"/>
  <c r="AD60" i="16"/>
  <c r="AD59" i="13"/>
  <c r="AD64" i="13"/>
  <c r="S61" i="10"/>
  <c r="S64" i="14"/>
  <c r="S64" i="10"/>
  <c r="S68" i="14"/>
  <c r="S61" i="15"/>
  <c r="S66" i="15"/>
  <c r="S67" i="16"/>
  <c r="S68" i="13"/>
  <c r="T58" i="14"/>
  <c r="T65" i="10"/>
  <c r="T68" i="15"/>
  <c r="T66" i="16"/>
  <c r="T64" i="16"/>
  <c r="T58" i="13"/>
  <c r="AE64" i="15"/>
  <c r="AE70" i="12"/>
  <c r="AE63" i="15"/>
  <c r="AE70" i="15"/>
  <c r="AE69" i="12"/>
  <c r="AE68" i="15"/>
  <c r="AE60" i="12"/>
  <c r="AE60" i="16"/>
  <c r="AB66" i="15"/>
  <c r="AB65" i="10"/>
  <c r="AB70" i="10"/>
  <c r="AB66" i="14"/>
  <c r="AB59" i="14"/>
  <c r="AB58" i="14"/>
  <c r="AB69" i="12"/>
  <c r="AB68" i="12"/>
  <c r="AB66" i="16"/>
  <c r="AB65" i="13"/>
  <c r="AB59" i="13"/>
  <c r="AB63" i="13"/>
  <c r="F62" i="10"/>
  <c r="F60" i="15"/>
  <c r="F64" i="16"/>
  <c r="F58" i="15"/>
  <c r="F59" i="17"/>
  <c r="F63" i="13"/>
  <c r="V62" i="10"/>
  <c r="V65" i="15"/>
  <c r="V63" i="14"/>
  <c r="V68" i="14"/>
  <c r="V65" i="16"/>
  <c r="V69" i="16"/>
  <c r="Z70" i="10"/>
  <c r="Z69" i="14"/>
  <c r="Z68" i="14"/>
  <c r="Z67" i="14"/>
  <c r="Z66" i="15"/>
  <c r="Z68" i="13"/>
  <c r="Z58" i="17"/>
  <c r="M60" i="10"/>
  <c r="M62" i="14"/>
  <c r="M65" i="15"/>
  <c r="M61" i="13"/>
  <c r="M59" i="17"/>
  <c r="M59" i="13"/>
  <c r="M70" i="13"/>
  <c r="L62" i="12"/>
  <c r="L64" i="10"/>
  <c r="L68" i="14"/>
  <c r="L59" i="12"/>
  <c r="L66" i="13"/>
  <c r="L60" i="16"/>
  <c r="L62" i="17"/>
  <c r="L70" i="13"/>
  <c r="AA60" i="14"/>
  <c r="AA60" i="16"/>
  <c r="AA67" i="16"/>
  <c r="AA63" i="16"/>
  <c r="AA64" i="13"/>
  <c r="AA62" i="13"/>
  <c r="Y58" i="14"/>
  <c r="Y58" i="16"/>
  <c r="Y65" i="16"/>
  <c r="Y70" i="16"/>
  <c r="Y59" i="12"/>
  <c r="Y69" i="16"/>
  <c r="Y67" i="17"/>
  <c r="Y66" i="13"/>
  <c r="Y69" i="13"/>
  <c r="W62" i="12"/>
  <c r="W60" i="14"/>
  <c r="W59" i="15"/>
  <c r="W66" i="17"/>
  <c r="AF51" i="20"/>
  <c r="U46" i="21"/>
  <c r="AB46" i="21"/>
  <c r="K46" i="21"/>
  <c r="J46" i="21"/>
  <c r="D52" i="20"/>
  <c r="AE52" i="20"/>
  <c r="AD52" i="20"/>
  <c r="U46" i="19"/>
  <c r="AB46" i="19"/>
  <c r="T46" i="19"/>
  <c r="P46" i="19"/>
  <c r="D46" i="19"/>
  <c r="AA46" i="19"/>
  <c r="K46" i="19"/>
  <c r="R46" i="19"/>
  <c r="AE46" i="19"/>
  <c r="AB48" i="19"/>
  <c r="T48" i="19"/>
  <c r="P48" i="19"/>
  <c r="D48" i="19"/>
  <c r="AE48" i="19"/>
  <c r="AA48" i="19"/>
  <c r="K48" i="19"/>
  <c r="R48" i="19"/>
  <c r="U48" i="19"/>
  <c r="R47" i="19"/>
  <c r="U47" i="19"/>
  <c r="AB47" i="19"/>
  <c r="T47" i="19"/>
  <c r="P47" i="19"/>
  <c r="D47" i="19"/>
  <c r="AE47" i="19"/>
  <c r="AA47" i="19"/>
  <c r="K47" i="19"/>
  <c r="K42" i="21"/>
  <c r="U42" i="21"/>
  <c r="U40" i="21"/>
  <c r="AB40" i="21"/>
  <c r="K40" i="21"/>
  <c r="U41" i="21"/>
  <c r="AB41" i="21"/>
  <c r="K41" i="21"/>
  <c r="K44" i="21"/>
  <c r="U44" i="21"/>
  <c r="AA36" i="22"/>
  <c r="H53" i="22"/>
  <c r="C53" i="22"/>
  <c r="F53" i="22"/>
  <c r="Q36" i="22"/>
  <c r="K36" i="22"/>
  <c r="AC36" i="22"/>
  <c r="A26" i="13"/>
  <c r="A28" i="13"/>
  <c r="P53" i="13"/>
  <c r="T53" i="13"/>
  <c r="X53" i="13"/>
  <c r="J41" i="21"/>
  <c r="L41" i="21"/>
  <c r="AB42" i="21"/>
  <c r="L42" i="21"/>
  <c r="J42" i="21"/>
  <c r="L40" i="21"/>
  <c r="J40" i="21"/>
  <c r="AB44" i="21"/>
  <c r="L44" i="21"/>
  <c r="J44" i="21"/>
  <c r="D48" i="20"/>
  <c r="AD48" i="20"/>
  <c r="AE48" i="20"/>
  <c r="AD46" i="20"/>
  <c r="AE46" i="20"/>
  <c r="D46" i="20"/>
  <c r="I41" i="20"/>
  <c r="T41" i="20"/>
  <c r="Q41" i="20"/>
  <c r="M41" i="20"/>
  <c r="F50" i="20"/>
  <c r="C50" i="20"/>
  <c r="AB36" i="20"/>
  <c r="P36" i="20"/>
  <c r="F49" i="20"/>
  <c r="C49" i="20"/>
  <c r="U36" i="20"/>
  <c r="AB42" i="20"/>
  <c r="R42" i="20"/>
  <c r="J42" i="20"/>
  <c r="R41" i="20"/>
  <c r="J41" i="20"/>
  <c r="R40" i="20"/>
  <c r="J40" i="20"/>
  <c r="R47" i="20"/>
  <c r="AE47" i="20"/>
  <c r="U47" i="20"/>
  <c r="AA47" i="20"/>
  <c r="K47" i="20"/>
  <c r="AB47" i="20"/>
  <c r="T47" i="20"/>
  <c r="P47" i="20"/>
  <c r="D47" i="20"/>
  <c r="J41" i="19"/>
  <c r="L41" i="19"/>
  <c r="AB44" i="19"/>
  <c r="L44" i="19"/>
  <c r="J44" i="19"/>
  <c r="AB42" i="19"/>
  <c r="L42" i="19"/>
  <c r="J42" i="19"/>
  <c r="L40" i="19"/>
  <c r="J40" i="19"/>
  <c r="H53" i="17"/>
  <c r="A24" i="17"/>
  <c r="E53" i="17"/>
  <c r="X53" i="17"/>
  <c r="A32" i="17"/>
  <c r="M36" i="17"/>
  <c r="T36" i="17"/>
  <c r="Y36" i="17"/>
  <c r="A26" i="17"/>
  <c r="T53" i="17"/>
  <c r="C36" i="17"/>
  <c r="A28" i="17"/>
  <c r="C53" i="17"/>
  <c r="A30" i="17"/>
  <c r="A34" i="17"/>
  <c r="D53" i="17"/>
  <c r="P53" i="17"/>
  <c r="N36" i="17"/>
  <c r="M53" i="17"/>
  <c r="Y53" i="17"/>
  <c r="D36" i="17"/>
  <c r="H36" i="17"/>
  <c r="N53" i="17"/>
  <c r="Z53" i="17"/>
  <c r="AD53" i="17"/>
  <c r="E36" i="17"/>
  <c r="Z36" i="17"/>
  <c r="AD36" i="17"/>
  <c r="P36" i="17"/>
  <c r="X36" i="17"/>
  <c r="G36" i="17"/>
  <c r="F36" i="17"/>
  <c r="A42" i="17"/>
  <c r="A44" i="17"/>
  <c r="A46" i="17"/>
  <c r="A48" i="17"/>
  <c r="A52" i="17"/>
  <c r="A23" i="17"/>
  <c r="A25" i="17"/>
  <c r="A27" i="17"/>
  <c r="A29" i="17"/>
  <c r="A31" i="17"/>
  <c r="A33" i="17"/>
  <c r="A35" i="17"/>
  <c r="A40" i="17"/>
  <c r="A50" i="17"/>
  <c r="A41" i="17"/>
  <c r="A43" i="17"/>
  <c r="A45" i="17"/>
  <c r="K45" i="17" s="1"/>
  <c r="AF45" i="17" s="1"/>
  <c r="A47" i="17"/>
  <c r="A49" i="17"/>
  <c r="A24" i="16"/>
  <c r="A32" i="16"/>
  <c r="A23" i="16"/>
  <c r="A26" i="16"/>
  <c r="D53" i="16"/>
  <c r="H53" i="16"/>
  <c r="T53" i="16"/>
  <c r="X53" i="16"/>
  <c r="M53" i="16"/>
  <c r="Y53" i="16"/>
  <c r="P53" i="16"/>
  <c r="C36" i="16"/>
  <c r="A30" i="16"/>
  <c r="N53" i="16"/>
  <c r="Z53" i="16"/>
  <c r="AD53" i="16"/>
  <c r="A28" i="16"/>
  <c r="C53" i="16"/>
  <c r="A34" i="16"/>
  <c r="D36" i="16"/>
  <c r="H36" i="16"/>
  <c r="P36" i="16"/>
  <c r="T36" i="16"/>
  <c r="X36" i="16"/>
  <c r="M36" i="16"/>
  <c r="Y36" i="16"/>
  <c r="N36" i="16"/>
  <c r="Z36" i="16"/>
  <c r="AD36" i="16"/>
  <c r="A40" i="16"/>
  <c r="U40" i="16" s="1"/>
  <c r="A42" i="16"/>
  <c r="A44" i="16"/>
  <c r="A46" i="16"/>
  <c r="A48" i="16"/>
  <c r="A50" i="16"/>
  <c r="A52" i="16"/>
  <c r="A25" i="16"/>
  <c r="A27" i="16"/>
  <c r="A29" i="16"/>
  <c r="A31" i="16"/>
  <c r="A33" i="16"/>
  <c r="A35" i="16"/>
  <c r="A41" i="16"/>
  <c r="U41" i="16" s="1"/>
  <c r="A43" i="16"/>
  <c r="A45" i="16"/>
  <c r="A47" i="16"/>
  <c r="A49" i="16"/>
  <c r="E49" i="16" s="1"/>
  <c r="E36" i="15"/>
  <c r="I36" i="15"/>
  <c r="N36" i="15"/>
  <c r="V36" i="15"/>
  <c r="F53" i="15"/>
  <c r="K53" i="15"/>
  <c r="O53" i="15"/>
  <c r="S53" i="15"/>
  <c r="W53" i="15"/>
  <c r="AA53" i="15"/>
  <c r="AE53" i="15"/>
  <c r="H53" i="15"/>
  <c r="L53" i="15"/>
  <c r="X53" i="15"/>
  <c r="AB53" i="15"/>
  <c r="O36" i="15"/>
  <c r="AE36" i="15"/>
  <c r="A23" i="15"/>
  <c r="K36" i="15"/>
  <c r="S36" i="15"/>
  <c r="W36" i="15"/>
  <c r="AA36" i="15"/>
  <c r="C53" i="15"/>
  <c r="G53" i="15"/>
  <c r="C36" i="15"/>
  <c r="G36" i="15"/>
  <c r="A24" i="15"/>
  <c r="A30" i="15"/>
  <c r="A34" i="15"/>
  <c r="M53" i="15"/>
  <c r="Q53" i="15"/>
  <c r="U53" i="15"/>
  <c r="AC53" i="15"/>
  <c r="A26" i="15"/>
  <c r="A25" i="15"/>
  <c r="A28" i="15"/>
  <c r="A32" i="15"/>
  <c r="E53" i="15"/>
  <c r="I53" i="15"/>
  <c r="N53" i="15"/>
  <c r="V53" i="15"/>
  <c r="F36" i="15"/>
  <c r="L36" i="15"/>
  <c r="X36" i="15"/>
  <c r="AB36" i="15"/>
  <c r="AD36" i="15"/>
  <c r="H36" i="15"/>
  <c r="M36" i="15"/>
  <c r="Q36" i="15"/>
  <c r="U36" i="15"/>
  <c r="AC36" i="15"/>
  <c r="A40" i="15"/>
  <c r="J40" i="15" s="1"/>
  <c r="A42" i="15"/>
  <c r="A44" i="15"/>
  <c r="R44" i="15" s="1"/>
  <c r="A46" i="15"/>
  <c r="A48" i="15"/>
  <c r="A50" i="15"/>
  <c r="A52" i="15"/>
  <c r="A27" i="15"/>
  <c r="A29" i="15"/>
  <c r="A31" i="15"/>
  <c r="A33" i="15"/>
  <c r="A35" i="15"/>
  <c r="A41" i="15"/>
  <c r="J41" i="15" s="1"/>
  <c r="A43" i="15"/>
  <c r="A45" i="15"/>
  <c r="A47" i="15"/>
  <c r="A49" i="15"/>
  <c r="S36" i="13"/>
  <c r="S36" i="14"/>
  <c r="A26" i="14"/>
  <c r="A28" i="14"/>
  <c r="X53" i="14"/>
  <c r="N36" i="14"/>
  <c r="R36" i="14"/>
  <c r="V36" i="14"/>
  <c r="C53" i="14"/>
  <c r="G53" i="14"/>
  <c r="M53" i="14"/>
  <c r="Q53" i="14"/>
  <c r="U53" i="14"/>
  <c r="AC53" i="14"/>
  <c r="H53" i="14"/>
  <c r="C36" i="14"/>
  <c r="E36" i="14"/>
  <c r="I36" i="14"/>
  <c r="O36" i="14"/>
  <c r="W36" i="14"/>
  <c r="AA36" i="14"/>
  <c r="AE36" i="14"/>
  <c r="A34" i="14"/>
  <c r="N53" i="14"/>
  <c r="R53" i="14"/>
  <c r="V53" i="14"/>
  <c r="A23" i="14"/>
  <c r="K36" i="14"/>
  <c r="A24" i="14"/>
  <c r="A32" i="14"/>
  <c r="E53" i="14"/>
  <c r="I53" i="14"/>
  <c r="O53" i="14"/>
  <c r="S53" i="14"/>
  <c r="W53" i="14"/>
  <c r="AA53" i="14"/>
  <c r="AE53" i="14"/>
  <c r="G36" i="14"/>
  <c r="A30" i="14"/>
  <c r="F53" i="14"/>
  <c r="K53" i="14"/>
  <c r="F36" i="14"/>
  <c r="X36" i="14"/>
  <c r="H36" i="14"/>
  <c r="M36" i="14"/>
  <c r="Q36" i="14"/>
  <c r="U36" i="14"/>
  <c r="AC36" i="14"/>
  <c r="A40" i="14"/>
  <c r="A42" i="14"/>
  <c r="T42" i="14" s="1"/>
  <c r="A44" i="14"/>
  <c r="A46" i="14"/>
  <c r="A48" i="14"/>
  <c r="A50" i="14"/>
  <c r="A52" i="14"/>
  <c r="A25" i="14"/>
  <c r="A27" i="14"/>
  <c r="A29" i="14"/>
  <c r="A31" i="14"/>
  <c r="A33" i="14"/>
  <c r="A35" i="14"/>
  <c r="A41" i="14"/>
  <c r="A43" i="14"/>
  <c r="A45" i="14"/>
  <c r="A47" i="14"/>
  <c r="A49" i="14"/>
  <c r="N36" i="13"/>
  <c r="R36" i="13"/>
  <c r="V36" i="13"/>
  <c r="Z36" i="13"/>
  <c r="AD36" i="13"/>
  <c r="C53" i="13"/>
  <c r="G53" i="13"/>
  <c r="M53" i="13"/>
  <c r="Y53" i="13"/>
  <c r="H53" i="13"/>
  <c r="D53" i="13"/>
  <c r="C36" i="13"/>
  <c r="E36" i="13"/>
  <c r="I36" i="13"/>
  <c r="O36" i="13"/>
  <c r="W36" i="13"/>
  <c r="AE36" i="13"/>
  <c r="A34" i="13"/>
  <c r="N53" i="13"/>
  <c r="R53" i="13"/>
  <c r="V53" i="13"/>
  <c r="Z53" i="13"/>
  <c r="AD53" i="13"/>
  <c r="A23" i="13"/>
  <c r="A24" i="13"/>
  <c r="A32" i="13"/>
  <c r="E53" i="13"/>
  <c r="I53" i="13"/>
  <c r="O53" i="13"/>
  <c r="S53" i="13"/>
  <c r="W53" i="13"/>
  <c r="AE53" i="13"/>
  <c r="G36" i="13"/>
  <c r="A30" i="13"/>
  <c r="F53" i="13"/>
  <c r="F36" i="13"/>
  <c r="P36" i="13"/>
  <c r="T36" i="13"/>
  <c r="X36" i="13"/>
  <c r="D36" i="13"/>
  <c r="H36" i="13"/>
  <c r="M36" i="13"/>
  <c r="Y36" i="13"/>
  <c r="C36" i="12"/>
  <c r="G36" i="12"/>
  <c r="AE36" i="12"/>
  <c r="A40" i="13"/>
  <c r="A42" i="13"/>
  <c r="A44" i="13"/>
  <c r="A46" i="13"/>
  <c r="A48" i="13"/>
  <c r="A50" i="13"/>
  <c r="A52" i="13"/>
  <c r="A25" i="13"/>
  <c r="A27" i="13"/>
  <c r="A29" i="13"/>
  <c r="A31" i="13"/>
  <c r="A33" i="13"/>
  <c r="A35" i="13"/>
  <c r="A41" i="13"/>
  <c r="A43" i="13"/>
  <c r="A45" i="13"/>
  <c r="K45" i="13" s="1"/>
  <c r="AF45" i="13" s="1"/>
  <c r="A47" i="13"/>
  <c r="A49" i="13"/>
  <c r="W36" i="12"/>
  <c r="L53" i="12"/>
  <c r="O36" i="12"/>
  <c r="S36" i="12"/>
  <c r="F36" i="12"/>
  <c r="P36" i="12"/>
  <c r="Y36" i="12"/>
  <c r="AD36" i="12"/>
  <c r="D53" i="12"/>
  <c r="H53" i="12"/>
  <c r="N53" i="12"/>
  <c r="R53" i="12"/>
  <c r="W53" i="12"/>
  <c r="P53" i="12"/>
  <c r="M36" i="12"/>
  <c r="V36" i="12"/>
  <c r="Z36" i="12"/>
  <c r="A26" i="12"/>
  <c r="A30" i="12"/>
  <c r="E53" i="12"/>
  <c r="I53" i="12"/>
  <c r="O53" i="12"/>
  <c r="S53" i="12"/>
  <c r="A28" i="12"/>
  <c r="D36" i="12"/>
  <c r="H36" i="12"/>
  <c r="N36" i="12"/>
  <c r="R36" i="12"/>
  <c r="A24" i="12"/>
  <c r="A34" i="12"/>
  <c r="F53" i="12"/>
  <c r="Y53" i="12"/>
  <c r="AD53" i="12"/>
  <c r="E36" i="12"/>
  <c r="I36" i="12"/>
  <c r="X36" i="12"/>
  <c r="A32" i="12"/>
  <c r="C53" i="12"/>
  <c r="G53" i="12"/>
  <c r="M53" i="12"/>
  <c r="V53" i="12"/>
  <c r="Z53" i="12"/>
  <c r="AE53" i="12"/>
  <c r="A40" i="12"/>
  <c r="T40" i="12" s="1"/>
  <c r="A42" i="12"/>
  <c r="A44" i="12"/>
  <c r="A46" i="12"/>
  <c r="A48" i="12"/>
  <c r="A50" i="12"/>
  <c r="A52" i="12"/>
  <c r="A23" i="12"/>
  <c r="A25" i="12"/>
  <c r="A27" i="12"/>
  <c r="A29" i="12"/>
  <c r="A31" i="12"/>
  <c r="A33" i="12"/>
  <c r="A35" i="12"/>
  <c r="A41" i="12"/>
  <c r="T41" i="12" s="1"/>
  <c r="A43" i="12"/>
  <c r="A45" i="12"/>
  <c r="A47" i="12"/>
  <c r="A49" i="12"/>
  <c r="A23" i="10"/>
  <c r="A28" i="10"/>
  <c r="A24" i="10"/>
  <c r="S36" i="10"/>
  <c r="A25" i="10"/>
  <c r="H53" i="10"/>
  <c r="X53" i="10"/>
  <c r="AB53" i="10"/>
  <c r="E53" i="10"/>
  <c r="I53" i="10"/>
  <c r="O53" i="10"/>
  <c r="T53" i="10"/>
  <c r="Y53" i="10"/>
  <c r="P53" i="10"/>
  <c r="A32" i="10"/>
  <c r="L53" i="10"/>
  <c r="O36" i="10"/>
  <c r="A26" i="10"/>
  <c r="A30" i="10"/>
  <c r="F53" i="10"/>
  <c r="V53" i="10"/>
  <c r="Z53" i="10"/>
  <c r="AD53" i="10"/>
  <c r="F36" i="10"/>
  <c r="L36" i="10"/>
  <c r="P36" i="10"/>
  <c r="V36" i="10"/>
  <c r="Z36" i="10"/>
  <c r="AD36" i="10"/>
  <c r="C36" i="10"/>
  <c r="W36" i="10"/>
  <c r="C53" i="10"/>
  <c r="G53" i="10"/>
  <c r="M53" i="10"/>
  <c r="W53" i="10"/>
  <c r="G36" i="10"/>
  <c r="A34" i="10"/>
  <c r="N53" i="10"/>
  <c r="S53" i="10"/>
  <c r="M36" i="10"/>
  <c r="H36" i="10"/>
  <c r="N36" i="10"/>
  <c r="X36" i="10"/>
  <c r="AB36" i="10"/>
  <c r="E36" i="10"/>
  <c r="I36" i="10"/>
  <c r="T36" i="10"/>
  <c r="Y36" i="10"/>
  <c r="A40" i="10"/>
  <c r="A42" i="10"/>
  <c r="A44" i="10"/>
  <c r="A46" i="10"/>
  <c r="A48" i="10"/>
  <c r="A50" i="10"/>
  <c r="A52" i="10"/>
  <c r="A27" i="10"/>
  <c r="D36" i="10"/>
  <c r="A29" i="10"/>
  <c r="A31" i="10"/>
  <c r="A33" i="10"/>
  <c r="A35" i="10"/>
  <c r="A41" i="10"/>
  <c r="AA41" i="10" s="1"/>
  <c r="A43" i="10"/>
  <c r="A45" i="10"/>
  <c r="A47" i="10"/>
  <c r="A49" i="10"/>
  <c r="C24" i="5"/>
  <c r="B24" i="5"/>
  <c r="A24" i="5"/>
  <c r="C23" i="5"/>
  <c r="B23" i="5"/>
  <c r="A23" i="5"/>
  <c r="C22" i="5"/>
  <c r="B22" i="5"/>
  <c r="A22" i="5"/>
  <c r="C21" i="5"/>
  <c r="B21" i="5"/>
  <c r="A21" i="5"/>
  <c r="C20" i="5"/>
  <c r="B20" i="5"/>
  <c r="A20" i="5"/>
  <c r="C19" i="5"/>
  <c r="B19" i="5"/>
  <c r="A19" i="5"/>
  <c r="C18" i="5"/>
  <c r="B18" i="5"/>
  <c r="A18" i="5"/>
  <c r="C17" i="5"/>
  <c r="B17" i="5"/>
  <c r="A17" i="5"/>
  <c r="C16" i="5"/>
  <c r="B16" i="5"/>
  <c r="A16" i="5"/>
  <c r="C15" i="5"/>
  <c r="B15" i="5"/>
  <c r="A15" i="5"/>
  <c r="C14" i="5"/>
  <c r="B14" i="5"/>
  <c r="A14" i="5"/>
  <c r="C13" i="5"/>
  <c r="B13" i="5"/>
  <c r="A13" i="5"/>
  <c r="C12" i="5"/>
  <c r="B12" i="5"/>
  <c r="A12" i="5"/>
  <c r="C11" i="5"/>
  <c r="B11" i="5"/>
  <c r="A11" i="5"/>
  <c r="A12" i="3"/>
  <c r="B12" i="3"/>
  <c r="C12" i="3"/>
  <c r="A13" i="3"/>
  <c r="B13" i="3"/>
  <c r="C13" i="3"/>
  <c r="A14" i="3"/>
  <c r="B14" i="3"/>
  <c r="C14" i="3"/>
  <c r="A15" i="3"/>
  <c r="B15" i="3"/>
  <c r="C15" i="3"/>
  <c r="A16" i="3"/>
  <c r="B16" i="3"/>
  <c r="C16" i="3"/>
  <c r="A17" i="3"/>
  <c r="B17" i="3"/>
  <c r="C17" i="3"/>
  <c r="A18" i="3"/>
  <c r="B18" i="3"/>
  <c r="C18" i="3"/>
  <c r="A19" i="3"/>
  <c r="B19" i="3"/>
  <c r="C19" i="3"/>
  <c r="A20" i="3"/>
  <c r="B20" i="3"/>
  <c r="C20" i="3"/>
  <c r="A21" i="3"/>
  <c r="B21" i="3"/>
  <c r="C21" i="3"/>
  <c r="A22" i="3"/>
  <c r="B22" i="3"/>
  <c r="C22" i="3"/>
  <c r="A23" i="3"/>
  <c r="B23" i="3"/>
  <c r="C23" i="3"/>
  <c r="A24" i="3"/>
  <c r="B24" i="3"/>
  <c r="C24" i="3"/>
  <c r="C11" i="3"/>
  <c r="B11" i="3"/>
  <c r="A11" i="3"/>
  <c r="C23" i="1"/>
  <c r="AE52" i="2"/>
  <c r="AD52" i="2"/>
  <c r="AC52" i="2"/>
  <c r="AB52" i="2"/>
  <c r="AA52" i="2"/>
  <c r="Z52" i="2"/>
  <c r="Y52" i="2"/>
  <c r="X52" i="2"/>
  <c r="W52" i="2"/>
  <c r="V52" i="2"/>
  <c r="U52" i="2"/>
  <c r="T52" i="2"/>
  <c r="S52" i="2"/>
  <c r="R52" i="2"/>
  <c r="Q52" i="2"/>
  <c r="P52" i="2"/>
  <c r="O52" i="2"/>
  <c r="N52" i="2"/>
  <c r="M52" i="2"/>
  <c r="L52" i="2"/>
  <c r="K52" i="2"/>
  <c r="J52" i="2"/>
  <c r="I52" i="2"/>
  <c r="H52" i="2"/>
  <c r="G52" i="2"/>
  <c r="F52" i="2"/>
  <c r="E52" i="2"/>
  <c r="D52" i="2"/>
  <c r="C52" i="2"/>
  <c r="AE51" i="2"/>
  <c r="AD51" i="2"/>
  <c r="AC51" i="2"/>
  <c r="AB51" i="2"/>
  <c r="AA51" i="2"/>
  <c r="Z51" i="2"/>
  <c r="Y51" i="2"/>
  <c r="X51" i="2"/>
  <c r="W51" i="2"/>
  <c r="V51" i="2"/>
  <c r="U51" i="2"/>
  <c r="T51" i="2"/>
  <c r="S51" i="2"/>
  <c r="R51" i="2"/>
  <c r="Q51" i="2"/>
  <c r="P51" i="2"/>
  <c r="O51" i="2"/>
  <c r="N51" i="2"/>
  <c r="M51" i="2"/>
  <c r="L51" i="2"/>
  <c r="K51" i="2"/>
  <c r="J51" i="2"/>
  <c r="I51" i="2"/>
  <c r="H51" i="2"/>
  <c r="G51" i="2"/>
  <c r="F51" i="2"/>
  <c r="E51" i="2"/>
  <c r="D51" i="2"/>
  <c r="C51" i="2"/>
  <c r="AE50" i="2"/>
  <c r="AD50" i="2"/>
  <c r="AC50" i="2"/>
  <c r="AB50" i="2"/>
  <c r="AA50" i="2"/>
  <c r="Z50" i="2"/>
  <c r="Y50" i="2"/>
  <c r="X50" i="2"/>
  <c r="W50" i="2"/>
  <c r="V50" i="2"/>
  <c r="U50" i="2"/>
  <c r="T50" i="2"/>
  <c r="S50" i="2"/>
  <c r="R50" i="2"/>
  <c r="Q50" i="2"/>
  <c r="P50" i="2"/>
  <c r="O50" i="2"/>
  <c r="N50" i="2"/>
  <c r="M50" i="2"/>
  <c r="L50" i="2"/>
  <c r="K50" i="2"/>
  <c r="J50" i="2"/>
  <c r="I50" i="2"/>
  <c r="H50" i="2"/>
  <c r="G50" i="2"/>
  <c r="F50" i="2"/>
  <c r="E50" i="2"/>
  <c r="D50" i="2"/>
  <c r="C50" i="2"/>
  <c r="AE49" i="2"/>
  <c r="AD49" i="2"/>
  <c r="AC49" i="2"/>
  <c r="AB49" i="2"/>
  <c r="AA49" i="2"/>
  <c r="Z49" i="2"/>
  <c r="Y49" i="2"/>
  <c r="X49" i="2"/>
  <c r="W49" i="2"/>
  <c r="V49" i="2"/>
  <c r="U49" i="2"/>
  <c r="T49" i="2"/>
  <c r="S49" i="2"/>
  <c r="R49" i="2"/>
  <c r="Q49" i="2"/>
  <c r="P49" i="2"/>
  <c r="O49" i="2"/>
  <c r="N49" i="2"/>
  <c r="M49" i="2"/>
  <c r="L49" i="2"/>
  <c r="K49" i="2"/>
  <c r="J49" i="2"/>
  <c r="I49" i="2"/>
  <c r="H49" i="2"/>
  <c r="G49" i="2"/>
  <c r="F49" i="2"/>
  <c r="E49" i="2"/>
  <c r="D49" i="2"/>
  <c r="C49" i="2"/>
  <c r="AE48" i="2"/>
  <c r="AD48" i="2"/>
  <c r="AC48" i="2"/>
  <c r="AB48" i="2"/>
  <c r="AA48" i="2"/>
  <c r="Z48" i="2"/>
  <c r="Y48" i="2"/>
  <c r="X48" i="2"/>
  <c r="W48" i="2"/>
  <c r="V48" i="2"/>
  <c r="U48" i="2"/>
  <c r="T48" i="2"/>
  <c r="S48" i="2"/>
  <c r="R48" i="2"/>
  <c r="Q48" i="2"/>
  <c r="P48" i="2"/>
  <c r="O48" i="2"/>
  <c r="N48" i="2"/>
  <c r="M48" i="2"/>
  <c r="L48" i="2"/>
  <c r="K48" i="2"/>
  <c r="J48" i="2"/>
  <c r="I48" i="2"/>
  <c r="H48" i="2"/>
  <c r="G48" i="2"/>
  <c r="F48" i="2"/>
  <c r="E48" i="2"/>
  <c r="D48" i="2"/>
  <c r="C48" i="2"/>
  <c r="AE47" i="2"/>
  <c r="AD47" i="2"/>
  <c r="AC47" i="2"/>
  <c r="AA47" i="2"/>
  <c r="Z47" i="2"/>
  <c r="Y47" i="2"/>
  <c r="X47" i="2"/>
  <c r="W47" i="2"/>
  <c r="V47" i="2"/>
  <c r="T47" i="2"/>
  <c r="O47" i="2"/>
  <c r="N47" i="2"/>
  <c r="M47" i="2"/>
  <c r="L47" i="2"/>
  <c r="K47" i="2"/>
  <c r="I47" i="2"/>
  <c r="H47" i="2"/>
  <c r="G47" i="2"/>
  <c r="F47" i="2"/>
  <c r="E47" i="2"/>
  <c r="D47" i="2"/>
  <c r="C47" i="2"/>
  <c r="AE46" i="2"/>
  <c r="AD46" i="2"/>
  <c r="AC46" i="2"/>
  <c r="AB46" i="2"/>
  <c r="AA46" i="2"/>
  <c r="Z46" i="2"/>
  <c r="Y46" i="2"/>
  <c r="X46" i="2"/>
  <c r="W46" i="2"/>
  <c r="V46" i="2"/>
  <c r="U46" i="2"/>
  <c r="T46" i="2"/>
  <c r="S46" i="2"/>
  <c r="R46" i="2"/>
  <c r="Q46" i="2"/>
  <c r="O46" i="2"/>
  <c r="N46" i="2"/>
  <c r="M46" i="2"/>
  <c r="L46" i="2"/>
  <c r="K46" i="2"/>
  <c r="J46" i="2"/>
  <c r="G46" i="2"/>
  <c r="F46" i="2"/>
  <c r="E46" i="2"/>
  <c r="D46" i="2"/>
  <c r="C46" i="2"/>
  <c r="AE45" i="2"/>
  <c r="AD45" i="2"/>
  <c r="AC45" i="2"/>
  <c r="AB45" i="2"/>
  <c r="AA45" i="2"/>
  <c r="Z45" i="2"/>
  <c r="Y45" i="2"/>
  <c r="X45" i="2"/>
  <c r="W45" i="2"/>
  <c r="V45" i="2"/>
  <c r="U45" i="2"/>
  <c r="T45" i="2"/>
  <c r="S45" i="2"/>
  <c r="R45" i="2"/>
  <c r="Q45" i="2"/>
  <c r="P45" i="2"/>
  <c r="O45" i="2"/>
  <c r="N45" i="2"/>
  <c r="M45" i="2"/>
  <c r="L45" i="2"/>
  <c r="K45" i="2"/>
  <c r="J45" i="2"/>
  <c r="I45" i="2"/>
  <c r="H45" i="2"/>
  <c r="G45" i="2"/>
  <c r="F45" i="2"/>
  <c r="E45" i="2"/>
  <c r="D45" i="2"/>
  <c r="C45" i="2"/>
  <c r="AE44" i="2"/>
  <c r="AD44" i="2"/>
  <c r="AC44" i="2"/>
  <c r="AB44" i="2"/>
  <c r="AA44" i="2"/>
  <c r="Z44" i="2"/>
  <c r="Y44" i="2"/>
  <c r="X44" i="2"/>
  <c r="W44" i="2"/>
  <c r="V44" i="2"/>
  <c r="U44" i="2"/>
  <c r="T44" i="2"/>
  <c r="S44" i="2"/>
  <c r="R44" i="2"/>
  <c r="Q44" i="2"/>
  <c r="P44" i="2"/>
  <c r="O44" i="2"/>
  <c r="N44" i="2"/>
  <c r="M44" i="2"/>
  <c r="L44" i="2"/>
  <c r="K44" i="2"/>
  <c r="J44" i="2"/>
  <c r="I44" i="2"/>
  <c r="H44" i="2"/>
  <c r="G44" i="2"/>
  <c r="F44" i="2"/>
  <c r="E44" i="2"/>
  <c r="D44" i="2"/>
  <c r="C44" i="2"/>
  <c r="AE43" i="2"/>
  <c r="AD43" i="2"/>
  <c r="AC43" i="2"/>
  <c r="AB43" i="2"/>
  <c r="AA43" i="2"/>
  <c r="Z43" i="2"/>
  <c r="Y43" i="2"/>
  <c r="X43" i="2"/>
  <c r="W43" i="2"/>
  <c r="V43" i="2"/>
  <c r="U43" i="2"/>
  <c r="T43" i="2"/>
  <c r="S43" i="2"/>
  <c r="R43" i="2"/>
  <c r="Q43" i="2"/>
  <c r="P43" i="2"/>
  <c r="O43" i="2"/>
  <c r="N43" i="2"/>
  <c r="M43" i="2"/>
  <c r="L43" i="2"/>
  <c r="K43" i="2"/>
  <c r="J43" i="2"/>
  <c r="I43" i="2"/>
  <c r="H43" i="2"/>
  <c r="G43" i="2"/>
  <c r="F43" i="2"/>
  <c r="E43" i="2"/>
  <c r="D43" i="2"/>
  <c r="C43" i="2"/>
  <c r="AE42" i="2"/>
  <c r="AD42" i="2"/>
  <c r="AC42" i="2"/>
  <c r="AB42" i="2"/>
  <c r="AA42" i="2"/>
  <c r="Z42" i="2"/>
  <c r="Y42" i="2"/>
  <c r="X42" i="2"/>
  <c r="W42" i="2"/>
  <c r="V42" i="2"/>
  <c r="U42" i="2"/>
  <c r="T42" i="2"/>
  <c r="S42" i="2"/>
  <c r="Q42" i="2"/>
  <c r="O42" i="2"/>
  <c r="N42" i="2"/>
  <c r="M42" i="2"/>
  <c r="L42" i="2"/>
  <c r="I42" i="2"/>
  <c r="H42" i="2"/>
  <c r="G42" i="2"/>
  <c r="F42" i="2"/>
  <c r="E42" i="2"/>
  <c r="C42" i="2"/>
  <c r="AE41" i="2"/>
  <c r="AD41" i="2"/>
  <c r="AC41" i="2"/>
  <c r="AA41" i="2"/>
  <c r="Z41" i="2"/>
  <c r="Y41" i="2"/>
  <c r="X41" i="2"/>
  <c r="W41" i="2"/>
  <c r="V41" i="2"/>
  <c r="T41" i="2"/>
  <c r="Q41" i="2"/>
  <c r="O41" i="2"/>
  <c r="N41" i="2"/>
  <c r="M41" i="2"/>
  <c r="L41" i="2"/>
  <c r="H41" i="2"/>
  <c r="G41" i="2"/>
  <c r="F41" i="2"/>
  <c r="E41" i="2"/>
  <c r="C41" i="2"/>
  <c r="AE40" i="2"/>
  <c r="AD40" i="2"/>
  <c r="AC40" i="2"/>
  <c r="AB40" i="2"/>
  <c r="AA40" i="2"/>
  <c r="Z40" i="2"/>
  <c r="Y40" i="2"/>
  <c r="X40" i="2"/>
  <c r="W40" i="2"/>
  <c r="V40" i="2"/>
  <c r="U40" i="2"/>
  <c r="T40" i="2"/>
  <c r="Q40" i="2"/>
  <c r="O40" i="2"/>
  <c r="N40" i="2"/>
  <c r="M40" i="2"/>
  <c r="L40" i="2"/>
  <c r="I40" i="2"/>
  <c r="G40" i="2"/>
  <c r="F40" i="2"/>
  <c r="E40" i="2"/>
  <c r="C40" i="2"/>
  <c r="A19" i="2"/>
  <c r="A51" i="2" s="1"/>
  <c r="AE3" i="2"/>
  <c r="AD3" i="2"/>
  <c r="AC3" i="2"/>
  <c r="AB3" i="2"/>
  <c r="AA3" i="2"/>
  <c r="Z3" i="2"/>
  <c r="Y3" i="2"/>
  <c r="X3" i="2"/>
  <c r="W3" i="2"/>
  <c r="V3" i="2"/>
  <c r="U3" i="2"/>
  <c r="T3" i="2"/>
  <c r="S3" i="2"/>
  <c r="R3" i="2"/>
  <c r="Q3" i="2"/>
  <c r="P3" i="2"/>
  <c r="O3" i="2"/>
  <c r="N3" i="2"/>
  <c r="M3" i="2"/>
  <c r="L3" i="2"/>
  <c r="K3" i="2"/>
  <c r="J3" i="2"/>
  <c r="I3" i="2"/>
  <c r="H3" i="2"/>
  <c r="G3" i="2"/>
  <c r="F3" i="2"/>
  <c r="E3" i="2"/>
  <c r="D3" i="2"/>
  <c r="C3" i="2"/>
  <c r="L51" i="4"/>
  <c r="X51" i="4" s="1"/>
  <c r="L52" i="4"/>
  <c r="X52" i="4" s="1"/>
  <c r="L53" i="4"/>
  <c r="X53" i="4" s="1"/>
  <c r="L54" i="4"/>
  <c r="X54" i="4" s="1"/>
  <c r="L55" i="4"/>
  <c r="X55" i="4" s="1"/>
  <c r="L56" i="4"/>
  <c r="X56" i="4" s="1"/>
  <c r="L57" i="4"/>
  <c r="X57" i="4" s="1"/>
  <c r="L58" i="4"/>
  <c r="X58" i="4" s="1"/>
  <c r="L59" i="4"/>
  <c r="X59" i="4" s="1"/>
  <c r="L60" i="4"/>
  <c r="X60" i="4" s="1"/>
  <c r="L61" i="4"/>
  <c r="X61" i="4" s="1"/>
  <c r="L62" i="4"/>
  <c r="X62" i="4" s="1"/>
  <c r="L63" i="4"/>
  <c r="X63" i="4" s="1"/>
  <c r="L64" i="4"/>
  <c r="X64" i="4" s="1"/>
  <c r="L65" i="4"/>
  <c r="L66" i="4"/>
  <c r="L67" i="4"/>
  <c r="L50" i="4"/>
  <c r="X50" i="4" s="1"/>
  <c r="L49" i="4"/>
  <c r="X49" i="4" s="1"/>
  <c r="L48" i="4"/>
  <c r="X48" i="4" s="1"/>
  <c r="L47" i="4"/>
  <c r="X47" i="4" s="1"/>
  <c r="L46" i="4"/>
  <c r="L45" i="4"/>
  <c r="L44" i="4"/>
  <c r="L43" i="4"/>
  <c r="L42" i="4"/>
  <c r="L41" i="4"/>
  <c r="L40" i="4"/>
  <c r="L39" i="4"/>
  <c r="L38" i="4"/>
  <c r="L37" i="4"/>
  <c r="L5" i="4"/>
  <c r="L6" i="4"/>
  <c r="L7" i="4"/>
  <c r="L11" i="4"/>
  <c r="L12" i="4"/>
  <c r="L13" i="4"/>
  <c r="L14" i="4"/>
  <c r="L15" i="4"/>
  <c r="L16" i="4"/>
  <c r="L17" i="4"/>
  <c r="AQ21" i="9"/>
  <c r="AT5" i="9"/>
  <c r="AY13" i="9"/>
  <c r="AW14" i="9"/>
  <c r="O33" i="38"/>
  <c r="AY21" i="9"/>
  <c r="R30" i="38"/>
  <c r="M34" i="38"/>
  <c r="AM19" i="9"/>
  <c r="AU16" i="9"/>
  <c r="BA12" i="9"/>
  <c r="T31" i="38"/>
  <c r="AP20" i="9"/>
  <c r="O49" i="38"/>
  <c r="BH13" i="9"/>
  <c r="AF13" i="9"/>
  <c r="BH20" i="9"/>
  <c r="BG5" i="9"/>
  <c r="AQ6" i="9"/>
  <c r="AJ13" i="9"/>
  <c r="AL6" i="9"/>
  <c r="AY8" i="9"/>
  <c r="AP12" i="9"/>
  <c r="O32" i="38"/>
  <c r="T28" i="38"/>
  <c r="L28" i="38"/>
  <c r="AS9" i="9"/>
  <c r="AZ9" i="9"/>
  <c r="AM15" i="9"/>
  <c r="AH6" i="9"/>
  <c r="AZ18" i="9"/>
  <c r="BB9" i="9"/>
  <c r="Q40" i="38"/>
  <c r="AI11" i="9"/>
  <c r="BD8" i="9"/>
  <c r="BA6" i="9"/>
  <c r="BF18" i="9"/>
  <c r="AL12" i="9"/>
  <c r="L35" i="38"/>
  <c r="W31" i="38"/>
  <c r="N26" i="38"/>
  <c r="AJ16" i="9"/>
  <c r="AQ10" i="9"/>
  <c r="AI19" i="9"/>
  <c r="T33" i="38"/>
  <c r="AX7" i="9"/>
  <c r="BE10" i="9"/>
  <c r="BE19" i="9"/>
  <c r="AU8" i="9"/>
  <c r="N35" i="38"/>
  <c r="R42" i="38"/>
  <c r="O50" i="38"/>
  <c r="X45" i="38"/>
  <c r="R48" i="38"/>
  <c r="R46" i="38"/>
  <c r="AL14" i="9"/>
  <c r="AV5" i="9"/>
  <c r="AU20" i="9"/>
  <c r="AG19" i="9"/>
  <c r="AN6" i="9"/>
  <c r="AH5" i="9"/>
  <c r="AS12" i="9"/>
  <c r="BF7" i="9"/>
  <c r="BH21" i="9"/>
  <c r="U28" i="38"/>
  <c r="L29" i="38"/>
  <c r="AP8" i="9"/>
  <c r="BF13" i="9"/>
  <c r="W25" i="38"/>
  <c r="P29" i="38"/>
  <c r="BB15" i="9"/>
  <c r="AQ5" i="9"/>
  <c r="AW18" i="9"/>
  <c r="BH6" i="9"/>
  <c r="AL21" i="9"/>
  <c r="AP17" i="9"/>
  <c r="AI17" i="9"/>
  <c r="AJ17" i="9"/>
  <c r="AP13" i="9"/>
  <c r="S35" i="38"/>
  <c r="AP14" i="9"/>
  <c r="BD18" i="9"/>
  <c r="AX15" i="9"/>
  <c r="AV8" i="9"/>
  <c r="BF6" i="9"/>
  <c r="AJ5" i="9"/>
  <c r="AW12" i="9"/>
  <c r="BD12" i="9"/>
  <c r="AF21" i="9"/>
  <c r="AH15" i="9"/>
  <c r="L33" i="38"/>
  <c r="BG15" i="9"/>
  <c r="BD13" i="9"/>
  <c r="BE9" i="9"/>
  <c r="AX18" i="9"/>
  <c r="AZ14" i="9"/>
  <c r="AI5" i="9"/>
  <c r="BH14" i="9"/>
  <c r="T26" i="38"/>
  <c r="BC15" i="9"/>
  <c r="AX6" i="9"/>
  <c r="BG10" i="9"/>
  <c r="AM18" i="9"/>
  <c r="AY16" i="9"/>
  <c r="V26" i="38"/>
  <c r="AK12" i="9"/>
  <c r="AO13" i="9"/>
  <c r="AZ21" i="9"/>
  <c r="BD20" i="9"/>
  <c r="BG20" i="9"/>
  <c r="R44" i="38"/>
  <c r="Q43" i="38"/>
  <c r="AS7" i="9"/>
  <c r="AL19" i="9"/>
  <c r="AH9" i="9"/>
  <c r="AX11" i="9"/>
  <c r="AX16" i="9"/>
  <c r="BE6" i="9"/>
  <c r="AO11" i="9"/>
  <c r="W33" i="38"/>
  <c r="BG17" i="9"/>
  <c r="AW19" i="9"/>
  <c r="BB14" i="9"/>
  <c r="R31" i="38"/>
  <c r="R32" i="38"/>
  <c r="X43" i="38"/>
  <c r="T29" i="38"/>
  <c r="S28" i="38"/>
  <c r="AM11" i="9"/>
  <c r="BC17" i="9"/>
  <c r="AR16" i="9"/>
  <c r="AG18" i="9"/>
  <c r="Q30" i="38"/>
  <c r="AK16" i="9"/>
  <c r="AI10" i="9"/>
  <c r="AT15" i="9"/>
  <c r="AT12" i="9"/>
  <c r="AK10" i="9"/>
  <c r="P32" i="38"/>
  <c r="M31" i="38"/>
  <c r="N31" i="38"/>
  <c r="AK17" i="9"/>
  <c r="BD6" i="9"/>
  <c r="AR12" i="9"/>
  <c r="AP18" i="9"/>
  <c r="BF8" i="9"/>
  <c r="BA11" i="9"/>
  <c r="AI6" i="9"/>
  <c r="N34" i="38"/>
  <c r="AV7" i="9"/>
  <c r="V34" i="38"/>
  <c r="AU13" i="9"/>
  <c r="AH10" i="9"/>
  <c r="BD19" i="9"/>
  <c r="AJ10" i="9"/>
  <c r="BE18" i="9"/>
  <c r="BA17" i="9"/>
  <c r="BG18" i="9"/>
  <c r="AL7" i="9"/>
  <c r="BA16" i="9"/>
  <c r="AU6" i="9"/>
  <c r="AQ8" i="9"/>
  <c r="V43" i="38"/>
  <c r="R49" i="38"/>
  <c r="O47" i="38"/>
  <c r="R50" i="38"/>
  <c r="O51" i="38"/>
  <c r="BF12" i="9"/>
  <c r="BF5" i="9"/>
  <c r="AK20" i="9"/>
  <c r="AU19" i="9"/>
  <c r="BH16" i="9"/>
  <c r="P30" i="38"/>
  <c r="M32" i="38"/>
  <c r="L27" i="38"/>
  <c r="R26" i="38"/>
  <c r="P26" i="38"/>
  <c r="BB21" i="9"/>
  <c r="AK11" i="9"/>
  <c r="AV21" i="9"/>
  <c r="AJ8" i="9"/>
  <c r="AY15" i="9"/>
  <c r="AS17" i="9"/>
  <c r="AY20" i="9"/>
  <c r="BG13" i="9"/>
  <c r="AW7" i="9"/>
  <c r="AS13" i="9"/>
  <c r="AW5" i="9"/>
  <c r="L32" i="38"/>
  <c r="AF5" i="9"/>
  <c r="AZ16" i="9"/>
  <c r="U35" i="38"/>
  <c r="AU11" i="9"/>
  <c r="AJ7" i="9"/>
  <c r="AO15" i="9"/>
  <c r="AY6" i="9"/>
  <c r="AU12" i="9"/>
  <c r="AP19" i="9"/>
  <c r="AR10" i="9"/>
  <c r="BA15" i="9"/>
  <c r="BF16" i="9"/>
  <c r="AZ11" i="9"/>
  <c r="BB6" i="9"/>
  <c r="BA18" i="9"/>
  <c r="BF21" i="9"/>
  <c r="L26" i="38"/>
  <c r="AT7" i="9"/>
  <c r="AT16" i="9"/>
  <c r="AN8" i="9"/>
  <c r="AX14" i="9"/>
  <c r="N29" i="38"/>
  <c r="BG12" i="9"/>
  <c r="AJ21" i="9"/>
  <c r="AX21" i="9"/>
  <c r="BG14" i="9"/>
  <c r="AP9" i="9"/>
  <c r="K31" i="38"/>
  <c r="AI13" i="9"/>
  <c r="BA21" i="9"/>
  <c r="Q26" i="38"/>
  <c r="AU9" i="9"/>
  <c r="BC12" i="9"/>
  <c r="S33" i="38"/>
  <c r="AG16" i="9"/>
  <c r="V49" i="38"/>
  <c r="AL18" i="9"/>
  <c r="O30" i="38"/>
  <c r="AF12" i="9"/>
  <c r="AZ17" i="9"/>
  <c r="BG6" i="9"/>
  <c r="T30" i="38"/>
  <c r="AR7" i="9"/>
  <c r="AO18" i="9"/>
  <c r="BF14" i="9"/>
  <c r="R51" i="38"/>
  <c r="AY11" i="9"/>
  <c r="BF19" i="9"/>
  <c r="BA8" i="9"/>
  <c r="R45" i="38"/>
  <c r="AH19" i="9"/>
  <c r="BC21" i="9"/>
  <c r="T25" i="38"/>
  <c r="AV11" i="9"/>
  <c r="AV16" i="9"/>
  <c r="BC5" i="9"/>
  <c r="P34" i="38"/>
  <c r="AS6" i="9"/>
  <c r="AT20" i="9"/>
  <c r="BA10" i="9"/>
  <c r="AM9" i="9"/>
  <c r="AS16" i="9"/>
  <c r="R43" i="38"/>
  <c r="V51" i="38"/>
  <c r="AL17" i="9"/>
  <c r="BH15" i="9"/>
  <c r="AN18" i="9"/>
  <c r="AN15" i="9"/>
  <c r="Q32" i="38"/>
  <c r="AU5" i="9"/>
  <c r="AI16" i="9"/>
  <c r="W35" i="38"/>
  <c r="AF15" i="9"/>
  <c r="AL15" i="9"/>
  <c r="BD5" i="9"/>
  <c r="AT9" i="9"/>
  <c r="AW9" i="9"/>
  <c r="AZ13" i="9"/>
  <c r="AX5" i="9"/>
  <c r="AV12" i="9"/>
  <c r="AN19" i="9"/>
  <c r="AZ19" i="9"/>
  <c r="AP10" i="9"/>
  <c r="AU10" i="9"/>
  <c r="AF16" i="9"/>
  <c r="AX8" i="9"/>
  <c r="BD11" i="9"/>
  <c r="AV13" i="9"/>
  <c r="AG8" i="9"/>
  <c r="AO6" i="9"/>
  <c r="AQ20" i="9"/>
  <c r="AM13" i="9"/>
  <c r="AR20" i="9"/>
  <c r="AZ6" i="9"/>
  <c r="AW15" i="9"/>
  <c r="BA7" i="9"/>
  <c r="AJ19" i="9"/>
  <c r="AF8" i="9"/>
  <c r="BD21" i="9"/>
  <c r="AK5" i="9"/>
  <c r="O45" i="38"/>
  <c r="Q47" i="38"/>
  <c r="Q44" i="38"/>
  <c r="R52" i="38"/>
  <c r="X44" i="38"/>
  <c r="AT11" i="9"/>
  <c r="AZ8" i="9"/>
  <c r="BB12" i="9"/>
  <c r="AQ9" i="9"/>
  <c r="AZ10" i="9"/>
  <c r="AI8" i="9"/>
  <c r="AL8" i="9"/>
  <c r="AH14" i="9"/>
  <c r="BC9" i="9"/>
  <c r="K30" i="38"/>
  <c r="AU17" i="9"/>
  <c r="P31" i="38"/>
  <c r="R34" i="38"/>
  <c r="AI21" i="9"/>
  <c r="BE13" i="9"/>
  <c r="AW17" i="9"/>
  <c r="AM10" i="9"/>
  <c r="AM8" i="9"/>
  <c r="AS14" i="9"/>
  <c r="BD15" i="9"/>
  <c r="BH18" i="9"/>
  <c r="BB13" i="9"/>
  <c r="AL11" i="9"/>
  <c r="AQ18" i="9"/>
  <c r="AG7" i="9"/>
  <c r="AI18" i="9"/>
  <c r="L34" i="38"/>
  <c r="AN16" i="9"/>
  <c r="AV6" i="9"/>
  <c r="BH12" i="9"/>
  <c r="AM21" i="9"/>
  <c r="BF15" i="9"/>
  <c r="AF10" i="9"/>
  <c r="AO8" i="9"/>
  <c r="AG12" i="9"/>
  <c r="V28" i="38"/>
  <c r="AS8" i="9"/>
  <c r="AH21" i="9"/>
  <c r="O35" i="38"/>
  <c r="AN14" i="9"/>
  <c r="AW6" i="9"/>
  <c r="AH7" i="9"/>
  <c r="BE12" i="9"/>
  <c r="AX17" i="9"/>
  <c r="AJ18" i="9"/>
  <c r="S34" i="38"/>
  <c r="AN17" i="9"/>
  <c r="AO20" i="9"/>
  <c r="BB7" i="9"/>
  <c r="BE11" i="9"/>
  <c r="AS19" i="9"/>
  <c r="AK7" i="9"/>
  <c r="BF11" i="9"/>
  <c r="BC18" i="9"/>
  <c r="BE8" i="9"/>
  <c r="BG9" i="9"/>
  <c r="BC20" i="9"/>
  <c r="AH13" i="9"/>
  <c r="O28" i="38"/>
  <c r="AQ15" i="9"/>
  <c r="M29" i="38"/>
  <c r="BH7" i="9"/>
  <c r="AI15" i="9"/>
  <c r="AY14" i="9"/>
  <c r="AO16" i="9"/>
  <c r="AJ9" i="9"/>
  <c r="AZ20" i="9"/>
  <c r="AS20" i="9"/>
  <c r="O48" i="38"/>
  <c r="AO9" i="9"/>
  <c r="Q23" i="38"/>
  <c r="Q50" i="38"/>
  <c r="AM5" i="9"/>
  <c r="BE20" i="9"/>
  <c r="AV20" i="9"/>
  <c r="L31" i="38"/>
  <c r="AT14" i="9"/>
  <c r="AH16" i="9"/>
  <c r="AT10" i="9"/>
  <c r="AF18" i="9"/>
  <c r="AJ12" i="9"/>
  <c r="AK8" i="9"/>
  <c r="K27" i="38"/>
  <c r="Q31" i="38"/>
  <c r="V52" i="38"/>
  <c r="AR13" i="9"/>
  <c r="BH17" i="9"/>
  <c r="AF19" i="9"/>
  <c r="AH11" i="9"/>
  <c r="AO19" i="9"/>
  <c r="AP5" i="9"/>
  <c r="BH10" i="9"/>
  <c r="M25" i="38"/>
  <c r="AX9" i="9"/>
  <c r="AI7" i="9"/>
  <c r="AW20" i="9"/>
  <c r="AT19" i="9"/>
  <c r="Q27" i="38"/>
  <c r="AR9" i="9"/>
  <c r="AY7" i="9"/>
  <c r="M35" i="38"/>
  <c r="BB11" i="9"/>
  <c r="AG10" i="9"/>
  <c r="BD7" i="9"/>
  <c r="AM16" i="9"/>
  <c r="AO12" i="9"/>
  <c r="AW8" i="9"/>
  <c r="AR6" i="9"/>
  <c r="AN11" i="9"/>
  <c r="BG11" i="9"/>
  <c r="AF11" i="9"/>
  <c r="AM20" i="9"/>
  <c r="AN10" i="9"/>
  <c r="R35" i="38"/>
  <c r="AI14" i="9"/>
  <c r="BH11" i="9"/>
  <c r="AN21" i="9"/>
  <c r="AZ7" i="9"/>
  <c r="AT21" i="9"/>
  <c r="BB20" i="9"/>
  <c r="BG8" i="9"/>
  <c r="W32" i="38"/>
  <c r="Q49" i="38"/>
  <c r="BH19" i="9"/>
  <c r="V45" i="38"/>
  <c r="O43" i="38"/>
  <c r="BG19" i="9"/>
  <c r="P33" i="38"/>
  <c r="AI20" i="9"/>
  <c r="AG20" i="9"/>
  <c r="AT13" i="9"/>
  <c r="AN7" i="9"/>
  <c r="BF20" i="9"/>
  <c r="AR5" i="9"/>
  <c r="AS18" i="9"/>
  <c r="BD16" i="9"/>
  <c r="AS15" i="9"/>
  <c r="AL16" i="9"/>
  <c r="AX13" i="9"/>
  <c r="AV15" i="9"/>
  <c r="AG13" i="9"/>
  <c r="AK9" i="9"/>
  <c r="W30" i="38"/>
  <c r="AK19" i="9"/>
  <c r="AL5" i="9"/>
  <c r="R25" i="38"/>
  <c r="AR11" i="9"/>
  <c r="AG21" i="9"/>
  <c r="BD14" i="9"/>
  <c r="AX19" i="9"/>
  <c r="BC6" i="9"/>
  <c r="AY18" i="9"/>
  <c r="AY17" i="9"/>
  <c r="AO17" i="9"/>
  <c r="AW13" i="9"/>
  <c r="BC19" i="9"/>
  <c r="BE15" i="9"/>
  <c r="T35" i="38"/>
  <c r="BE14" i="9"/>
  <c r="BC10" i="9"/>
  <c r="AY5" i="9"/>
  <c r="AJ11" i="9"/>
  <c r="AT6" i="9"/>
  <c r="AK6" i="9"/>
  <c r="V32" i="38"/>
  <c r="AI9" i="9"/>
  <c r="K32" i="38"/>
  <c r="BB18" i="9"/>
  <c r="AT18" i="9"/>
  <c r="R29" i="38"/>
  <c r="V35" i="38"/>
  <c r="BD10" i="9"/>
  <c r="AW16" i="9"/>
  <c r="AQ17" i="9"/>
  <c r="AQ16" i="9"/>
  <c r="AX10" i="9"/>
  <c r="AU18" i="9"/>
  <c r="AU21" i="9"/>
  <c r="AS11" i="9"/>
  <c r="BG16" i="9"/>
  <c r="AJ15" i="9"/>
  <c r="AN5" i="9"/>
  <c r="AM14" i="9"/>
  <c r="O26" i="38"/>
  <c r="AV10" i="9"/>
  <c r="AV9" i="9"/>
  <c r="AL20" i="9"/>
  <c r="AH17" i="9"/>
  <c r="AX12" i="9"/>
  <c r="R47" i="38"/>
  <c r="AG6" i="9"/>
  <c r="BC13" i="9"/>
  <c r="AM12" i="9"/>
  <c r="BD17" i="9"/>
  <c r="O52" i="38"/>
  <c r="R40" i="38"/>
  <c r="K35" i="38"/>
  <c r="BB17" i="9"/>
  <c r="Q45" i="38"/>
  <c r="AN20" i="9"/>
  <c r="AZ12" i="9"/>
  <c r="BG7" i="9"/>
  <c r="AU14" i="9"/>
  <c r="BG21" i="9"/>
  <c r="W29" i="38"/>
  <c r="BF9" i="9"/>
  <c r="AN12" i="9"/>
  <c r="AR21" i="9"/>
  <c r="BE17" i="9"/>
  <c r="AF17" i="9"/>
  <c r="BB5" i="9"/>
  <c r="Q48" i="38"/>
  <c r="BB8" i="9"/>
  <c r="AU15" i="9"/>
  <c r="AR14" i="9"/>
  <c r="AG5" i="9"/>
  <c r="AK14" i="9"/>
  <c r="AG14" i="9"/>
  <c r="BH9" i="9"/>
  <c r="S32" i="38"/>
  <c r="Q33" i="38"/>
  <c r="BC16" i="9"/>
  <c r="AX20" i="9"/>
  <c r="AW11" i="9"/>
  <c r="AM6" i="9"/>
  <c r="AR8" i="9"/>
  <c r="AS10" i="9"/>
  <c r="AJ14" i="9"/>
  <c r="V33" i="38"/>
  <c r="AK18" i="9"/>
  <c r="AG11" i="9"/>
  <c r="AH18" i="9"/>
  <c r="BA19" i="9"/>
  <c r="N28" i="38"/>
  <c r="AJ6" i="9"/>
  <c r="BB16" i="9"/>
  <c r="AI12" i="9"/>
  <c r="AG15" i="9"/>
  <c r="AQ14" i="9"/>
  <c r="K29" i="38"/>
  <c r="BF17" i="9"/>
  <c r="BA20" i="9"/>
  <c r="AP7" i="9"/>
  <c r="AL9" i="9"/>
  <c r="BF10" i="9"/>
  <c r="N30" i="38"/>
  <c r="O31" i="38"/>
  <c r="AN13" i="9"/>
  <c r="AQ12" i="9"/>
  <c r="Q41" i="38"/>
  <c r="AL10" i="9"/>
  <c r="V50" i="38"/>
  <c r="Q51" i="38"/>
  <c r="AO14" i="9"/>
  <c r="AY9" i="9"/>
  <c r="BE5" i="9"/>
  <c r="BB10" i="9"/>
  <c r="AU7" i="9"/>
  <c r="AV19" i="9"/>
  <c r="BD9" i="9"/>
  <c r="AP15" i="9"/>
  <c r="AV17" i="9"/>
  <c r="AL13" i="9"/>
  <c r="AY12" i="9"/>
  <c r="BA5" i="9"/>
  <c r="AO21" i="9"/>
  <c r="T32" i="38"/>
  <c r="BB19" i="9"/>
  <c r="K34" i="38"/>
  <c r="Q24" i="38"/>
  <c r="Q34" i="38"/>
  <c r="R28" i="38"/>
  <c r="AY10" i="9"/>
  <c r="AR19" i="9"/>
  <c r="AO5" i="9"/>
  <c r="AQ11" i="9"/>
  <c r="AF7" i="9"/>
  <c r="AF6" i="9"/>
  <c r="AM7" i="9"/>
  <c r="AP11" i="9"/>
  <c r="AK13" i="9"/>
  <c r="BC11" i="9"/>
  <c r="AQ7" i="9"/>
  <c r="BC8" i="9"/>
  <c r="AR18" i="9"/>
  <c r="M26" i="38"/>
  <c r="BH5" i="9"/>
  <c r="AS5" i="9"/>
  <c r="AH20" i="9"/>
  <c r="Q28" i="38"/>
  <c r="AP6" i="9"/>
  <c r="U26" i="38"/>
  <c r="AV14" i="9"/>
  <c r="BA14" i="9"/>
  <c r="AZ5" i="9"/>
  <c r="AR17" i="9"/>
  <c r="AW10" i="9"/>
  <c r="AG17" i="9"/>
  <c r="T34" i="38"/>
  <c r="W34" i="38"/>
  <c r="AK15" i="9"/>
  <c r="R33" i="38"/>
  <c r="S27" i="38"/>
  <c r="AH12" i="9"/>
  <c r="BC7" i="9"/>
  <c r="AT17" i="9"/>
  <c r="BH8" i="9"/>
  <c r="AY19" i="9"/>
  <c r="AR15" i="9"/>
  <c r="N32" i="38"/>
  <c r="AJ20" i="9"/>
  <c r="AO7" i="9"/>
  <c r="BE7" i="9"/>
  <c r="P35" i="38"/>
  <c r="W26" i="38"/>
  <c r="BC14" i="9"/>
  <c r="BA9" i="9"/>
  <c r="AT8" i="9"/>
  <c r="O34" i="38"/>
  <c r="AF14" i="9"/>
  <c r="R23" i="38"/>
  <c r="AP16" i="9"/>
  <c r="AZ15" i="9"/>
  <c r="AP21" i="9"/>
  <c r="AG9" i="9"/>
  <c r="N33" i="38"/>
  <c r="AV18" i="9"/>
  <c r="AW21" i="9"/>
  <c r="AH8" i="9"/>
  <c r="AO10" i="9"/>
  <c r="BA13" i="9"/>
  <c r="AM17" i="9"/>
  <c r="AF20" i="9"/>
  <c r="AQ13" i="9"/>
  <c r="AK21" i="9"/>
  <c r="T23" i="38"/>
  <c r="AQ19" i="9"/>
  <c r="M52" i="38"/>
  <c r="AQ4" i="9"/>
  <c r="AF9" i="9"/>
  <c r="M49" i="38"/>
  <c r="BF4" i="9"/>
  <c r="BA4" i="9"/>
  <c r="N43" i="38"/>
  <c r="N46" i="38"/>
  <c r="AL4" i="9"/>
  <c r="N48" i="38"/>
  <c r="T43" i="38"/>
  <c r="AS4" i="9"/>
  <c r="S45" i="38"/>
  <c r="P45" i="38"/>
  <c r="U51" i="38"/>
  <c r="AI4" i="9"/>
  <c r="AW4" i="9"/>
  <c r="AZ4" i="9"/>
  <c r="BE4" i="9"/>
  <c r="BE21" i="9"/>
  <c r="T51" i="38"/>
  <c r="BD4" i="9"/>
  <c r="P47" i="38"/>
  <c r="M46" i="38"/>
  <c r="U45" i="38"/>
  <c r="BH4" i="9"/>
  <c r="N51" i="38"/>
  <c r="AU4" i="9"/>
  <c r="AM4" i="9"/>
  <c r="S51" i="38"/>
  <c r="U43" i="38"/>
  <c r="N50" i="38"/>
  <c r="W52" i="38"/>
  <c r="AP4" i="9"/>
  <c r="X51" i="38"/>
  <c r="U52" i="38"/>
  <c r="P48" i="38"/>
  <c r="T40" i="38"/>
  <c r="T49" i="38"/>
  <c r="BE16" i="9"/>
  <c r="BC4" i="9"/>
  <c r="AT4" i="9"/>
  <c r="P52" i="38"/>
  <c r="AN9" i="9"/>
  <c r="AO4" i="9"/>
  <c r="T46" i="38"/>
  <c r="AG4" i="9"/>
  <c r="P51" i="38"/>
  <c r="AJ4" i="9"/>
  <c r="AV4" i="9"/>
  <c r="AR4" i="9"/>
  <c r="P49" i="38"/>
  <c r="S52" i="38"/>
  <c r="T52" i="38"/>
  <c r="P43" i="38"/>
  <c r="T50" i="38"/>
  <c r="T48" i="38"/>
  <c r="M43" i="38"/>
  <c r="AN4" i="9"/>
  <c r="P46" i="38"/>
  <c r="W51" i="38"/>
  <c r="BG4" i="9"/>
  <c r="W50" i="38"/>
  <c r="M51" i="38"/>
  <c r="AF4" i="9"/>
  <c r="N52" i="38"/>
  <c r="P50" i="38"/>
  <c r="AH4" i="9"/>
  <c r="W43" i="38"/>
  <c r="S50" i="38"/>
  <c r="AX4" i="9"/>
  <c r="AY4" i="9"/>
  <c r="S49" i="38"/>
  <c r="T45" i="38"/>
  <c r="BB4" i="9"/>
  <c r="M48" i="38"/>
  <c r="AK4" i="9"/>
  <c r="N49" i="38"/>
  <c r="W45" i="38"/>
  <c r="AS21" i="9"/>
  <c r="AQ40" i="9" l="1"/>
  <c r="AK42" i="9"/>
  <c r="AQ34" i="9"/>
  <c r="AF41" i="9"/>
  <c r="AM38" i="9"/>
  <c r="BA34" i="9"/>
  <c r="AO31" i="9"/>
  <c r="AH29" i="9"/>
  <c r="AW42" i="9"/>
  <c r="AV39" i="9"/>
  <c r="AG30" i="9"/>
  <c r="AP42" i="9"/>
  <c r="AZ36" i="9"/>
  <c r="AP37" i="9"/>
  <c r="AF35" i="9"/>
  <c r="AT29" i="9"/>
  <c r="BA30" i="9"/>
  <c r="BC35" i="9"/>
  <c r="BE28" i="9"/>
  <c r="AO28" i="9"/>
  <c r="AJ41" i="9"/>
  <c r="AR36" i="9"/>
  <c r="AY40" i="9"/>
  <c r="BH29" i="9"/>
  <c r="AT38" i="9"/>
  <c r="BC28" i="9"/>
  <c r="AH33" i="9"/>
  <c r="AK36" i="9"/>
  <c r="AG38" i="9"/>
  <c r="AW31" i="9"/>
  <c r="AR38" i="9"/>
  <c r="AZ26" i="9"/>
  <c r="BA35" i="9"/>
  <c r="AV35" i="9"/>
  <c r="AP27" i="9"/>
  <c r="AH41" i="9"/>
  <c r="AS26" i="9"/>
  <c r="BH26" i="9"/>
  <c r="C26" i="38"/>
  <c r="AR39" i="9"/>
  <c r="BC29" i="9"/>
  <c r="AQ28" i="9"/>
  <c r="BC32" i="9"/>
  <c r="AK34" i="9"/>
  <c r="AP32" i="9"/>
  <c r="AM28" i="9"/>
  <c r="AF27" i="9"/>
  <c r="AF28" i="9"/>
  <c r="AQ32" i="9"/>
  <c r="AO26" i="9"/>
  <c r="AR40" i="9"/>
  <c r="AY31" i="9"/>
  <c r="B34" i="38"/>
  <c r="BB40" i="9"/>
  <c r="AO42" i="9"/>
  <c r="BA26" i="9"/>
  <c r="AY33" i="9"/>
  <c r="AL34" i="9"/>
  <c r="AV38" i="9"/>
  <c r="AP36" i="9"/>
  <c r="BD30" i="9"/>
  <c r="AV40" i="9"/>
  <c r="AU28" i="9"/>
  <c r="BB31" i="9"/>
  <c r="BE26" i="9"/>
  <c r="AY30" i="9"/>
  <c r="AO35" i="9"/>
  <c r="AL31" i="9"/>
  <c r="AQ33" i="9"/>
  <c r="AN34" i="9"/>
  <c r="BF31" i="9"/>
  <c r="AL30" i="9"/>
  <c r="AP28" i="9"/>
  <c r="BA41" i="9"/>
  <c r="BF38" i="9"/>
  <c r="B29" i="38"/>
  <c r="AQ35" i="9"/>
  <c r="AG36" i="9"/>
  <c r="AI33" i="9"/>
  <c r="BB37" i="9"/>
  <c r="AJ27" i="9"/>
  <c r="BA40" i="9"/>
  <c r="AH39" i="9"/>
  <c r="AG32" i="9"/>
  <c r="AK39" i="9"/>
  <c r="AJ35" i="9"/>
  <c r="AS31" i="9"/>
  <c r="AR29" i="9"/>
  <c r="AM27" i="9"/>
  <c r="AW32" i="9"/>
  <c r="AX41" i="9"/>
  <c r="BC37" i="9"/>
  <c r="BH30" i="9"/>
  <c r="AG35" i="9"/>
  <c r="AK35" i="9"/>
  <c r="AG26" i="9"/>
  <c r="AR35" i="9"/>
  <c r="AU36" i="9"/>
  <c r="BB29" i="9"/>
  <c r="BB26" i="9"/>
  <c r="AF38" i="9"/>
  <c r="BE38" i="9"/>
  <c r="AR42" i="9"/>
  <c r="AN33" i="9"/>
  <c r="BF30" i="9"/>
  <c r="BG42" i="9"/>
  <c r="AU35" i="9"/>
  <c r="BG28" i="9"/>
  <c r="AZ33" i="9"/>
  <c r="AN41" i="9"/>
  <c r="BB38" i="9"/>
  <c r="B35" i="38"/>
  <c r="BD38" i="9"/>
  <c r="AM33" i="9"/>
  <c r="BC34" i="9"/>
  <c r="AG27" i="9"/>
  <c r="AX33" i="9"/>
  <c r="AH38" i="9"/>
  <c r="AL41" i="9"/>
  <c r="AV30" i="9"/>
  <c r="AV31" i="9"/>
  <c r="AM35" i="9"/>
  <c r="AN26" i="9"/>
  <c r="AJ36" i="9"/>
  <c r="BG37" i="9"/>
  <c r="AS32" i="9"/>
  <c r="AU42" i="9"/>
  <c r="AU39" i="9"/>
  <c r="AX31" i="9"/>
  <c r="AQ37" i="9"/>
  <c r="AQ38" i="9"/>
  <c r="AW37" i="9"/>
  <c r="BD31" i="9"/>
  <c r="AT39" i="9"/>
  <c r="BB39" i="9"/>
  <c r="B32" i="38"/>
  <c r="AI30" i="9"/>
  <c r="AK27" i="9"/>
  <c r="AT27" i="9"/>
  <c r="AJ32" i="9"/>
  <c r="AY26" i="9"/>
  <c r="BC31" i="9"/>
  <c r="BE35" i="9"/>
  <c r="BE36" i="9"/>
  <c r="BC40" i="9"/>
  <c r="AW34" i="9"/>
  <c r="AO38" i="9"/>
  <c r="AY38" i="9"/>
  <c r="AY39" i="9"/>
  <c r="BC27" i="9"/>
  <c r="AX40" i="9"/>
  <c r="BD35" i="9"/>
  <c r="AG42" i="9"/>
  <c r="AR32" i="9"/>
  <c r="AL26" i="9"/>
  <c r="AK40" i="9"/>
  <c r="AK30" i="9"/>
  <c r="AG34" i="9"/>
  <c r="AV36" i="9"/>
  <c r="AX34" i="9"/>
  <c r="AL37" i="9"/>
  <c r="AS36" i="9"/>
  <c r="BD37" i="9"/>
  <c r="AS39" i="9"/>
  <c r="AR26" i="9"/>
  <c r="BF41" i="9"/>
  <c r="AN28" i="9"/>
  <c r="AT34" i="9"/>
  <c r="AG41" i="9"/>
  <c r="AI41" i="9"/>
  <c r="BG40" i="9"/>
  <c r="BH40" i="9"/>
  <c r="BG29" i="9"/>
  <c r="BB41" i="9"/>
  <c r="AT42" i="9"/>
  <c r="AZ28" i="9"/>
  <c r="AN42" i="9"/>
  <c r="BH32" i="9"/>
  <c r="AI35" i="9"/>
  <c r="AN31" i="9"/>
  <c r="AM41" i="9"/>
  <c r="AF32" i="9"/>
  <c r="BG32" i="9"/>
  <c r="AN32" i="9"/>
  <c r="AR27" i="9"/>
  <c r="AW29" i="9"/>
  <c r="AO33" i="9"/>
  <c r="AM37" i="9"/>
  <c r="BD28" i="9"/>
  <c r="AG31" i="9"/>
  <c r="BB32" i="9"/>
  <c r="C35" i="38"/>
  <c r="AY28" i="9"/>
  <c r="AR30" i="9"/>
  <c r="AT40" i="9"/>
  <c r="AW41" i="9"/>
  <c r="AI28" i="9"/>
  <c r="AX30" i="9"/>
  <c r="BH31" i="9"/>
  <c r="AP26" i="9"/>
  <c r="AO40" i="9"/>
  <c r="AH32" i="9"/>
  <c r="AF40" i="9"/>
  <c r="BH38" i="9"/>
  <c r="AR34" i="9"/>
  <c r="B27" i="38"/>
  <c r="AK29" i="9"/>
  <c r="AJ33" i="9"/>
  <c r="AF39" i="9"/>
  <c r="AT31" i="9"/>
  <c r="AH37" i="9"/>
  <c r="AT35" i="9"/>
  <c r="AV41" i="9"/>
  <c r="BE41" i="9"/>
  <c r="AM26" i="9"/>
  <c r="AO30" i="9"/>
  <c r="AS41" i="9"/>
  <c r="AZ41" i="9"/>
  <c r="AJ30" i="9"/>
  <c r="AO37" i="9"/>
  <c r="AY35" i="9"/>
  <c r="AI36" i="9"/>
  <c r="BH28" i="9"/>
  <c r="AQ36" i="9"/>
  <c r="AH34" i="9"/>
  <c r="BC41" i="9"/>
  <c r="BG30" i="9"/>
  <c r="BE29" i="9"/>
  <c r="BC39" i="9"/>
  <c r="BF32" i="9"/>
  <c r="AK28" i="9"/>
  <c r="AS40" i="9"/>
  <c r="BE32" i="9"/>
  <c r="BB28" i="9"/>
  <c r="AO41" i="9"/>
  <c r="AN38" i="9"/>
  <c r="AJ39" i="9"/>
  <c r="AX38" i="9"/>
  <c r="BE33" i="9"/>
  <c r="AH28" i="9"/>
  <c r="AW27" i="9"/>
  <c r="AN35" i="9"/>
  <c r="AH42" i="9"/>
  <c r="AS29" i="9"/>
  <c r="AG33" i="9"/>
  <c r="AO29" i="9"/>
  <c r="AF31" i="9"/>
  <c r="BF36" i="9"/>
  <c r="AM42" i="9"/>
  <c r="BH33" i="9"/>
  <c r="AV27" i="9"/>
  <c r="AN37" i="9"/>
  <c r="AI39" i="9"/>
  <c r="AG28" i="9"/>
  <c r="AQ39" i="9"/>
  <c r="AL32" i="9"/>
  <c r="BB34" i="9"/>
  <c r="BH39" i="9"/>
  <c r="BD36" i="9"/>
  <c r="AS35" i="9"/>
  <c r="AM29" i="9"/>
  <c r="AM31" i="9"/>
  <c r="AW38" i="9"/>
  <c r="BE34" i="9"/>
  <c r="AI42" i="9"/>
  <c r="AU38" i="9"/>
  <c r="BC30" i="9"/>
  <c r="AH35" i="9"/>
  <c r="AL29" i="9"/>
  <c r="AI29" i="9"/>
  <c r="AZ31" i="9"/>
  <c r="AQ30" i="9"/>
  <c r="BB33" i="9"/>
  <c r="AZ29" i="9"/>
  <c r="AT32" i="9"/>
  <c r="AK26" i="9"/>
  <c r="BD42" i="9"/>
  <c r="AF29" i="9"/>
  <c r="AJ40" i="9"/>
  <c r="BA28" i="9"/>
  <c r="AW36" i="9"/>
  <c r="AZ27" i="9"/>
  <c r="AR41" i="9"/>
  <c r="AM34" i="9"/>
  <c r="AQ41" i="9"/>
  <c r="AO27" i="9"/>
  <c r="AG29" i="9"/>
  <c r="AV34" i="9"/>
  <c r="BD32" i="9"/>
  <c r="AX29" i="9"/>
  <c r="AF37" i="9"/>
  <c r="AU31" i="9"/>
  <c r="AP31" i="9"/>
  <c r="AZ40" i="9"/>
  <c r="AN40" i="9"/>
  <c r="AV33" i="9"/>
  <c r="AX26" i="9"/>
  <c r="AZ34" i="9"/>
  <c r="AW30" i="9"/>
  <c r="AT30" i="9"/>
  <c r="BD26" i="9"/>
  <c r="AL36" i="9"/>
  <c r="AF36" i="9"/>
  <c r="AI37" i="9"/>
  <c r="AU26" i="9"/>
  <c r="AN36" i="9"/>
  <c r="AN39" i="9"/>
  <c r="BH36" i="9"/>
  <c r="AL38" i="9"/>
  <c r="AS37" i="9"/>
  <c r="AM30" i="9"/>
  <c r="BA31" i="9"/>
  <c r="AT41" i="9"/>
  <c r="AS27" i="9"/>
  <c r="BC26" i="9"/>
  <c r="AV37" i="9"/>
  <c r="AV32" i="9"/>
  <c r="BC42" i="9"/>
  <c r="AH40" i="9"/>
  <c r="BA29" i="9"/>
  <c r="BF40" i="9"/>
  <c r="AY32" i="9"/>
  <c r="BF35" i="9"/>
  <c r="AO39" i="9"/>
  <c r="AR28" i="9"/>
  <c r="BG27" i="9"/>
  <c r="AZ38" i="9"/>
  <c r="AF33" i="9"/>
  <c r="AL39" i="9"/>
  <c r="AG37" i="9"/>
  <c r="BC33" i="9"/>
  <c r="AU30" i="9"/>
  <c r="BA42" i="9"/>
  <c r="AI34" i="9"/>
  <c r="B31" i="38"/>
  <c r="AP30" i="9"/>
  <c r="BG35" i="9"/>
  <c r="AX42" i="9"/>
  <c r="AJ42" i="9"/>
  <c r="BG33" i="9"/>
  <c r="AX35" i="9"/>
  <c r="AN29" i="9"/>
  <c r="AT37" i="9"/>
  <c r="AT28" i="9"/>
  <c r="BF42" i="9"/>
  <c r="BA39" i="9"/>
  <c r="BB27" i="9"/>
  <c r="AZ32" i="9"/>
  <c r="BF37" i="9"/>
  <c r="BA36" i="9"/>
  <c r="AR31" i="9"/>
  <c r="AP40" i="9"/>
  <c r="AU33" i="9"/>
  <c r="AY27" i="9"/>
  <c r="AO36" i="9"/>
  <c r="AJ28" i="9"/>
  <c r="AU32" i="9"/>
  <c r="AZ37" i="9"/>
  <c r="AF26" i="9"/>
  <c r="AW26" i="9"/>
  <c r="AS34" i="9"/>
  <c r="AW28" i="9"/>
  <c r="BG34" i="9"/>
  <c r="AY41" i="9"/>
  <c r="AS38" i="9"/>
  <c r="AY36" i="9"/>
  <c r="AJ29" i="9"/>
  <c r="AV42" i="9"/>
  <c r="AK32" i="9"/>
  <c r="BB42" i="9"/>
  <c r="C32" i="38"/>
  <c r="BH37" i="9"/>
  <c r="AU40" i="9"/>
  <c r="AK41" i="9"/>
  <c r="BF26" i="9"/>
  <c r="BF33" i="9"/>
  <c r="AQ29" i="9"/>
  <c r="AU27" i="9"/>
  <c r="BA37" i="9"/>
  <c r="AL28" i="9"/>
  <c r="BG39" i="9"/>
  <c r="BA38" i="9"/>
  <c r="BE39" i="9"/>
  <c r="AJ31" i="9"/>
  <c r="BD40" i="9"/>
  <c r="AH31" i="9"/>
  <c r="AU34" i="9"/>
  <c r="AV28" i="9"/>
  <c r="AI27" i="9"/>
  <c r="BA32" i="9"/>
  <c r="BF29" i="9"/>
  <c r="AP39" i="9"/>
  <c r="AR33" i="9"/>
  <c r="BD27" i="9"/>
  <c r="AK38" i="9"/>
  <c r="C31" i="38"/>
  <c r="AK31" i="9"/>
  <c r="AT33" i="9"/>
  <c r="AT36" i="9"/>
  <c r="AI31" i="9"/>
  <c r="AK37" i="9"/>
  <c r="AG39" i="9"/>
  <c r="AR37" i="9"/>
  <c r="BC38" i="9"/>
  <c r="AM32" i="9"/>
  <c r="BB35" i="9"/>
  <c r="AW40" i="9"/>
  <c r="BG38" i="9"/>
  <c r="AO32" i="9"/>
  <c r="BE27" i="9"/>
  <c r="AX37" i="9"/>
  <c r="AX32" i="9"/>
  <c r="AH30" i="9"/>
  <c r="AL40" i="9"/>
  <c r="AS28" i="9"/>
  <c r="BG41" i="9"/>
  <c r="BD41" i="9"/>
  <c r="AZ42" i="9"/>
  <c r="AO34" i="9"/>
  <c r="AK33" i="9"/>
  <c r="AY37" i="9"/>
  <c r="AM39" i="9"/>
  <c r="BG31" i="9"/>
  <c r="AX27" i="9"/>
  <c r="BC36" i="9"/>
  <c r="BH35" i="9"/>
  <c r="AI26" i="9"/>
  <c r="AZ35" i="9"/>
  <c r="AX39" i="9"/>
  <c r="BE30" i="9"/>
  <c r="BD34" i="9"/>
  <c r="BG36" i="9"/>
  <c r="AH36" i="9"/>
  <c r="AF42" i="9"/>
  <c r="BD33" i="9"/>
  <c r="AW33" i="9"/>
  <c r="AJ26" i="9"/>
  <c r="BF27" i="9"/>
  <c r="AV29" i="9"/>
  <c r="AX36" i="9"/>
  <c r="BD39" i="9"/>
  <c r="AP35" i="9"/>
  <c r="AP34" i="9"/>
  <c r="AJ38" i="9"/>
  <c r="AI38" i="9"/>
  <c r="AP38" i="9"/>
  <c r="AL42" i="9"/>
  <c r="BH27" i="9"/>
  <c r="AW39" i="9"/>
  <c r="AQ26" i="9"/>
  <c r="BB36" i="9"/>
  <c r="BF34" i="9"/>
  <c r="AP29" i="9"/>
  <c r="BH42" i="9"/>
  <c r="BF28" i="9"/>
  <c r="AS33" i="9"/>
  <c r="AH26" i="9"/>
  <c r="AN27" i="9"/>
  <c r="AG40" i="9"/>
  <c r="AU41" i="9"/>
  <c r="AV26" i="9"/>
  <c r="AL35" i="9"/>
  <c r="AU29" i="9"/>
  <c r="BE40" i="9"/>
  <c r="BE31" i="9"/>
  <c r="AX28" i="9"/>
  <c r="AI40" i="9"/>
  <c r="AQ31" i="9"/>
  <c r="AJ37" i="9"/>
  <c r="AL33" i="9"/>
  <c r="BF39" i="9"/>
  <c r="BA27" i="9"/>
  <c r="BD29" i="9"/>
  <c r="AI32" i="9"/>
  <c r="BB30" i="9"/>
  <c r="AZ39" i="9"/>
  <c r="AH27" i="9"/>
  <c r="AM36" i="9"/>
  <c r="AZ30" i="9"/>
  <c r="AS30" i="9"/>
  <c r="AP33" i="9"/>
  <c r="AY29" i="9"/>
  <c r="AL27" i="9"/>
  <c r="AJ34" i="9"/>
  <c r="AQ27" i="9"/>
  <c r="BG26" i="9"/>
  <c r="BH41" i="9"/>
  <c r="AF34" i="9"/>
  <c r="BH34" i="9"/>
  <c r="AP41" i="9"/>
  <c r="BA33" i="9"/>
  <c r="AU37" i="9"/>
  <c r="AM40" i="9"/>
  <c r="C34" i="38"/>
  <c r="AY42" i="9"/>
  <c r="AW35" i="9"/>
  <c r="AY34" i="9"/>
  <c r="AT26" i="9"/>
  <c r="AQ42" i="9"/>
  <c r="D45" i="38"/>
  <c r="BH25" i="9"/>
  <c r="AS25" i="9"/>
  <c r="AT25" i="9"/>
  <c r="AR25" i="9"/>
  <c r="AL25" i="9"/>
  <c r="BC25" i="9"/>
  <c r="AF25" i="9"/>
  <c r="AN25" i="9"/>
  <c r="AV25" i="9"/>
  <c r="BD25" i="9"/>
  <c r="D51" i="38"/>
  <c r="AJ25" i="9"/>
  <c r="AK25" i="9"/>
  <c r="C51" i="38"/>
  <c r="C43" i="38"/>
  <c r="BA25" i="9"/>
  <c r="AM25" i="9"/>
  <c r="AG25" i="9"/>
  <c r="BE25" i="9"/>
  <c r="BF25" i="9"/>
  <c r="AZ25" i="9"/>
  <c r="C49" i="38"/>
  <c r="BB25" i="9"/>
  <c r="AU25" i="9"/>
  <c r="AO25" i="9"/>
  <c r="AW25" i="9"/>
  <c r="AH25" i="9"/>
  <c r="AP25" i="9"/>
  <c r="AX25" i="9"/>
  <c r="AI25" i="9"/>
  <c r="AQ25" i="9"/>
  <c r="AY25" i="9"/>
  <c r="BG25" i="9"/>
  <c r="C52" i="38"/>
  <c r="C48" i="38"/>
  <c r="T126" i="2"/>
  <c r="T109" i="2"/>
  <c r="T143" i="2"/>
  <c r="T92" i="2"/>
  <c r="T58" i="2"/>
  <c r="O128" i="2"/>
  <c r="O94" i="2"/>
  <c r="O77" i="2"/>
  <c r="O145" i="2"/>
  <c r="O111" i="2"/>
  <c r="U113" i="2"/>
  <c r="U130" i="2"/>
  <c r="U147" i="2"/>
  <c r="M149" i="2"/>
  <c r="M81" i="2"/>
  <c r="M98" i="2"/>
  <c r="M115" i="2"/>
  <c r="M64" i="2"/>
  <c r="Y101" i="2"/>
  <c r="Y135" i="2"/>
  <c r="Y84" i="2"/>
  <c r="Y67" i="2"/>
  <c r="Z87" i="2"/>
  <c r="Z138" i="2"/>
  <c r="Z155" i="2"/>
  <c r="Z70" i="2"/>
  <c r="AB79" i="21"/>
  <c r="AB147" i="21"/>
  <c r="AB96" i="21"/>
  <c r="AB62" i="21"/>
  <c r="M149" i="20"/>
  <c r="M81" i="20"/>
  <c r="M98" i="20"/>
  <c r="M115" i="20"/>
  <c r="M64" i="20"/>
  <c r="AE145" i="2"/>
  <c r="AE94" i="2"/>
  <c r="AE77" i="2"/>
  <c r="AE60" i="2"/>
  <c r="X114" i="2"/>
  <c r="X131" i="2"/>
  <c r="X80" i="2"/>
  <c r="I84" i="2"/>
  <c r="I101" i="2"/>
  <c r="I135" i="2"/>
  <c r="I118" i="2"/>
  <c r="J144" i="15"/>
  <c r="J76" i="15"/>
  <c r="J93" i="15"/>
  <c r="J110" i="15"/>
  <c r="J127" i="15"/>
  <c r="J144" i="20"/>
  <c r="J76" i="20"/>
  <c r="J93" i="20"/>
  <c r="J110" i="20"/>
  <c r="J127" i="20"/>
  <c r="K94" i="21"/>
  <c r="K77" i="21"/>
  <c r="K128" i="21"/>
  <c r="K111" i="21"/>
  <c r="K145" i="21"/>
  <c r="AC143" i="2"/>
  <c r="AC126" i="2"/>
  <c r="AC75" i="2"/>
  <c r="AC109" i="2"/>
  <c r="W149" i="2"/>
  <c r="W132" i="2"/>
  <c r="W98" i="2"/>
  <c r="W81" i="2"/>
  <c r="W64" i="2"/>
  <c r="U109" i="16"/>
  <c r="U126" i="16"/>
  <c r="U143" i="16"/>
  <c r="J149" i="22"/>
  <c r="J81" i="22"/>
  <c r="J98" i="22"/>
  <c r="J115" i="22"/>
  <c r="J132" i="22"/>
  <c r="H104" i="22"/>
  <c r="H87" i="22"/>
  <c r="H121" i="22"/>
  <c r="H138" i="22"/>
  <c r="AA115" i="20"/>
  <c r="AA98" i="20"/>
  <c r="AA81" i="20"/>
  <c r="AA149" i="20"/>
  <c r="AA64" i="20"/>
  <c r="J146" i="2"/>
  <c r="J78" i="2"/>
  <c r="J95" i="2"/>
  <c r="J112" i="2"/>
  <c r="J129" i="2"/>
  <c r="P131" i="2"/>
  <c r="P114" i="2"/>
  <c r="P97" i="2"/>
  <c r="P148" i="2"/>
  <c r="P63" i="2"/>
  <c r="V100" i="2"/>
  <c r="V83" i="2"/>
  <c r="V134" i="2"/>
  <c r="V151" i="2"/>
  <c r="V66" i="2"/>
  <c r="W154" i="2"/>
  <c r="W103" i="2"/>
  <c r="W137" i="2"/>
  <c r="W86" i="2"/>
  <c r="W69" i="2"/>
  <c r="AB82" i="20"/>
  <c r="AB150" i="20"/>
  <c r="AB99" i="20"/>
  <c r="AB65" i="20"/>
  <c r="U116" i="19"/>
  <c r="U133" i="19"/>
  <c r="U150" i="19"/>
  <c r="AB81" i="21"/>
  <c r="AB149" i="21"/>
  <c r="AB98" i="21"/>
  <c r="AB64" i="21"/>
  <c r="H94" i="2"/>
  <c r="H77" i="2"/>
  <c r="H111" i="2"/>
  <c r="H128" i="2"/>
  <c r="AA112" i="2"/>
  <c r="AA95" i="2"/>
  <c r="AA78" i="2"/>
  <c r="AA146" i="2"/>
  <c r="AA61" i="2"/>
  <c r="Q80" i="2"/>
  <c r="Q97" i="2"/>
  <c r="Q114" i="2"/>
  <c r="Q131" i="2"/>
  <c r="Q148" i="2"/>
  <c r="G134" i="2"/>
  <c r="G100" i="2"/>
  <c r="G83" i="2"/>
  <c r="G117" i="2"/>
  <c r="U119" i="2"/>
  <c r="U153" i="2"/>
  <c r="U136" i="2"/>
  <c r="R110" i="20"/>
  <c r="R144" i="20"/>
  <c r="R127" i="20"/>
  <c r="R59" i="20"/>
  <c r="R116" i="19"/>
  <c r="R150" i="19"/>
  <c r="R133" i="19"/>
  <c r="R65" i="19"/>
  <c r="G130" i="2"/>
  <c r="G96" i="2"/>
  <c r="G79" i="2"/>
  <c r="G113" i="2"/>
  <c r="N153" i="2"/>
  <c r="N102" i="2"/>
  <c r="N119" i="2"/>
  <c r="N85" i="2"/>
  <c r="N68" i="2"/>
  <c r="G138" i="22"/>
  <c r="G104" i="22"/>
  <c r="G121" i="22"/>
  <c r="G87" i="22"/>
  <c r="I81" i="20"/>
  <c r="I98" i="20"/>
  <c r="I132" i="20"/>
  <c r="I115" i="20"/>
  <c r="H94" i="22"/>
  <c r="H77" i="22"/>
  <c r="H111" i="22"/>
  <c r="H128" i="22"/>
  <c r="R110" i="18"/>
  <c r="R144" i="18"/>
  <c r="R127" i="18"/>
  <c r="R59" i="18"/>
  <c r="AB12" i="4"/>
  <c r="AE12" i="4"/>
  <c r="S12" i="4"/>
  <c r="U12" i="4"/>
  <c r="V12" i="4"/>
  <c r="AA12" i="4"/>
  <c r="O12" i="4"/>
  <c r="Y12" i="4" s="1"/>
  <c r="P12" i="4"/>
  <c r="Z12" i="4" s="1"/>
  <c r="Q12" i="4"/>
  <c r="AC12" i="4"/>
  <c r="R12" i="4"/>
  <c r="T12" i="4"/>
  <c r="AD12" i="4" s="1"/>
  <c r="AB75" i="2"/>
  <c r="AB143" i="2"/>
  <c r="AB92" i="2"/>
  <c r="AB58" i="2"/>
  <c r="W145" i="2"/>
  <c r="W128" i="2"/>
  <c r="W94" i="2"/>
  <c r="W77" i="2"/>
  <c r="W60" i="2"/>
  <c r="AC147" i="2"/>
  <c r="AC130" i="2"/>
  <c r="AC113" i="2"/>
  <c r="AC79" i="2"/>
  <c r="AD81" i="2"/>
  <c r="AD149" i="2"/>
  <c r="AD98" i="2"/>
  <c r="AD132" i="2"/>
  <c r="AD64" i="2"/>
  <c r="Q84" i="2"/>
  <c r="Q101" i="2"/>
  <c r="Q118" i="2"/>
  <c r="Q135" i="2"/>
  <c r="Q152" i="2"/>
  <c r="P134" i="19"/>
  <c r="P100" i="19"/>
  <c r="P151" i="19"/>
  <c r="P117" i="19"/>
  <c r="P66" i="19"/>
  <c r="AF41" i="15"/>
  <c r="L126" i="2"/>
  <c r="L143" i="2"/>
  <c r="L109" i="2"/>
  <c r="L58" i="2"/>
  <c r="AF43" i="2"/>
  <c r="C78" i="2"/>
  <c r="C112" i="2"/>
  <c r="C95" i="2"/>
  <c r="C129" i="2"/>
  <c r="I80" i="2"/>
  <c r="I97" i="2"/>
  <c r="I131" i="2"/>
  <c r="I114" i="2"/>
  <c r="AE149" i="2"/>
  <c r="AE98" i="2"/>
  <c r="AE81" i="2"/>
  <c r="AE64" i="2"/>
  <c r="W151" i="2"/>
  <c r="W134" i="2"/>
  <c r="W100" i="2"/>
  <c r="W83" i="2"/>
  <c r="W66" i="2"/>
  <c r="AC153" i="2"/>
  <c r="AC136" i="2"/>
  <c r="AC119" i="2"/>
  <c r="AC85" i="2"/>
  <c r="AA121" i="2"/>
  <c r="AA104" i="2"/>
  <c r="AA87" i="2"/>
  <c r="AA155" i="2"/>
  <c r="AA70" i="2"/>
  <c r="K93" i="21"/>
  <c r="K76" i="21"/>
  <c r="K127" i="21"/>
  <c r="K110" i="21"/>
  <c r="K144" i="21"/>
  <c r="AD75" i="2"/>
  <c r="AD143" i="2"/>
  <c r="AD92" i="2"/>
  <c r="AD126" i="2"/>
  <c r="AD58" i="2"/>
  <c r="D112" i="2"/>
  <c r="D129" i="2"/>
  <c r="D78" i="2"/>
  <c r="D95" i="2"/>
  <c r="R114" i="2"/>
  <c r="R148" i="2"/>
  <c r="R131" i="2"/>
  <c r="R63" i="2"/>
  <c r="AF49" i="2"/>
  <c r="C84" i="2"/>
  <c r="C118" i="2"/>
  <c r="C135" i="2"/>
  <c r="C101" i="2"/>
  <c r="D138" i="2"/>
  <c r="D121" i="2"/>
  <c r="D87" i="2"/>
  <c r="D104" i="2"/>
  <c r="V82" i="2"/>
  <c r="V99" i="2"/>
  <c r="V133" i="2"/>
  <c r="V150" i="2"/>
  <c r="V65" i="2"/>
  <c r="AF52" i="22"/>
  <c r="C87" i="22"/>
  <c r="C121" i="22"/>
  <c r="C138" i="22"/>
  <c r="C104" i="22"/>
  <c r="Q81" i="20"/>
  <c r="Q98" i="20"/>
  <c r="Q115" i="20"/>
  <c r="Q132" i="20"/>
  <c r="Q149" i="20"/>
  <c r="G128" i="22"/>
  <c r="G94" i="22"/>
  <c r="G77" i="22"/>
  <c r="G111" i="22"/>
  <c r="J53" i="18"/>
  <c r="J144" i="18"/>
  <c r="J76" i="18"/>
  <c r="J93" i="18"/>
  <c r="J110" i="18"/>
  <c r="J127" i="18"/>
  <c r="AF41" i="18"/>
  <c r="AA110" i="2"/>
  <c r="AA93" i="2"/>
  <c r="AA76" i="2"/>
  <c r="AA144" i="2"/>
  <c r="AA59" i="2"/>
  <c r="R112" i="2"/>
  <c r="R146" i="2"/>
  <c r="R129" i="2"/>
  <c r="R61" i="2"/>
  <c r="C81" i="2"/>
  <c r="C115" i="2"/>
  <c r="C132" i="2"/>
  <c r="C98" i="2"/>
  <c r="N151" i="2"/>
  <c r="N100" i="2"/>
  <c r="N117" i="2"/>
  <c r="N83" i="2"/>
  <c r="N66" i="2"/>
  <c r="T136" i="2"/>
  <c r="T119" i="2"/>
  <c r="T153" i="2"/>
  <c r="T102" i="2"/>
  <c r="T68" i="2"/>
  <c r="AB85" i="2"/>
  <c r="AB153" i="2"/>
  <c r="AB102" i="2"/>
  <c r="AB68" i="2"/>
  <c r="AE154" i="2"/>
  <c r="AE103" i="2"/>
  <c r="AE86" i="2"/>
  <c r="AE69" i="2"/>
  <c r="G132" i="22"/>
  <c r="G98" i="22"/>
  <c r="G81" i="22"/>
  <c r="G115" i="22"/>
  <c r="S11" i="4"/>
  <c r="U11" i="4"/>
  <c r="AE11" i="4" s="1"/>
  <c r="O11" i="4"/>
  <c r="Y11" i="4"/>
  <c r="V11" i="4"/>
  <c r="AB11" i="4"/>
  <c r="AC11" i="4"/>
  <c r="P11" i="4"/>
  <c r="Z11" i="4" s="1"/>
  <c r="Q11" i="4"/>
  <c r="AA11" i="4" s="1"/>
  <c r="T11" i="4"/>
  <c r="AD11" i="4" s="1"/>
  <c r="R11" i="4"/>
  <c r="U109" i="2"/>
  <c r="U126" i="2"/>
  <c r="U143" i="2"/>
  <c r="X111" i="2"/>
  <c r="X128" i="2"/>
  <c r="X77" i="2"/>
  <c r="N147" i="2"/>
  <c r="N96" i="2"/>
  <c r="N113" i="2"/>
  <c r="N79" i="2"/>
  <c r="N62" i="2"/>
  <c r="D115" i="2"/>
  <c r="D132" i="2"/>
  <c r="D81" i="2"/>
  <c r="D98" i="2"/>
  <c r="J152" i="2"/>
  <c r="J84" i="2"/>
  <c r="J101" i="2"/>
  <c r="J118" i="2"/>
  <c r="J135" i="2"/>
  <c r="M153" i="2"/>
  <c r="M85" i="2"/>
  <c r="M102" i="2"/>
  <c r="M119" i="2"/>
  <c r="M68" i="2"/>
  <c r="X120" i="2"/>
  <c r="X86" i="2"/>
  <c r="X137" i="2"/>
  <c r="K104" i="2"/>
  <c r="K87" i="2"/>
  <c r="K121" i="2"/>
  <c r="K138" i="2"/>
  <c r="K155" i="2"/>
  <c r="AC41" i="13"/>
  <c r="U41" i="13"/>
  <c r="K41" i="13"/>
  <c r="AA41" i="13"/>
  <c r="Q41" i="13"/>
  <c r="T134" i="19"/>
  <c r="T117" i="19"/>
  <c r="T151" i="19"/>
  <c r="T100" i="19"/>
  <c r="T66" i="19"/>
  <c r="U115" i="21"/>
  <c r="U132" i="21"/>
  <c r="U149" i="21"/>
  <c r="AE7" i="4"/>
  <c r="S7" i="4"/>
  <c r="U7" i="4"/>
  <c r="AD7" i="4"/>
  <c r="AC7" i="4"/>
  <c r="V7" i="4"/>
  <c r="O7" i="4"/>
  <c r="W7" i="4" s="1"/>
  <c r="M7" i="4" s="1"/>
  <c r="P7" i="4"/>
  <c r="Z7" i="4" s="1"/>
  <c r="R7" i="4"/>
  <c r="AB7" i="4" s="1"/>
  <c r="T7" i="4"/>
  <c r="Q7" i="4"/>
  <c r="AA7" i="4" s="1"/>
  <c r="V92" i="2"/>
  <c r="V75" i="2"/>
  <c r="V126" i="2"/>
  <c r="V143" i="2"/>
  <c r="V58" i="2"/>
  <c r="I94" i="2"/>
  <c r="I77" i="2"/>
  <c r="I128" i="2"/>
  <c r="I111" i="2"/>
  <c r="AB78" i="2"/>
  <c r="AB146" i="2"/>
  <c r="AB95" i="2"/>
  <c r="AB61" i="2"/>
  <c r="J148" i="2"/>
  <c r="J80" i="2"/>
  <c r="J97" i="2"/>
  <c r="J114" i="2"/>
  <c r="J131" i="2"/>
  <c r="O132" i="2"/>
  <c r="O98" i="2"/>
  <c r="O81" i="2"/>
  <c r="O149" i="2"/>
  <c r="O115" i="2"/>
  <c r="L133" i="2"/>
  <c r="L150" i="2"/>
  <c r="L116" i="2"/>
  <c r="L65" i="2"/>
  <c r="H100" i="2"/>
  <c r="H83" i="2"/>
  <c r="H117" i="2"/>
  <c r="H134" i="2"/>
  <c r="K101" i="2"/>
  <c r="K84" i="2"/>
  <c r="K118" i="2"/>
  <c r="K135" i="2"/>
  <c r="K152" i="2"/>
  <c r="F85" i="2"/>
  <c r="F102" i="2"/>
  <c r="F136" i="2"/>
  <c r="F68" i="2"/>
  <c r="Q86" i="2"/>
  <c r="Q103" i="2"/>
  <c r="Q120" i="2"/>
  <c r="Q137" i="2"/>
  <c r="Q154" i="2"/>
  <c r="T138" i="2"/>
  <c r="T121" i="2"/>
  <c r="T155" i="2"/>
  <c r="T104" i="2"/>
  <c r="T70" i="2"/>
  <c r="AC44" i="10"/>
  <c r="U44" i="10"/>
  <c r="AA44" i="10"/>
  <c r="K44" i="10"/>
  <c r="J44" i="10"/>
  <c r="Q44" i="10"/>
  <c r="T128" i="14"/>
  <c r="T111" i="14"/>
  <c r="T145" i="14"/>
  <c r="T94" i="14"/>
  <c r="T60" i="14"/>
  <c r="R53" i="15"/>
  <c r="R113" i="15"/>
  <c r="R147" i="15"/>
  <c r="R130" i="15"/>
  <c r="R62" i="15"/>
  <c r="AA53" i="20"/>
  <c r="AA116" i="20"/>
  <c r="AA99" i="20"/>
  <c r="AA82" i="20"/>
  <c r="AA150" i="20"/>
  <c r="AA65" i="20"/>
  <c r="AD81" i="20"/>
  <c r="AD149" i="20"/>
  <c r="AD98" i="20"/>
  <c r="AD132" i="20"/>
  <c r="AD64" i="20"/>
  <c r="G53" i="22"/>
  <c r="U117" i="19"/>
  <c r="U151" i="19"/>
  <c r="U134" i="19"/>
  <c r="I81" i="22"/>
  <c r="I132" i="22"/>
  <c r="I98" i="22"/>
  <c r="I115" i="22"/>
  <c r="AD6" i="4"/>
  <c r="P6" i="4"/>
  <c r="Y6" i="4"/>
  <c r="S6" i="4"/>
  <c r="AC6" i="4" s="1"/>
  <c r="AA6" i="4"/>
  <c r="U6" i="4"/>
  <c r="O6" i="4"/>
  <c r="V6" i="4"/>
  <c r="Z6" i="4"/>
  <c r="AE6" i="4"/>
  <c r="T6" i="4"/>
  <c r="Q6" i="4"/>
  <c r="R6" i="4"/>
  <c r="AB6" i="4" s="1"/>
  <c r="W143" i="2"/>
  <c r="W126" i="2"/>
  <c r="W92" i="2"/>
  <c r="W75" i="2"/>
  <c r="W58" i="2"/>
  <c r="L127" i="2"/>
  <c r="L144" i="2"/>
  <c r="L110" i="2"/>
  <c r="L59" i="2"/>
  <c r="AD76" i="2"/>
  <c r="AD144" i="2"/>
  <c r="AD93" i="2"/>
  <c r="AD127" i="2"/>
  <c r="AD59" i="2"/>
  <c r="Z77" i="2"/>
  <c r="Z128" i="2"/>
  <c r="Z145" i="2"/>
  <c r="Z60" i="2"/>
  <c r="U112" i="2"/>
  <c r="U129" i="2"/>
  <c r="U146" i="2"/>
  <c r="P130" i="2"/>
  <c r="P113" i="2"/>
  <c r="P96" i="2"/>
  <c r="P147" i="2"/>
  <c r="P62" i="2"/>
  <c r="K97" i="2"/>
  <c r="K80" i="2"/>
  <c r="K114" i="2"/>
  <c r="K131" i="2"/>
  <c r="K148" i="2"/>
  <c r="F81" i="2"/>
  <c r="F98" i="2"/>
  <c r="F132" i="2"/>
  <c r="F64" i="2"/>
  <c r="D116" i="2"/>
  <c r="D133" i="2"/>
  <c r="D82" i="2"/>
  <c r="D99" i="2"/>
  <c r="AD82" i="2"/>
  <c r="AD150" i="2"/>
  <c r="AD99" i="2"/>
  <c r="AD133" i="2"/>
  <c r="AD65" i="2"/>
  <c r="Y100" i="2"/>
  <c r="Y134" i="2"/>
  <c r="Y83" i="2"/>
  <c r="Y66" i="2"/>
  <c r="T135" i="2"/>
  <c r="T118" i="2"/>
  <c r="T152" i="2"/>
  <c r="T101" i="2"/>
  <c r="T67" i="2"/>
  <c r="O102" i="2"/>
  <c r="O136" i="2"/>
  <c r="O85" i="2"/>
  <c r="O153" i="2"/>
  <c r="O119" i="2"/>
  <c r="J154" i="2"/>
  <c r="J86" i="2"/>
  <c r="J103" i="2"/>
  <c r="J137" i="2"/>
  <c r="J120" i="2"/>
  <c r="Z86" i="2"/>
  <c r="Z137" i="2"/>
  <c r="Z154" i="2"/>
  <c r="Z69" i="2"/>
  <c r="U121" i="2"/>
  <c r="U138" i="2"/>
  <c r="U155" i="2"/>
  <c r="J143" i="19"/>
  <c r="J75" i="19"/>
  <c r="J92" i="19"/>
  <c r="J109" i="19"/>
  <c r="J126" i="19"/>
  <c r="AF40" i="19"/>
  <c r="R111" i="20"/>
  <c r="R145" i="20"/>
  <c r="R128" i="20"/>
  <c r="R60" i="20"/>
  <c r="AE151" i="20"/>
  <c r="AE100" i="20"/>
  <c r="AE83" i="20"/>
  <c r="AE66" i="20"/>
  <c r="AE150" i="19"/>
  <c r="AE99" i="19"/>
  <c r="AE82" i="19"/>
  <c r="AE65" i="19"/>
  <c r="U115" i="19"/>
  <c r="U132" i="19"/>
  <c r="U149" i="19"/>
  <c r="H98" i="22"/>
  <c r="H81" i="22"/>
  <c r="H115" i="22"/>
  <c r="H132" i="22"/>
  <c r="S16" i="4"/>
  <c r="AC16" i="4"/>
  <c r="U16" i="4"/>
  <c r="AE16" i="4" s="1"/>
  <c r="AD16" i="4"/>
  <c r="V16" i="4"/>
  <c r="O16" i="4"/>
  <c r="Q16" i="4"/>
  <c r="AA16" i="4" s="1"/>
  <c r="R16" i="4"/>
  <c r="AB16" i="4" s="1"/>
  <c r="Y16" i="4"/>
  <c r="T16" i="4"/>
  <c r="P16" i="4"/>
  <c r="Z16" i="4"/>
  <c r="AC5" i="4"/>
  <c r="S5" i="4"/>
  <c r="U5" i="4"/>
  <c r="AE5" i="4" s="1"/>
  <c r="P5" i="4"/>
  <c r="Z5" i="4" s="1"/>
  <c r="AA5" i="4"/>
  <c r="V5" i="4"/>
  <c r="O5" i="4"/>
  <c r="Q5" i="4"/>
  <c r="R5" i="4"/>
  <c r="AB5" i="4" s="1"/>
  <c r="T5" i="4"/>
  <c r="AD5" i="4" s="1"/>
  <c r="Y5" i="4"/>
  <c r="F75" i="2"/>
  <c r="F92" i="2"/>
  <c r="F126" i="2"/>
  <c r="F58" i="2"/>
  <c r="O92" i="2"/>
  <c r="O126" i="2"/>
  <c r="O75" i="2"/>
  <c r="O143" i="2"/>
  <c r="O109" i="2"/>
  <c r="X109" i="2"/>
  <c r="X75" i="2"/>
  <c r="X126" i="2"/>
  <c r="C76" i="2"/>
  <c r="C110" i="2"/>
  <c r="C93" i="2"/>
  <c r="C127" i="2"/>
  <c r="M144" i="2"/>
  <c r="M76" i="2"/>
  <c r="M93" i="2"/>
  <c r="M110" i="2"/>
  <c r="M59" i="2"/>
  <c r="W144" i="2"/>
  <c r="W127" i="2"/>
  <c r="W93" i="2"/>
  <c r="W76" i="2"/>
  <c r="W59" i="2"/>
  <c r="AE144" i="2"/>
  <c r="AE93" i="2"/>
  <c r="AE76" i="2"/>
  <c r="AE59" i="2"/>
  <c r="S77" i="2"/>
  <c r="S94" i="2"/>
  <c r="S145" i="2"/>
  <c r="S111" i="2"/>
  <c r="S60" i="2"/>
  <c r="AA111" i="2"/>
  <c r="AA94" i="2"/>
  <c r="AA77" i="2"/>
  <c r="AA145" i="2"/>
  <c r="AA60" i="2"/>
  <c r="F78" i="2"/>
  <c r="F95" i="2"/>
  <c r="F129" i="2"/>
  <c r="F61" i="2"/>
  <c r="N146" i="2"/>
  <c r="N95" i="2"/>
  <c r="N112" i="2"/>
  <c r="N78" i="2"/>
  <c r="N61" i="2"/>
  <c r="V95" i="2"/>
  <c r="V78" i="2"/>
  <c r="V129" i="2"/>
  <c r="V146" i="2"/>
  <c r="V61" i="2"/>
  <c r="AD78" i="2"/>
  <c r="AD146" i="2"/>
  <c r="AD95" i="2"/>
  <c r="AD129" i="2"/>
  <c r="AD61" i="2"/>
  <c r="I79" i="2"/>
  <c r="I96" i="2"/>
  <c r="I130" i="2"/>
  <c r="I113" i="2"/>
  <c r="Q79" i="2"/>
  <c r="Q96" i="2"/>
  <c r="Q130" i="2"/>
  <c r="Q113" i="2"/>
  <c r="Q147" i="2"/>
  <c r="Y96" i="2"/>
  <c r="Y130" i="2"/>
  <c r="Y79" i="2"/>
  <c r="Y62" i="2"/>
  <c r="D114" i="2"/>
  <c r="D131" i="2"/>
  <c r="D80" i="2"/>
  <c r="D97" i="2"/>
  <c r="L131" i="2"/>
  <c r="L148" i="2"/>
  <c r="L114" i="2"/>
  <c r="L63" i="2"/>
  <c r="T131" i="2"/>
  <c r="T148" i="2"/>
  <c r="T114" i="2"/>
  <c r="T97" i="2"/>
  <c r="T63" i="2"/>
  <c r="AB80" i="2"/>
  <c r="AB148" i="2"/>
  <c r="AB97" i="2"/>
  <c r="AB63" i="2"/>
  <c r="G132" i="2"/>
  <c r="G98" i="2"/>
  <c r="G81" i="2"/>
  <c r="G115" i="2"/>
  <c r="R115" i="2"/>
  <c r="R149" i="2"/>
  <c r="R132" i="2"/>
  <c r="R64" i="2"/>
  <c r="Z81" i="2"/>
  <c r="Z132" i="2"/>
  <c r="Z149" i="2"/>
  <c r="Z64" i="2"/>
  <c r="E82" i="2"/>
  <c r="E99" i="2"/>
  <c r="E133" i="2"/>
  <c r="E150" i="2"/>
  <c r="N150" i="2"/>
  <c r="N99" i="2"/>
  <c r="N116" i="2"/>
  <c r="N82" i="2"/>
  <c r="N65" i="2"/>
  <c r="W150" i="2"/>
  <c r="W133" i="2"/>
  <c r="W99" i="2"/>
  <c r="W82" i="2"/>
  <c r="W65" i="2"/>
  <c r="AE150" i="2"/>
  <c r="AE99" i="2"/>
  <c r="AE82" i="2"/>
  <c r="AE65" i="2"/>
  <c r="J151" i="2"/>
  <c r="J83" i="2"/>
  <c r="J100" i="2"/>
  <c r="J117" i="2"/>
  <c r="J134" i="2"/>
  <c r="R117" i="2"/>
  <c r="R151" i="2"/>
  <c r="R134" i="2"/>
  <c r="R66" i="2"/>
  <c r="Z83" i="2"/>
  <c r="Z134" i="2"/>
  <c r="Z151" i="2"/>
  <c r="Z66" i="2"/>
  <c r="E84" i="2"/>
  <c r="E135" i="2"/>
  <c r="E101" i="2"/>
  <c r="E152" i="2"/>
  <c r="M152" i="2"/>
  <c r="M84" i="2"/>
  <c r="M101" i="2"/>
  <c r="M118" i="2"/>
  <c r="M67" i="2"/>
  <c r="U118" i="2"/>
  <c r="U152" i="2"/>
  <c r="U135" i="2"/>
  <c r="AC152" i="2"/>
  <c r="AC135" i="2"/>
  <c r="AC118" i="2"/>
  <c r="AC84" i="2"/>
  <c r="H102" i="2"/>
  <c r="H85" i="2"/>
  <c r="H119" i="2"/>
  <c r="H136" i="2"/>
  <c r="P136" i="2"/>
  <c r="P119" i="2"/>
  <c r="P102" i="2"/>
  <c r="P153" i="2"/>
  <c r="P68" i="2"/>
  <c r="X119" i="2"/>
  <c r="X136" i="2"/>
  <c r="X85" i="2"/>
  <c r="AF51" i="2"/>
  <c r="C86" i="2"/>
  <c r="C120" i="2"/>
  <c r="C103" i="2"/>
  <c r="C137" i="2"/>
  <c r="K103" i="2"/>
  <c r="K86" i="2"/>
  <c r="K120" i="2"/>
  <c r="K137" i="2"/>
  <c r="K154" i="2"/>
  <c r="S86" i="2"/>
  <c r="S103" i="2"/>
  <c r="S154" i="2"/>
  <c r="S120" i="2"/>
  <c r="S69" i="2"/>
  <c r="AA120" i="2"/>
  <c r="AA103" i="2"/>
  <c r="AA86" i="2"/>
  <c r="AA154" i="2"/>
  <c r="AA69" i="2"/>
  <c r="F87" i="2"/>
  <c r="F104" i="2"/>
  <c r="F138" i="2"/>
  <c r="F70" i="2"/>
  <c r="N155" i="2"/>
  <c r="N104" i="2"/>
  <c r="N121" i="2"/>
  <c r="N87" i="2"/>
  <c r="N70" i="2"/>
  <c r="V104" i="2"/>
  <c r="V87" i="2"/>
  <c r="V138" i="2"/>
  <c r="V155" i="2"/>
  <c r="V70" i="2"/>
  <c r="AD87" i="2"/>
  <c r="AD155" i="2"/>
  <c r="AD104" i="2"/>
  <c r="AD138" i="2"/>
  <c r="AD70" i="2"/>
  <c r="J143" i="15"/>
  <c r="J75" i="15"/>
  <c r="J92" i="15"/>
  <c r="J109" i="15"/>
  <c r="J126" i="15"/>
  <c r="U110" i="16"/>
  <c r="U127" i="16"/>
  <c r="U144" i="16"/>
  <c r="I50" i="16"/>
  <c r="W50" i="16"/>
  <c r="F50" i="16"/>
  <c r="E50" i="16"/>
  <c r="L126" i="19"/>
  <c r="L143" i="19"/>
  <c r="L109" i="19"/>
  <c r="L58" i="19"/>
  <c r="J76" i="19"/>
  <c r="J144" i="19"/>
  <c r="J93" i="19"/>
  <c r="J110" i="19"/>
  <c r="J127" i="19"/>
  <c r="AF41" i="19"/>
  <c r="AE150" i="20"/>
  <c r="AE99" i="20"/>
  <c r="AE82" i="20"/>
  <c r="AE65" i="20"/>
  <c r="AB77" i="20"/>
  <c r="AB145" i="20"/>
  <c r="AB94" i="20"/>
  <c r="AB60" i="20"/>
  <c r="M53" i="20"/>
  <c r="M144" i="20"/>
  <c r="M76" i="20"/>
  <c r="M93" i="20"/>
  <c r="M110" i="20"/>
  <c r="M59" i="20"/>
  <c r="AD83" i="20"/>
  <c r="AD151" i="20"/>
  <c r="AD100" i="20"/>
  <c r="AD134" i="20"/>
  <c r="AD66" i="20"/>
  <c r="L128" i="21"/>
  <c r="L145" i="21"/>
  <c r="L111" i="21"/>
  <c r="L60" i="21"/>
  <c r="I53" i="22"/>
  <c r="K92" i="21"/>
  <c r="K75" i="21"/>
  <c r="K109" i="21"/>
  <c r="K126" i="21"/>
  <c r="K143" i="21"/>
  <c r="D116" i="19"/>
  <c r="D133" i="19"/>
  <c r="D82" i="19"/>
  <c r="D99" i="19"/>
  <c r="AF47" i="19"/>
  <c r="K100" i="19"/>
  <c r="K83" i="19"/>
  <c r="K117" i="19"/>
  <c r="K134" i="19"/>
  <c r="K151" i="19"/>
  <c r="R115" i="19"/>
  <c r="R149" i="19"/>
  <c r="R132" i="19"/>
  <c r="R64" i="19"/>
  <c r="AD87" i="20"/>
  <c r="AD155" i="20"/>
  <c r="AD104" i="20"/>
  <c r="AD138" i="20"/>
  <c r="AD70" i="20"/>
  <c r="AB149" i="22"/>
  <c r="AB81" i="22"/>
  <c r="AB98" i="22"/>
  <c r="AB53" i="22"/>
  <c r="AB64" i="22"/>
  <c r="AF44" i="15"/>
  <c r="F87" i="22"/>
  <c r="F104" i="22"/>
  <c r="F138" i="22"/>
  <c r="F70" i="22"/>
  <c r="J155" i="22"/>
  <c r="J87" i="22"/>
  <c r="J104" i="22"/>
  <c r="J121" i="22"/>
  <c r="J138" i="22"/>
  <c r="R115" i="20"/>
  <c r="R149" i="20"/>
  <c r="R132" i="20"/>
  <c r="R64" i="20"/>
  <c r="I77" i="22"/>
  <c r="I94" i="22"/>
  <c r="I128" i="22"/>
  <c r="I111" i="22"/>
  <c r="M147" i="2"/>
  <c r="M79" i="2"/>
  <c r="M96" i="2"/>
  <c r="M113" i="2"/>
  <c r="M62" i="2"/>
  <c r="I99" i="2"/>
  <c r="I133" i="2"/>
  <c r="I82" i="2"/>
  <c r="I116" i="2"/>
  <c r="AD83" i="2"/>
  <c r="AD151" i="2"/>
  <c r="AD100" i="2"/>
  <c r="AD134" i="2"/>
  <c r="AD66" i="2"/>
  <c r="G137" i="2"/>
  <c r="G103" i="2"/>
  <c r="G86" i="2"/>
  <c r="G120" i="2"/>
  <c r="K96" i="21"/>
  <c r="K79" i="21"/>
  <c r="K113" i="21"/>
  <c r="K130" i="21"/>
  <c r="K147" i="21"/>
  <c r="D121" i="22"/>
  <c r="D138" i="22"/>
  <c r="D87" i="22"/>
  <c r="D104" i="22"/>
  <c r="T127" i="2"/>
  <c r="T110" i="2"/>
  <c r="T144" i="2"/>
  <c r="T93" i="2"/>
  <c r="T59" i="2"/>
  <c r="S78" i="2"/>
  <c r="S95" i="2"/>
  <c r="S146" i="2"/>
  <c r="S112" i="2"/>
  <c r="S61" i="2"/>
  <c r="AD79" i="2"/>
  <c r="AD147" i="2"/>
  <c r="AD96" i="2"/>
  <c r="AD130" i="2"/>
  <c r="AD62" i="2"/>
  <c r="K99" i="2"/>
  <c r="K82" i="2"/>
  <c r="K116" i="2"/>
  <c r="K133" i="2"/>
  <c r="K150" i="2"/>
  <c r="R118" i="2"/>
  <c r="R152" i="2"/>
  <c r="R135" i="2"/>
  <c r="R67" i="2"/>
  <c r="C75" i="2"/>
  <c r="C109" i="2"/>
  <c r="C126" i="2"/>
  <c r="C92" i="2"/>
  <c r="Y94" i="2"/>
  <c r="Y128" i="2"/>
  <c r="Y77" i="2"/>
  <c r="Y60" i="2"/>
  <c r="AE147" i="2"/>
  <c r="AE96" i="2"/>
  <c r="AE79" i="2"/>
  <c r="AE62" i="2"/>
  <c r="I86" i="2"/>
  <c r="I103" i="2"/>
  <c r="I137" i="2"/>
  <c r="I120" i="2"/>
  <c r="K97" i="17"/>
  <c r="K80" i="17"/>
  <c r="K114" i="17"/>
  <c r="K131" i="17"/>
  <c r="K148" i="17"/>
  <c r="J145" i="19"/>
  <c r="J77" i="19"/>
  <c r="J94" i="19"/>
  <c r="J111" i="19"/>
  <c r="J128" i="19"/>
  <c r="AF42" i="19"/>
  <c r="D116" i="20"/>
  <c r="D133" i="20"/>
  <c r="D82" i="20"/>
  <c r="D99" i="20"/>
  <c r="AF47" i="20"/>
  <c r="R116" i="20"/>
  <c r="R150" i="20"/>
  <c r="R133" i="20"/>
  <c r="R65" i="20"/>
  <c r="Q53" i="20"/>
  <c r="Q76" i="20"/>
  <c r="Q93" i="20"/>
  <c r="Q110" i="20"/>
  <c r="Q127" i="20"/>
  <c r="Q144" i="20"/>
  <c r="D117" i="20"/>
  <c r="D134" i="20"/>
  <c r="D83" i="20"/>
  <c r="D100" i="20"/>
  <c r="AF48" i="20"/>
  <c r="AB77" i="21"/>
  <c r="AB145" i="21"/>
  <c r="AB94" i="21"/>
  <c r="AB60" i="21"/>
  <c r="AB75" i="21"/>
  <c r="AB143" i="21"/>
  <c r="AB92" i="21"/>
  <c r="AB58" i="21"/>
  <c r="P133" i="19"/>
  <c r="P99" i="19"/>
  <c r="P116" i="19"/>
  <c r="P150" i="19"/>
  <c r="P65" i="19"/>
  <c r="AA100" i="19"/>
  <c r="AA117" i="19"/>
  <c r="AA83" i="19"/>
  <c r="AA151" i="19"/>
  <c r="AA66" i="19"/>
  <c r="K98" i="19"/>
  <c r="K81" i="19"/>
  <c r="K115" i="19"/>
  <c r="K132" i="19"/>
  <c r="K149" i="19"/>
  <c r="AE155" i="20"/>
  <c r="AE104" i="20"/>
  <c r="AE87" i="20"/>
  <c r="AE70" i="20"/>
  <c r="D115" i="22"/>
  <c r="D132" i="22"/>
  <c r="D81" i="22"/>
  <c r="D98" i="22"/>
  <c r="D53" i="22"/>
  <c r="Y101" i="20"/>
  <c r="Y135" i="20"/>
  <c r="Y84" i="20"/>
  <c r="Y67" i="20"/>
  <c r="Y53" i="20"/>
  <c r="AE155" i="22"/>
  <c r="AE104" i="22"/>
  <c r="AE87" i="22"/>
  <c r="AE70" i="22"/>
  <c r="F77" i="22"/>
  <c r="F94" i="22"/>
  <c r="F128" i="22"/>
  <c r="F60" i="22"/>
  <c r="S40" i="4"/>
  <c r="AC40" i="4"/>
  <c r="AM40" i="4"/>
  <c r="U40" i="4"/>
  <c r="AE40" i="4" s="1"/>
  <c r="V40" i="4"/>
  <c r="AP40" i="4" s="1"/>
  <c r="O40" i="4"/>
  <c r="Q40" i="4"/>
  <c r="R40" i="4"/>
  <c r="AL40" i="4" s="1"/>
  <c r="AF40" i="4"/>
  <c r="T40" i="4"/>
  <c r="AD40" i="4" s="1"/>
  <c r="P40" i="4"/>
  <c r="Z40" i="4" s="1"/>
  <c r="AJ40" i="4"/>
  <c r="AA40" i="4"/>
  <c r="AK40" i="4"/>
  <c r="AO40" i="4"/>
  <c r="H93" i="2"/>
  <c r="H76" i="2"/>
  <c r="H110" i="2"/>
  <c r="H127" i="2"/>
  <c r="Z78" i="2"/>
  <c r="Z129" i="2"/>
  <c r="Z146" i="2"/>
  <c r="Z61" i="2"/>
  <c r="H97" i="2"/>
  <c r="H80" i="2"/>
  <c r="H114" i="2"/>
  <c r="H131" i="2"/>
  <c r="AA116" i="2"/>
  <c r="AA99" i="2"/>
  <c r="AA82" i="2"/>
  <c r="AA150" i="2"/>
  <c r="AA65" i="2"/>
  <c r="L136" i="2"/>
  <c r="L153" i="2"/>
  <c r="L119" i="2"/>
  <c r="L68" i="2"/>
  <c r="R121" i="2"/>
  <c r="R155" i="2"/>
  <c r="R138" i="2"/>
  <c r="R70" i="2"/>
  <c r="D115" i="20"/>
  <c r="D132" i="20"/>
  <c r="D81" i="20"/>
  <c r="D98" i="20"/>
  <c r="AF46" i="20"/>
  <c r="K95" i="2"/>
  <c r="K78" i="2"/>
  <c r="K112" i="2"/>
  <c r="K129" i="2"/>
  <c r="K146" i="2"/>
  <c r="V96" i="2"/>
  <c r="V79" i="2"/>
  <c r="V130" i="2"/>
  <c r="V147" i="2"/>
  <c r="V62" i="2"/>
  <c r="N149" i="2"/>
  <c r="N98" i="2"/>
  <c r="N115" i="2"/>
  <c r="N81" i="2"/>
  <c r="N64" i="2"/>
  <c r="O100" i="2"/>
  <c r="O134" i="2"/>
  <c r="O83" i="2"/>
  <c r="O151" i="2"/>
  <c r="O117" i="2"/>
  <c r="E85" i="2"/>
  <c r="E102" i="2"/>
  <c r="E136" i="2"/>
  <c r="E153" i="2"/>
  <c r="P137" i="2"/>
  <c r="P103" i="2"/>
  <c r="P120" i="2"/>
  <c r="P154" i="2"/>
  <c r="P69" i="2"/>
  <c r="S87" i="2"/>
  <c r="S104" i="2"/>
  <c r="S155" i="2"/>
  <c r="S121" i="2"/>
  <c r="S70" i="2"/>
  <c r="K53" i="20"/>
  <c r="K99" i="20"/>
  <c r="K82" i="20"/>
  <c r="K116" i="20"/>
  <c r="K133" i="20"/>
  <c r="K150" i="20"/>
  <c r="T132" i="19"/>
  <c r="T149" i="19"/>
  <c r="T115" i="19"/>
  <c r="T98" i="19"/>
  <c r="T64" i="19"/>
  <c r="M143" i="2"/>
  <c r="M75" i="2"/>
  <c r="M109" i="2"/>
  <c r="M92" i="2"/>
  <c r="M58" i="2"/>
  <c r="AC144" i="2"/>
  <c r="AC127" i="2"/>
  <c r="AC76" i="2"/>
  <c r="AC110" i="2"/>
  <c r="L129" i="2"/>
  <c r="L146" i="2"/>
  <c r="L112" i="2"/>
  <c r="L61" i="2"/>
  <c r="W147" i="2"/>
  <c r="W96" i="2"/>
  <c r="W130" i="2"/>
  <c r="W79" i="2"/>
  <c r="W62" i="2"/>
  <c r="E81" i="2"/>
  <c r="E132" i="2"/>
  <c r="E98" i="2"/>
  <c r="E149" i="2"/>
  <c r="C82" i="2"/>
  <c r="C116" i="2"/>
  <c r="C99" i="2"/>
  <c r="C133" i="2"/>
  <c r="AC150" i="2"/>
  <c r="AC133" i="2"/>
  <c r="AC116" i="2"/>
  <c r="AC82" i="2"/>
  <c r="X117" i="2"/>
  <c r="X83" i="2"/>
  <c r="X134" i="2"/>
  <c r="S84" i="2"/>
  <c r="S101" i="2"/>
  <c r="S152" i="2"/>
  <c r="S118" i="2"/>
  <c r="S67" i="2"/>
  <c r="V85" i="2"/>
  <c r="V102" i="2"/>
  <c r="V136" i="2"/>
  <c r="V153" i="2"/>
  <c r="V68" i="2"/>
  <c r="Y103" i="2"/>
  <c r="Y137" i="2"/>
  <c r="Y86" i="2"/>
  <c r="Y69" i="2"/>
  <c r="AB87" i="2"/>
  <c r="AB155" i="2"/>
  <c r="AB104" i="2"/>
  <c r="AB70" i="2"/>
  <c r="AB79" i="19"/>
  <c r="AB147" i="19"/>
  <c r="AB96" i="19"/>
  <c r="AB62" i="19"/>
  <c r="AF50" i="20"/>
  <c r="C85" i="20"/>
  <c r="C119" i="20"/>
  <c r="C136" i="20"/>
  <c r="C102" i="20"/>
  <c r="AA116" i="19"/>
  <c r="AA99" i="19"/>
  <c r="AA82" i="19"/>
  <c r="AA150" i="19"/>
  <c r="AA65" i="19"/>
  <c r="AB81" i="19"/>
  <c r="AB149" i="19"/>
  <c r="AB98" i="19"/>
  <c r="AB64" i="19"/>
  <c r="Y17" i="4"/>
  <c r="S17" i="4"/>
  <c r="AM17" i="4" s="1"/>
  <c r="AF17" i="4"/>
  <c r="U17" i="4"/>
  <c r="AO17" i="4"/>
  <c r="O17" i="4"/>
  <c r="AE17" i="4"/>
  <c r="V17" i="4"/>
  <c r="AA17" i="4"/>
  <c r="AK17" i="4"/>
  <c r="T17" i="4"/>
  <c r="AD17" i="4" s="1"/>
  <c r="P17" i="4"/>
  <c r="Q17" i="4"/>
  <c r="Z17" i="4"/>
  <c r="R17" i="4"/>
  <c r="AB17" i="4" s="1"/>
  <c r="AP17" i="4"/>
  <c r="E75" i="2"/>
  <c r="E126" i="2"/>
  <c r="E92" i="2"/>
  <c r="E143" i="2"/>
  <c r="AE143" i="2"/>
  <c r="AE92" i="2"/>
  <c r="AE75" i="2"/>
  <c r="AE58" i="2"/>
  <c r="M78" i="2"/>
  <c r="M146" i="2"/>
  <c r="M95" i="2"/>
  <c r="M112" i="2"/>
  <c r="M61" i="2"/>
  <c r="H96" i="2"/>
  <c r="H79" i="2"/>
  <c r="H113" i="2"/>
  <c r="H130" i="2"/>
  <c r="X113" i="2"/>
  <c r="X130" i="2"/>
  <c r="X79" i="2"/>
  <c r="S80" i="2"/>
  <c r="S97" i="2"/>
  <c r="S148" i="2"/>
  <c r="S114" i="2"/>
  <c r="S63" i="2"/>
  <c r="Q81" i="2"/>
  <c r="Q98" i="2"/>
  <c r="Q132" i="2"/>
  <c r="Q115" i="2"/>
  <c r="Q149" i="2"/>
  <c r="M150" i="2"/>
  <c r="M82" i="2"/>
  <c r="M99" i="2"/>
  <c r="M116" i="2"/>
  <c r="M65" i="2"/>
  <c r="Q83" i="2"/>
  <c r="Q100" i="2"/>
  <c r="Q134" i="2"/>
  <c r="Q117" i="2"/>
  <c r="Q151" i="2"/>
  <c r="D118" i="2"/>
  <c r="D135" i="2"/>
  <c r="D84" i="2"/>
  <c r="D101" i="2"/>
  <c r="AB84" i="2"/>
  <c r="AB152" i="2"/>
  <c r="AB101" i="2"/>
  <c r="AB67" i="2"/>
  <c r="W153" i="2"/>
  <c r="W102" i="2"/>
  <c r="W136" i="2"/>
  <c r="W85" i="2"/>
  <c r="W68" i="2"/>
  <c r="R120" i="2"/>
  <c r="R154" i="2"/>
  <c r="R137" i="2"/>
  <c r="R69" i="2"/>
  <c r="E87" i="2"/>
  <c r="E138" i="2"/>
  <c r="E104" i="2"/>
  <c r="E155" i="2"/>
  <c r="M155" i="2"/>
  <c r="M87" i="2"/>
  <c r="M104" i="2"/>
  <c r="M121" i="2"/>
  <c r="M70" i="2"/>
  <c r="L127" i="19"/>
  <c r="L144" i="19"/>
  <c r="L110" i="19"/>
  <c r="L59" i="19"/>
  <c r="F85" i="20"/>
  <c r="F102" i="20"/>
  <c r="F136" i="20"/>
  <c r="F68" i="20"/>
  <c r="J145" i="21"/>
  <c r="J77" i="21"/>
  <c r="J94" i="21"/>
  <c r="J111" i="21"/>
  <c r="J128" i="21"/>
  <c r="AF42" i="21"/>
  <c r="U110" i="21"/>
  <c r="U127" i="21"/>
  <c r="U144" i="21"/>
  <c r="AE149" i="19"/>
  <c r="AE98" i="19"/>
  <c r="AE81" i="19"/>
  <c r="AE64" i="19"/>
  <c r="S37" i="4"/>
  <c r="AC37" i="4" s="1"/>
  <c r="Z37" i="4"/>
  <c r="U37" i="4"/>
  <c r="AO37" i="4" s="1"/>
  <c r="V37" i="4"/>
  <c r="AK37" i="4"/>
  <c r="O37" i="4"/>
  <c r="AL37" i="4"/>
  <c r="T37" i="4"/>
  <c r="AN37" i="4" s="1"/>
  <c r="R37" i="4"/>
  <c r="AB37" i="4" s="1"/>
  <c r="AA37" i="4"/>
  <c r="AF37" i="4"/>
  <c r="AP37" i="4"/>
  <c r="P37" i="4"/>
  <c r="AJ37" i="4" s="1"/>
  <c r="Q37" i="4"/>
  <c r="AE37" i="4"/>
  <c r="E76" i="2"/>
  <c r="E127" i="2"/>
  <c r="E93" i="2"/>
  <c r="E144" i="2"/>
  <c r="X110" i="2"/>
  <c r="X127" i="2"/>
  <c r="X76" i="2"/>
  <c r="L128" i="2"/>
  <c r="L145" i="2"/>
  <c r="L111" i="2"/>
  <c r="L60" i="2"/>
  <c r="AB77" i="2"/>
  <c r="AB145" i="2"/>
  <c r="AB94" i="2"/>
  <c r="AB60" i="2"/>
  <c r="O95" i="2"/>
  <c r="O129" i="2"/>
  <c r="O78" i="2"/>
  <c r="O146" i="2"/>
  <c r="O112" i="2"/>
  <c r="AE146" i="2"/>
  <c r="AE95" i="2"/>
  <c r="AE78" i="2"/>
  <c r="AE61" i="2"/>
  <c r="R113" i="2"/>
  <c r="R147" i="2"/>
  <c r="R130" i="2"/>
  <c r="R62" i="2"/>
  <c r="E80" i="2"/>
  <c r="E97" i="2"/>
  <c r="E131" i="2"/>
  <c r="E148" i="2"/>
  <c r="U114" i="2"/>
  <c r="U131" i="2"/>
  <c r="U148" i="2"/>
  <c r="J149" i="2"/>
  <c r="J81" i="2"/>
  <c r="J98" i="2"/>
  <c r="J115" i="2"/>
  <c r="J132" i="2"/>
  <c r="AA115" i="2"/>
  <c r="AA98" i="2"/>
  <c r="AA81" i="2"/>
  <c r="AA149" i="2"/>
  <c r="AA64" i="2"/>
  <c r="O133" i="2"/>
  <c r="O99" i="2"/>
  <c r="O82" i="2"/>
  <c r="O150" i="2"/>
  <c r="O116" i="2"/>
  <c r="AF48" i="2"/>
  <c r="C83" i="2"/>
  <c r="C117" i="2"/>
  <c r="C100" i="2"/>
  <c r="C134" i="2"/>
  <c r="S83" i="2"/>
  <c r="S100" i="2"/>
  <c r="S151" i="2"/>
  <c r="S117" i="2"/>
  <c r="S66" i="2"/>
  <c r="F84" i="2"/>
  <c r="F101" i="2"/>
  <c r="F135" i="2"/>
  <c r="F67" i="2"/>
  <c r="V101" i="2"/>
  <c r="V84" i="2"/>
  <c r="V135" i="2"/>
  <c r="V152" i="2"/>
  <c r="V67" i="2"/>
  <c r="AD84" i="2"/>
  <c r="AD152" i="2"/>
  <c r="AD101" i="2"/>
  <c r="AD135" i="2"/>
  <c r="AD67" i="2"/>
  <c r="Q85" i="2"/>
  <c r="Q102" i="2"/>
  <c r="Q136" i="2"/>
  <c r="Q119" i="2"/>
  <c r="Q153" i="2"/>
  <c r="D137" i="2"/>
  <c r="D120" i="2"/>
  <c r="D86" i="2"/>
  <c r="D103" i="2"/>
  <c r="T137" i="2"/>
  <c r="T120" i="2"/>
  <c r="T154" i="2"/>
  <c r="T103" i="2"/>
  <c r="T69" i="2"/>
  <c r="O104" i="2"/>
  <c r="O138" i="2"/>
  <c r="O87" i="2"/>
  <c r="O155" i="2"/>
  <c r="O121" i="2"/>
  <c r="AE155" i="2"/>
  <c r="AE104" i="2"/>
  <c r="AE87" i="2"/>
  <c r="AE70" i="2"/>
  <c r="AB44" i="12"/>
  <c r="T44" i="12"/>
  <c r="J44" i="12"/>
  <c r="Q75" i="2"/>
  <c r="Q92" i="2"/>
  <c r="Q126" i="2"/>
  <c r="Q109" i="2"/>
  <c r="Q143" i="2"/>
  <c r="F76" i="2"/>
  <c r="F93" i="2"/>
  <c r="F127" i="2"/>
  <c r="F59" i="2"/>
  <c r="O93" i="2"/>
  <c r="O127" i="2"/>
  <c r="O76" i="2"/>
  <c r="O144" i="2"/>
  <c r="O110" i="2"/>
  <c r="Y93" i="2"/>
  <c r="Y127" i="2"/>
  <c r="Y76" i="2"/>
  <c r="Y59" i="2"/>
  <c r="M145" i="2"/>
  <c r="M77" i="2"/>
  <c r="M94" i="2"/>
  <c r="M111" i="2"/>
  <c r="M60" i="2"/>
  <c r="U111" i="2"/>
  <c r="U128" i="2"/>
  <c r="U145" i="2"/>
  <c r="AC145" i="2"/>
  <c r="AC128" i="2"/>
  <c r="AC77" i="2"/>
  <c r="AC111" i="2"/>
  <c r="H95" i="2"/>
  <c r="H78" i="2"/>
  <c r="H112" i="2"/>
  <c r="H129" i="2"/>
  <c r="P129" i="2"/>
  <c r="P112" i="2"/>
  <c r="P95" i="2"/>
  <c r="P146" i="2"/>
  <c r="P61" i="2"/>
  <c r="X112" i="2"/>
  <c r="X129" i="2"/>
  <c r="X78" i="2"/>
  <c r="AF44" i="2"/>
  <c r="C79" i="2"/>
  <c r="C113" i="2"/>
  <c r="C96" i="2"/>
  <c r="C130" i="2"/>
  <c r="K96" i="2"/>
  <c r="K79" i="2"/>
  <c r="K130" i="2"/>
  <c r="K113" i="2"/>
  <c r="K147" i="2"/>
  <c r="S79" i="2"/>
  <c r="S96" i="2"/>
  <c r="S147" i="2"/>
  <c r="S113" i="2"/>
  <c r="S62" i="2"/>
  <c r="AA113" i="2"/>
  <c r="AA96" i="2"/>
  <c r="AA79" i="2"/>
  <c r="AA147" i="2"/>
  <c r="AA62" i="2"/>
  <c r="F80" i="2"/>
  <c r="F97" i="2"/>
  <c r="F131" i="2"/>
  <c r="F63" i="2"/>
  <c r="N148" i="2"/>
  <c r="N97" i="2"/>
  <c r="N114" i="2"/>
  <c r="N80" i="2"/>
  <c r="N63" i="2"/>
  <c r="V97" i="2"/>
  <c r="V80" i="2"/>
  <c r="V148" i="2"/>
  <c r="V131" i="2"/>
  <c r="V63" i="2"/>
  <c r="AD80" i="2"/>
  <c r="AD148" i="2"/>
  <c r="AD97" i="2"/>
  <c r="AD131" i="2"/>
  <c r="AD63" i="2"/>
  <c r="K98" i="2"/>
  <c r="K81" i="2"/>
  <c r="K132" i="2"/>
  <c r="K115" i="2"/>
  <c r="K149" i="2"/>
  <c r="T132" i="2"/>
  <c r="T115" i="2"/>
  <c r="T149" i="2"/>
  <c r="T98" i="2"/>
  <c r="T64" i="2"/>
  <c r="AB149" i="2"/>
  <c r="AB81" i="2"/>
  <c r="AB98" i="2"/>
  <c r="AB64" i="2"/>
  <c r="G133" i="2"/>
  <c r="G99" i="2"/>
  <c r="G116" i="2"/>
  <c r="G82" i="2"/>
  <c r="Y99" i="2"/>
  <c r="Y133" i="2"/>
  <c r="Y82" i="2"/>
  <c r="Y65" i="2"/>
  <c r="D117" i="2"/>
  <c r="D134" i="2"/>
  <c r="D83" i="2"/>
  <c r="D100" i="2"/>
  <c r="L134" i="2"/>
  <c r="L151" i="2"/>
  <c r="L117" i="2"/>
  <c r="L66" i="2"/>
  <c r="T134" i="2"/>
  <c r="T151" i="2"/>
  <c r="T117" i="2"/>
  <c r="T100" i="2"/>
  <c r="T66" i="2"/>
  <c r="AB83" i="2"/>
  <c r="AB151" i="2"/>
  <c r="AB100" i="2"/>
  <c r="AB66" i="2"/>
  <c r="G135" i="2"/>
  <c r="G101" i="2"/>
  <c r="G118" i="2"/>
  <c r="G84" i="2"/>
  <c r="O101" i="2"/>
  <c r="O135" i="2"/>
  <c r="O84" i="2"/>
  <c r="O152" i="2"/>
  <c r="O118" i="2"/>
  <c r="W152" i="2"/>
  <c r="W135" i="2"/>
  <c r="W101" i="2"/>
  <c r="W84" i="2"/>
  <c r="W67" i="2"/>
  <c r="AE152" i="2"/>
  <c r="AE101" i="2"/>
  <c r="AE84" i="2"/>
  <c r="AE67" i="2"/>
  <c r="J153" i="2"/>
  <c r="J85" i="2"/>
  <c r="J102" i="2"/>
  <c r="J119" i="2"/>
  <c r="J136" i="2"/>
  <c r="R119" i="2"/>
  <c r="R153" i="2"/>
  <c r="R136" i="2"/>
  <c r="R68" i="2"/>
  <c r="Z85" i="2"/>
  <c r="Z136" i="2"/>
  <c r="Z153" i="2"/>
  <c r="Z68" i="2"/>
  <c r="E86" i="2"/>
  <c r="E103" i="2"/>
  <c r="E137" i="2"/>
  <c r="E154" i="2"/>
  <c r="M154" i="2"/>
  <c r="M86" i="2"/>
  <c r="M103" i="2"/>
  <c r="M120" i="2"/>
  <c r="M69" i="2"/>
  <c r="U120" i="2"/>
  <c r="U137" i="2"/>
  <c r="U154" i="2"/>
  <c r="AC154" i="2"/>
  <c r="AC137" i="2"/>
  <c r="AC120" i="2"/>
  <c r="AC86" i="2"/>
  <c r="H104" i="2"/>
  <c r="H87" i="2"/>
  <c r="H121" i="2"/>
  <c r="H138" i="2"/>
  <c r="P138" i="2"/>
  <c r="P121" i="2"/>
  <c r="P104" i="2"/>
  <c r="P155" i="2"/>
  <c r="P70" i="2"/>
  <c r="X121" i="2"/>
  <c r="X138" i="2"/>
  <c r="X87" i="2"/>
  <c r="AB42" i="12"/>
  <c r="T42" i="12"/>
  <c r="J42" i="12"/>
  <c r="Q40" i="13"/>
  <c r="AC40" i="13"/>
  <c r="U40" i="13"/>
  <c r="K40" i="13"/>
  <c r="AA40" i="13"/>
  <c r="L128" i="19"/>
  <c r="L145" i="19"/>
  <c r="L111" i="19"/>
  <c r="L60" i="19"/>
  <c r="P53" i="20"/>
  <c r="P133" i="20"/>
  <c r="P116" i="20"/>
  <c r="P99" i="20"/>
  <c r="P150" i="20"/>
  <c r="P65" i="20"/>
  <c r="J143" i="20"/>
  <c r="J75" i="20"/>
  <c r="J92" i="20"/>
  <c r="J109" i="20"/>
  <c r="J126" i="20"/>
  <c r="AF40" i="20"/>
  <c r="AF49" i="20"/>
  <c r="C84" i="20"/>
  <c r="C118" i="20"/>
  <c r="C135" i="20"/>
  <c r="C101" i="20"/>
  <c r="T127" i="20"/>
  <c r="T110" i="20"/>
  <c r="T144" i="20"/>
  <c r="T93" i="20"/>
  <c r="T59" i="20"/>
  <c r="J147" i="21"/>
  <c r="J79" i="21"/>
  <c r="J96" i="21"/>
  <c r="J113" i="21"/>
  <c r="J130" i="21"/>
  <c r="AF44" i="21"/>
  <c r="L127" i="21"/>
  <c r="L144" i="21"/>
  <c r="L110" i="21"/>
  <c r="L59" i="21"/>
  <c r="U109" i="21"/>
  <c r="U126" i="21"/>
  <c r="U143" i="21"/>
  <c r="T133" i="19"/>
  <c r="T116" i="19"/>
  <c r="T150" i="19"/>
  <c r="T99" i="19"/>
  <c r="T65" i="19"/>
  <c r="AE151" i="19"/>
  <c r="AE100" i="19"/>
  <c r="AE83" i="19"/>
  <c r="AE66" i="19"/>
  <c r="AA115" i="19"/>
  <c r="AA98" i="19"/>
  <c r="AA81" i="19"/>
  <c r="AA149" i="19"/>
  <c r="AA64" i="19"/>
  <c r="D138" i="20"/>
  <c r="D121" i="20"/>
  <c r="D87" i="20"/>
  <c r="D104" i="20"/>
  <c r="AF52" i="20"/>
  <c r="J149" i="21"/>
  <c r="J81" i="21"/>
  <c r="J98" i="21"/>
  <c r="J115" i="21"/>
  <c r="J132" i="21"/>
  <c r="AF46" i="21"/>
  <c r="AF46" i="22"/>
  <c r="C81" i="22"/>
  <c r="C115" i="22"/>
  <c r="C98" i="22"/>
  <c r="C132" i="22"/>
  <c r="X118" i="20"/>
  <c r="X84" i="20"/>
  <c r="X135" i="20"/>
  <c r="X53" i="20"/>
  <c r="I87" i="22"/>
  <c r="I138" i="22"/>
  <c r="I104" i="22"/>
  <c r="I121" i="22"/>
  <c r="S81" i="20"/>
  <c r="S98" i="20"/>
  <c r="S149" i="20"/>
  <c r="S115" i="20"/>
  <c r="S64" i="20"/>
  <c r="S53" i="20"/>
  <c r="AF42" i="22"/>
  <c r="C77" i="22"/>
  <c r="C111" i="22"/>
  <c r="C128" i="22"/>
  <c r="C94" i="22"/>
  <c r="G128" i="2"/>
  <c r="G94" i="2"/>
  <c r="G111" i="2"/>
  <c r="G77" i="2"/>
  <c r="E79" i="2"/>
  <c r="E96" i="2"/>
  <c r="E130" i="2"/>
  <c r="E147" i="2"/>
  <c r="V98" i="2"/>
  <c r="V81" i="2"/>
  <c r="V132" i="2"/>
  <c r="V149" i="2"/>
  <c r="V64" i="2"/>
  <c r="F83" i="2"/>
  <c r="F100" i="2"/>
  <c r="F134" i="2"/>
  <c r="F66" i="2"/>
  <c r="D119" i="2"/>
  <c r="D136" i="2"/>
  <c r="D85" i="2"/>
  <c r="D102" i="2"/>
  <c r="O103" i="2"/>
  <c r="O137" i="2"/>
  <c r="O86" i="2"/>
  <c r="O154" i="2"/>
  <c r="O120" i="2"/>
  <c r="J155" i="2"/>
  <c r="J87" i="2"/>
  <c r="J104" i="2"/>
  <c r="J121" i="2"/>
  <c r="J138" i="2"/>
  <c r="E84" i="16"/>
  <c r="E135" i="16"/>
  <c r="E101" i="16"/>
  <c r="E152" i="16"/>
  <c r="J147" i="19"/>
  <c r="J79" i="19"/>
  <c r="J96" i="19"/>
  <c r="J130" i="19"/>
  <c r="J113" i="19"/>
  <c r="AF44" i="19"/>
  <c r="P132" i="19"/>
  <c r="P98" i="19"/>
  <c r="P115" i="19"/>
  <c r="P149" i="19"/>
  <c r="P64" i="19"/>
  <c r="S41" i="4"/>
  <c r="AC41" i="4" s="1"/>
  <c r="U41" i="4"/>
  <c r="AE41" i="4" s="1"/>
  <c r="Y41" i="4"/>
  <c r="V41" i="4"/>
  <c r="AF41" i="4" s="1"/>
  <c r="AI41" i="4"/>
  <c r="O41" i="4"/>
  <c r="W41" i="4" s="1"/>
  <c r="M41" i="4" s="1"/>
  <c r="T41" i="4"/>
  <c r="AD41" i="4"/>
  <c r="AK41" i="4"/>
  <c r="R41" i="4"/>
  <c r="AB41" i="4" s="1"/>
  <c r="P41" i="4"/>
  <c r="AJ41" i="4" s="1"/>
  <c r="Q41" i="4"/>
  <c r="AA41" i="4" s="1"/>
  <c r="AN41" i="4"/>
  <c r="AP41" i="4"/>
  <c r="AM41" i="4"/>
  <c r="F79" i="2"/>
  <c r="F96" i="2"/>
  <c r="F130" i="2"/>
  <c r="F62" i="2"/>
  <c r="Y97" i="2"/>
  <c r="Y131" i="2"/>
  <c r="Y80" i="2"/>
  <c r="Y63" i="2"/>
  <c r="T133" i="2"/>
  <c r="T116" i="2"/>
  <c r="T150" i="2"/>
  <c r="T99" i="2"/>
  <c r="T65" i="2"/>
  <c r="AE151" i="2"/>
  <c r="AE100" i="2"/>
  <c r="AE83" i="2"/>
  <c r="AE66" i="2"/>
  <c r="Z84" i="2"/>
  <c r="Z135" i="2"/>
  <c r="Z152" i="2"/>
  <c r="Z67" i="2"/>
  <c r="H103" i="2"/>
  <c r="H86" i="2"/>
  <c r="H120" i="2"/>
  <c r="H137" i="2"/>
  <c r="AF52" i="2"/>
  <c r="C87" i="2"/>
  <c r="C121" i="2"/>
  <c r="C104" i="2"/>
  <c r="C138" i="2"/>
  <c r="T127" i="12"/>
  <c r="T110" i="12"/>
  <c r="T144" i="12"/>
  <c r="T93" i="12"/>
  <c r="T59" i="12"/>
  <c r="L130" i="19"/>
  <c r="L147" i="19"/>
  <c r="L113" i="19"/>
  <c r="L62" i="19"/>
  <c r="AE149" i="20"/>
  <c r="AE98" i="20"/>
  <c r="AE81" i="20"/>
  <c r="AE64" i="20"/>
  <c r="J143" i="21"/>
  <c r="J75" i="21"/>
  <c r="J92" i="21"/>
  <c r="J109" i="21"/>
  <c r="J126" i="21"/>
  <c r="AF40" i="21"/>
  <c r="K99" i="19"/>
  <c r="K82" i="19"/>
  <c r="K133" i="19"/>
  <c r="K116" i="19"/>
  <c r="K150" i="19"/>
  <c r="Q77" i="2"/>
  <c r="Q94" i="2"/>
  <c r="Q128" i="2"/>
  <c r="Q111" i="2"/>
  <c r="Q145" i="2"/>
  <c r="T129" i="2"/>
  <c r="T112" i="2"/>
  <c r="T146" i="2"/>
  <c r="T95" i="2"/>
  <c r="T61" i="2"/>
  <c r="O130" i="2"/>
  <c r="O96" i="2"/>
  <c r="O79" i="2"/>
  <c r="O147" i="2"/>
  <c r="O113" i="2"/>
  <c r="Z80" i="2"/>
  <c r="Z131" i="2"/>
  <c r="Z148" i="2"/>
  <c r="Z63" i="2"/>
  <c r="X115" i="2"/>
  <c r="X132" i="2"/>
  <c r="X81" i="2"/>
  <c r="P134" i="2"/>
  <c r="P100" i="2"/>
  <c r="P117" i="2"/>
  <c r="P151" i="2"/>
  <c r="P66" i="2"/>
  <c r="AA118" i="2"/>
  <c r="AA101" i="2"/>
  <c r="AA84" i="2"/>
  <c r="AA152" i="2"/>
  <c r="AA67" i="2"/>
  <c r="AD85" i="2"/>
  <c r="AD153" i="2"/>
  <c r="AD102" i="2"/>
  <c r="AD136" i="2"/>
  <c r="AD68" i="2"/>
  <c r="L138" i="2"/>
  <c r="L155" i="2"/>
  <c r="L121" i="2"/>
  <c r="L70" i="2"/>
  <c r="J145" i="20"/>
  <c r="J77" i="20"/>
  <c r="J94" i="20"/>
  <c r="J111" i="20"/>
  <c r="J128" i="20"/>
  <c r="AF42" i="20"/>
  <c r="L126" i="21"/>
  <c r="L143" i="21"/>
  <c r="L109" i="21"/>
  <c r="L58" i="21"/>
  <c r="AB144" i="21"/>
  <c r="AB76" i="21"/>
  <c r="AB93" i="21"/>
  <c r="AB59" i="21"/>
  <c r="AB83" i="19"/>
  <c r="AB151" i="19"/>
  <c r="AB100" i="19"/>
  <c r="AB66" i="19"/>
  <c r="N143" i="2"/>
  <c r="N92" i="2"/>
  <c r="N109" i="2"/>
  <c r="N75" i="2"/>
  <c r="N58" i="2"/>
  <c r="V93" i="2"/>
  <c r="V76" i="2"/>
  <c r="V127" i="2"/>
  <c r="V144" i="2"/>
  <c r="V59" i="2"/>
  <c r="E78" i="2"/>
  <c r="E129" i="2"/>
  <c r="E95" i="2"/>
  <c r="E146" i="2"/>
  <c r="AC146" i="2"/>
  <c r="AC129" i="2"/>
  <c r="AC112" i="2"/>
  <c r="AC78" i="2"/>
  <c r="AF45" i="2"/>
  <c r="C80" i="2"/>
  <c r="C114" i="2"/>
  <c r="C97" i="2"/>
  <c r="C131" i="2"/>
  <c r="AA114" i="2"/>
  <c r="AA97" i="2"/>
  <c r="AA80" i="2"/>
  <c r="AA148" i="2"/>
  <c r="AA63" i="2"/>
  <c r="Y98" i="2"/>
  <c r="Y132" i="2"/>
  <c r="Y81" i="2"/>
  <c r="Y64" i="2"/>
  <c r="I100" i="2"/>
  <c r="I83" i="2"/>
  <c r="I134" i="2"/>
  <c r="I117" i="2"/>
  <c r="L135" i="2"/>
  <c r="L152" i="2"/>
  <c r="L118" i="2"/>
  <c r="L67" i="2"/>
  <c r="G136" i="2"/>
  <c r="G102" i="2"/>
  <c r="G119" i="2"/>
  <c r="G85" i="2"/>
  <c r="AE153" i="2"/>
  <c r="AE102" i="2"/>
  <c r="AE85" i="2"/>
  <c r="AE68" i="2"/>
  <c r="AC155" i="2"/>
  <c r="AC138" i="2"/>
  <c r="AC121" i="2"/>
  <c r="AC87" i="2"/>
  <c r="U53" i="20"/>
  <c r="U116" i="20"/>
  <c r="U133" i="20"/>
  <c r="U150" i="20"/>
  <c r="R117" i="19"/>
  <c r="R151" i="19"/>
  <c r="R134" i="19"/>
  <c r="R66" i="19"/>
  <c r="F81" i="22"/>
  <c r="F98" i="22"/>
  <c r="F132" i="22"/>
  <c r="F64" i="22"/>
  <c r="S15" i="4"/>
  <c r="U15" i="4"/>
  <c r="O15" i="4"/>
  <c r="Y15" i="4" s="1"/>
  <c r="AC15" i="4"/>
  <c r="V15" i="4"/>
  <c r="AE15" i="4"/>
  <c r="R15" i="4"/>
  <c r="AB15" i="4" s="1"/>
  <c r="P15" i="4"/>
  <c r="Q15" i="4"/>
  <c r="AA15" i="4" s="1"/>
  <c r="T15" i="4"/>
  <c r="AD15" i="4" s="1"/>
  <c r="G126" i="2"/>
  <c r="G92" i="2"/>
  <c r="G75" i="2"/>
  <c r="G109" i="2"/>
  <c r="Y92" i="2"/>
  <c r="Y126" i="2"/>
  <c r="Y75" i="2"/>
  <c r="Y58" i="2"/>
  <c r="N144" i="2"/>
  <c r="N93" i="2"/>
  <c r="N110" i="2"/>
  <c r="N76" i="2"/>
  <c r="N59" i="2"/>
  <c r="C77" i="2"/>
  <c r="C111" i="2"/>
  <c r="C128" i="2"/>
  <c r="C94" i="2"/>
  <c r="T128" i="2"/>
  <c r="T111" i="2"/>
  <c r="T145" i="2"/>
  <c r="T94" i="2"/>
  <c r="T60" i="2"/>
  <c r="G129" i="2"/>
  <c r="G95" i="2"/>
  <c r="G112" i="2"/>
  <c r="G78" i="2"/>
  <c r="W146" i="2"/>
  <c r="W129" i="2"/>
  <c r="W95" i="2"/>
  <c r="W78" i="2"/>
  <c r="W61" i="2"/>
  <c r="J147" i="2"/>
  <c r="J79" i="2"/>
  <c r="J96" i="2"/>
  <c r="J130" i="2"/>
  <c r="J113" i="2"/>
  <c r="Z79" i="2"/>
  <c r="Z130" i="2"/>
  <c r="Z147" i="2"/>
  <c r="Z62" i="2"/>
  <c r="M148" i="2"/>
  <c r="M80" i="2"/>
  <c r="M97" i="2"/>
  <c r="M114" i="2"/>
  <c r="M63" i="2"/>
  <c r="AC148" i="2"/>
  <c r="AC131" i="2"/>
  <c r="AC114" i="2"/>
  <c r="AC80" i="2"/>
  <c r="S81" i="2"/>
  <c r="S149" i="2"/>
  <c r="S98" i="2"/>
  <c r="S115" i="2"/>
  <c r="S64" i="2"/>
  <c r="F82" i="2"/>
  <c r="F99" i="2"/>
  <c r="F133" i="2"/>
  <c r="F65" i="2"/>
  <c r="X116" i="2"/>
  <c r="X133" i="2"/>
  <c r="X82" i="2"/>
  <c r="K100" i="2"/>
  <c r="K117" i="2"/>
  <c r="K134" i="2"/>
  <c r="K83" i="2"/>
  <c r="K151" i="2"/>
  <c r="AA117" i="2"/>
  <c r="AA100" i="2"/>
  <c r="AA83" i="2"/>
  <c r="AA151" i="2"/>
  <c r="AA66" i="2"/>
  <c r="N152" i="2"/>
  <c r="N101" i="2"/>
  <c r="N118" i="2"/>
  <c r="N84" i="2"/>
  <c r="N67" i="2"/>
  <c r="I102" i="2"/>
  <c r="I136" i="2"/>
  <c r="I85" i="2"/>
  <c r="I119" i="2"/>
  <c r="Y102" i="2"/>
  <c r="Y136" i="2"/>
  <c r="Y85" i="2"/>
  <c r="Y68" i="2"/>
  <c r="L137" i="2"/>
  <c r="L154" i="2"/>
  <c r="L120" i="2"/>
  <c r="L69" i="2"/>
  <c r="AB86" i="2"/>
  <c r="AB154" i="2"/>
  <c r="AB103" i="2"/>
  <c r="AB69" i="2"/>
  <c r="G138" i="2"/>
  <c r="G104" i="2"/>
  <c r="G87" i="2"/>
  <c r="G121" i="2"/>
  <c r="W155" i="2"/>
  <c r="W138" i="2"/>
  <c r="W104" i="2"/>
  <c r="W87" i="2"/>
  <c r="W70" i="2"/>
  <c r="AA42" i="13"/>
  <c r="Q42" i="13"/>
  <c r="U42" i="13"/>
  <c r="K42" i="13"/>
  <c r="AC42" i="13"/>
  <c r="S14" i="4"/>
  <c r="AC14" i="4" s="1"/>
  <c r="AA14" i="4"/>
  <c r="U14" i="4"/>
  <c r="AD14" i="4"/>
  <c r="AB14" i="4"/>
  <c r="V14" i="4"/>
  <c r="O14" i="4"/>
  <c r="Q14" i="4"/>
  <c r="R14" i="4"/>
  <c r="T14" i="4"/>
  <c r="Z14" i="4"/>
  <c r="AE14" i="4"/>
  <c r="P14" i="4"/>
  <c r="S38" i="4"/>
  <c r="AC38" i="4" s="1"/>
  <c r="U38" i="4"/>
  <c r="Y38" i="4"/>
  <c r="Z38" i="4"/>
  <c r="AO38" i="4"/>
  <c r="V38" i="4"/>
  <c r="O38" i="4"/>
  <c r="W38" i="4" s="1"/>
  <c r="M38" i="4" s="1"/>
  <c r="Q38" i="4"/>
  <c r="AA38" i="4" s="1"/>
  <c r="AI38" i="4"/>
  <c r="R38" i="4"/>
  <c r="AB38" i="4" s="1"/>
  <c r="AK38" i="4"/>
  <c r="P38" i="4"/>
  <c r="AJ38" i="4" s="1"/>
  <c r="T38" i="4"/>
  <c r="AN38" i="4" s="1"/>
  <c r="AD38" i="4"/>
  <c r="AP38" i="4"/>
  <c r="AF38" i="4"/>
  <c r="AE38" i="4"/>
  <c r="AM38" i="4"/>
  <c r="I75" i="2"/>
  <c r="I92" i="2"/>
  <c r="I126" i="2"/>
  <c r="I109" i="2"/>
  <c r="Z75" i="2"/>
  <c r="Z126" i="2"/>
  <c r="Z143" i="2"/>
  <c r="Z58" i="2"/>
  <c r="E77" i="2"/>
  <c r="E128" i="2"/>
  <c r="E94" i="2"/>
  <c r="E145" i="2"/>
  <c r="S13" i="4"/>
  <c r="AC13" i="4" s="1"/>
  <c r="U13" i="4"/>
  <c r="AE13" i="4" s="1"/>
  <c r="O13" i="4"/>
  <c r="W13" i="4" s="1"/>
  <c r="M13" i="4" s="1"/>
  <c r="V13" i="4"/>
  <c r="R13" i="4"/>
  <c r="AB13" i="4" s="1"/>
  <c r="T13" i="4"/>
  <c r="P13" i="4"/>
  <c r="Z13" i="4" s="1"/>
  <c r="AD13" i="4"/>
  <c r="Q13" i="4"/>
  <c r="AA13" i="4" s="1"/>
  <c r="S39" i="4"/>
  <c r="Y39" i="4"/>
  <c r="AL39" i="4"/>
  <c r="U39" i="4"/>
  <c r="AE39" i="4" s="1"/>
  <c r="AC39" i="4"/>
  <c r="AN39" i="4"/>
  <c r="V39" i="4"/>
  <c r="AF39" i="4" s="1"/>
  <c r="O39" i="4"/>
  <c r="W39" i="4" s="1"/>
  <c r="M39" i="4" s="1"/>
  <c r="AP39" i="4"/>
  <c r="Q39" i="4"/>
  <c r="AA39" i="4" s="1"/>
  <c r="AJ39" i="4"/>
  <c r="R39" i="4"/>
  <c r="AM39" i="4"/>
  <c r="P39" i="4"/>
  <c r="Z39" i="4" s="1"/>
  <c r="AI39" i="4"/>
  <c r="AB39" i="4"/>
  <c r="T39" i="4"/>
  <c r="AD39" i="4" s="1"/>
  <c r="AK39" i="4"/>
  <c r="AA109" i="2"/>
  <c r="AA92" i="2"/>
  <c r="AA75" i="2"/>
  <c r="AA143" i="2"/>
  <c r="AA58" i="2"/>
  <c r="G127" i="2"/>
  <c r="G93" i="2"/>
  <c r="G110" i="2"/>
  <c r="G76" i="2"/>
  <c r="Q76" i="2"/>
  <c r="Q93" i="2"/>
  <c r="Q110" i="2"/>
  <c r="Q127" i="2"/>
  <c r="Q144" i="2"/>
  <c r="Z76" i="2"/>
  <c r="Z127" i="2"/>
  <c r="Z144" i="2"/>
  <c r="Z59" i="2"/>
  <c r="F77" i="2"/>
  <c r="F94" i="2"/>
  <c r="F128" i="2"/>
  <c r="F60" i="2"/>
  <c r="N145" i="2"/>
  <c r="N94" i="2"/>
  <c r="N111" i="2"/>
  <c r="N77" i="2"/>
  <c r="N60" i="2"/>
  <c r="V94" i="2"/>
  <c r="V77" i="2"/>
  <c r="V128" i="2"/>
  <c r="V145" i="2"/>
  <c r="V60" i="2"/>
  <c r="AD77" i="2"/>
  <c r="AD145" i="2"/>
  <c r="AD94" i="2"/>
  <c r="AD128" i="2"/>
  <c r="AD60" i="2"/>
  <c r="I78" i="2"/>
  <c r="I95" i="2"/>
  <c r="I129" i="2"/>
  <c r="I112" i="2"/>
  <c r="Q78" i="2"/>
  <c r="Q95" i="2"/>
  <c r="Q112" i="2"/>
  <c r="Q129" i="2"/>
  <c r="Q146" i="2"/>
  <c r="Y95" i="2"/>
  <c r="Y129" i="2"/>
  <c r="Y78" i="2"/>
  <c r="Y61" i="2"/>
  <c r="D113" i="2"/>
  <c r="D130" i="2"/>
  <c r="D79" i="2"/>
  <c r="D96" i="2"/>
  <c r="L130" i="2"/>
  <c r="L147" i="2"/>
  <c r="L113" i="2"/>
  <c r="L62" i="2"/>
  <c r="T130" i="2"/>
  <c r="T113" i="2"/>
  <c r="T147" i="2"/>
  <c r="T96" i="2"/>
  <c r="T62" i="2"/>
  <c r="AB79" i="2"/>
  <c r="AB147" i="2"/>
  <c r="AB96" i="2"/>
  <c r="AB62" i="2"/>
  <c r="G131" i="2"/>
  <c r="G97" i="2"/>
  <c r="G80" i="2"/>
  <c r="G114" i="2"/>
  <c r="O97" i="2"/>
  <c r="O131" i="2"/>
  <c r="O80" i="2"/>
  <c r="O148" i="2"/>
  <c r="O114" i="2"/>
  <c r="W148" i="2"/>
  <c r="W131" i="2"/>
  <c r="W97" i="2"/>
  <c r="W80" i="2"/>
  <c r="W63" i="2"/>
  <c r="AE148" i="2"/>
  <c r="AE97" i="2"/>
  <c r="AE80" i="2"/>
  <c r="AE63" i="2"/>
  <c r="L132" i="2"/>
  <c r="L149" i="2"/>
  <c r="L115" i="2"/>
  <c r="L64" i="2"/>
  <c r="U115" i="2"/>
  <c r="U132" i="2"/>
  <c r="U149" i="2"/>
  <c r="AC149" i="2"/>
  <c r="AC132" i="2"/>
  <c r="AC115" i="2"/>
  <c r="AC81" i="2"/>
  <c r="H99" i="2"/>
  <c r="H82" i="2"/>
  <c r="H116" i="2"/>
  <c r="H133" i="2"/>
  <c r="Z82" i="2"/>
  <c r="Z133" i="2"/>
  <c r="Z150" i="2"/>
  <c r="Z65" i="2"/>
  <c r="E83" i="2"/>
  <c r="E134" i="2"/>
  <c r="E100" i="2"/>
  <c r="E151" i="2"/>
  <c r="M151" i="2"/>
  <c r="M83" i="2"/>
  <c r="M100" i="2"/>
  <c r="M117" i="2"/>
  <c r="M66" i="2"/>
  <c r="U117" i="2"/>
  <c r="U134" i="2"/>
  <c r="U151" i="2"/>
  <c r="AC151" i="2"/>
  <c r="AC134" i="2"/>
  <c r="AC117" i="2"/>
  <c r="AC83" i="2"/>
  <c r="H101" i="2"/>
  <c r="H118" i="2"/>
  <c r="H84" i="2"/>
  <c r="H135" i="2"/>
  <c r="P135" i="2"/>
  <c r="P118" i="2"/>
  <c r="P101" i="2"/>
  <c r="P152" i="2"/>
  <c r="P67" i="2"/>
  <c r="X118" i="2"/>
  <c r="X84" i="2"/>
  <c r="X135" i="2"/>
  <c r="AF50" i="2"/>
  <c r="C85" i="2"/>
  <c r="C119" i="2"/>
  <c r="C102" i="2"/>
  <c r="C136" i="2"/>
  <c r="K102" i="2"/>
  <c r="K85" i="2"/>
  <c r="K136" i="2"/>
  <c r="K119" i="2"/>
  <c r="K153" i="2"/>
  <c r="S85" i="2"/>
  <c r="S102" i="2"/>
  <c r="S153" i="2"/>
  <c r="S119" i="2"/>
  <c r="S68" i="2"/>
  <c r="AA119" i="2"/>
  <c r="AA102" i="2"/>
  <c r="AA85" i="2"/>
  <c r="AA153" i="2"/>
  <c r="AA68" i="2"/>
  <c r="F86" i="2"/>
  <c r="F103" i="2"/>
  <c r="F137" i="2"/>
  <c r="F69" i="2"/>
  <c r="N154" i="2"/>
  <c r="N120" i="2"/>
  <c r="N103" i="2"/>
  <c r="N86" i="2"/>
  <c r="N69" i="2"/>
  <c r="V86" i="2"/>
  <c r="V103" i="2"/>
  <c r="V137" i="2"/>
  <c r="V154" i="2"/>
  <c r="V69" i="2"/>
  <c r="AD86" i="2"/>
  <c r="AD154" i="2"/>
  <c r="AD103" i="2"/>
  <c r="AD137" i="2"/>
  <c r="AD69" i="2"/>
  <c r="I87" i="2"/>
  <c r="I138" i="2"/>
  <c r="I104" i="2"/>
  <c r="I121" i="2"/>
  <c r="Q87" i="2"/>
  <c r="Q104" i="2"/>
  <c r="Q121" i="2"/>
  <c r="Q138" i="2"/>
  <c r="Q155" i="2"/>
  <c r="Y104" i="2"/>
  <c r="Y138" i="2"/>
  <c r="Y87" i="2"/>
  <c r="Y70" i="2"/>
  <c r="AA110" i="10"/>
  <c r="AA93" i="10"/>
  <c r="AA76" i="10"/>
  <c r="AA144" i="10"/>
  <c r="AA59" i="10"/>
  <c r="AC50" i="10"/>
  <c r="U50" i="10"/>
  <c r="AA50" i="10"/>
  <c r="K50" i="10"/>
  <c r="Q50" i="10"/>
  <c r="J50" i="10"/>
  <c r="T126" i="12"/>
  <c r="T109" i="12"/>
  <c r="T143" i="12"/>
  <c r="T92" i="12"/>
  <c r="T58" i="12"/>
  <c r="K97" i="13"/>
  <c r="K114" i="13"/>
  <c r="K80" i="13"/>
  <c r="K131" i="13"/>
  <c r="K148" i="13"/>
  <c r="E53" i="16"/>
  <c r="AB77" i="19"/>
  <c r="AB145" i="19"/>
  <c r="AB94" i="19"/>
  <c r="AB60" i="19"/>
  <c r="T133" i="20"/>
  <c r="T116" i="20"/>
  <c r="T150" i="20"/>
  <c r="T99" i="20"/>
  <c r="T65" i="20"/>
  <c r="R109" i="20"/>
  <c r="R143" i="20"/>
  <c r="R126" i="20"/>
  <c r="R58" i="20"/>
  <c r="F84" i="20"/>
  <c r="F101" i="20"/>
  <c r="F135" i="20"/>
  <c r="F67" i="20"/>
  <c r="I53" i="20"/>
  <c r="I76" i="20"/>
  <c r="I127" i="20"/>
  <c r="I93" i="20"/>
  <c r="I110" i="20"/>
  <c r="AF41" i="20"/>
  <c r="L130" i="21"/>
  <c r="L147" i="21"/>
  <c r="L113" i="21"/>
  <c r="L62" i="21"/>
  <c r="J144" i="21"/>
  <c r="J76" i="21"/>
  <c r="J93" i="21"/>
  <c r="J110" i="21"/>
  <c r="J127" i="21"/>
  <c r="AF41" i="21"/>
  <c r="U113" i="21"/>
  <c r="U130" i="21"/>
  <c r="U147" i="21"/>
  <c r="U111" i="21"/>
  <c r="U145" i="21"/>
  <c r="U128" i="21"/>
  <c r="AB82" i="19"/>
  <c r="AB150" i="19"/>
  <c r="AB99" i="19"/>
  <c r="AB65" i="19"/>
  <c r="D117" i="19"/>
  <c r="D134" i="19"/>
  <c r="D83" i="19"/>
  <c r="D100" i="19"/>
  <c r="AF48" i="19"/>
  <c r="D115" i="19"/>
  <c r="D132" i="19"/>
  <c r="D81" i="19"/>
  <c r="D98" i="19"/>
  <c r="AF46" i="19"/>
  <c r="K98" i="21"/>
  <c r="K81" i="21"/>
  <c r="K115" i="21"/>
  <c r="K132" i="21"/>
  <c r="K149" i="21"/>
  <c r="AE149" i="22"/>
  <c r="AE98" i="22"/>
  <c r="AE81" i="22"/>
  <c r="AE64" i="22"/>
  <c r="AE53" i="22"/>
  <c r="AB87" i="22"/>
  <c r="AB155" i="22"/>
  <c r="AB104" i="22"/>
  <c r="AB70" i="22"/>
  <c r="T132" i="20"/>
  <c r="T115" i="20"/>
  <c r="T149" i="20"/>
  <c r="T98" i="20"/>
  <c r="T64" i="20"/>
  <c r="I86" i="16"/>
  <c r="I103" i="16"/>
  <c r="I137" i="16"/>
  <c r="I120" i="16"/>
  <c r="J145" i="22"/>
  <c r="J77" i="22"/>
  <c r="J94" i="22"/>
  <c r="J111" i="22"/>
  <c r="J128" i="22"/>
  <c r="AF30" i="9"/>
  <c r="AS42" i="9"/>
  <c r="AN30" i="9"/>
  <c r="BE42" i="9"/>
  <c r="BE37" i="9"/>
  <c r="X46" i="4"/>
  <c r="X42" i="4"/>
  <c r="X43" i="4"/>
  <c r="X44" i="4"/>
  <c r="X45" i="4"/>
  <c r="P7" i="3"/>
  <c r="W7" i="3"/>
  <c r="W19" i="31" s="1"/>
  <c r="AD7" i="3"/>
  <c r="F7" i="3"/>
  <c r="F18" i="31" s="1"/>
  <c r="AB7" i="3"/>
  <c r="AB21" i="31" s="1"/>
  <c r="D7" i="3"/>
  <c r="D22" i="31" s="1"/>
  <c r="AA7" i="3"/>
  <c r="Y7" i="3"/>
  <c r="I7" i="3"/>
  <c r="AB7" i="5"/>
  <c r="AB46" i="31" s="1"/>
  <c r="BK33" i="31" s="1"/>
  <c r="V7" i="5"/>
  <c r="P7" i="5"/>
  <c r="J7" i="5"/>
  <c r="D7" i="5"/>
  <c r="D47" i="31" s="1"/>
  <c r="AM34" i="31" s="1"/>
  <c r="AE7" i="5"/>
  <c r="G7" i="5"/>
  <c r="AD7" i="5"/>
  <c r="AA7" i="5"/>
  <c r="U7" i="5"/>
  <c r="U34" i="31" s="1"/>
  <c r="BD30" i="31" s="1"/>
  <c r="O7" i="5"/>
  <c r="O46" i="31" s="1"/>
  <c r="AX33" i="31" s="1"/>
  <c r="I7" i="5"/>
  <c r="S7" i="5"/>
  <c r="X7" i="5"/>
  <c r="X43" i="31" s="1"/>
  <c r="BG32" i="31" s="1"/>
  <c r="F7" i="5"/>
  <c r="F43" i="31" s="1"/>
  <c r="AO32" i="31" s="1"/>
  <c r="AF7" i="5"/>
  <c r="Z7" i="5"/>
  <c r="T7" i="5"/>
  <c r="T45" i="31" s="1"/>
  <c r="BC33" i="31" s="1"/>
  <c r="N7" i="5"/>
  <c r="H7" i="5"/>
  <c r="H47" i="31" s="1"/>
  <c r="AQ34" i="31" s="1"/>
  <c r="Y7" i="5"/>
  <c r="R7" i="5"/>
  <c r="AC7" i="5"/>
  <c r="W7" i="5"/>
  <c r="W44" i="31" s="1"/>
  <c r="BF32" i="31" s="1"/>
  <c r="Q7" i="5"/>
  <c r="K7" i="5"/>
  <c r="K29" i="31" s="1"/>
  <c r="AT29" i="31" s="1"/>
  <c r="E7" i="5"/>
  <c r="E47" i="31" s="1"/>
  <c r="AN34" i="31" s="1"/>
  <c r="M7" i="5"/>
  <c r="L7" i="5"/>
  <c r="L33" i="31" s="1"/>
  <c r="AU29" i="31" s="1"/>
  <c r="F49" i="16"/>
  <c r="I49" i="16"/>
  <c r="G49" i="16"/>
  <c r="W49" i="16"/>
  <c r="L47" i="16"/>
  <c r="W47" i="16"/>
  <c r="U47" i="16"/>
  <c r="Q47" i="16"/>
  <c r="R47" i="16"/>
  <c r="AE48" i="16"/>
  <c r="V48" i="16"/>
  <c r="AC46" i="16"/>
  <c r="U46" i="16"/>
  <c r="I46" i="16"/>
  <c r="V46" i="16"/>
  <c r="AB46" i="16"/>
  <c r="L46" i="16"/>
  <c r="R46" i="16"/>
  <c r="AE46" i="16"/>
  <c r="W46" i="16"/>
  <c r="S46" i="16"/>
  <c r="AE44" i="16"/>
  <c r="AA44" i="16"/>
  <c r="AC44" i="16"/>
  <c r="Y46" i="14"/>
  <c r="T46" i="14"/>
  <c r="P46" i="14"/>
  <c r="D46" i="14"/>
  <c r="Z46" i="14"/>
  <c r="AD46" i="14"/>
  <c r="Y48" i="14"/>
  <c r="T48" i="14"/>
  <c r="P48" i="14"/>
  <c r="D48" i="14"/>
  <c r="Z48" i="14"/>
  <c r="AD48" i="14"/>
  <c r="T43" i="14"/>
  <c r="J43" i="14"/>
  <c r="AD47" i="14"/>
  <c r="Z47" i="14"/>
  <c r="Y47" i="14"/>
  <c r="T47" i="14"/>
  <c r="P47" i="14"/>
  <c r="D47" i="14"/>
  <c r="AA47" i="10"/>
  <c r="J47" i="10"/>
  <c r="AC47" i="10"/>
  <c r="U47" i="10"/>
  <c r="Q47" i="10"/>
  <c r="AC45" i="10"/>
  <c r="AA45" i="10"/>
  <c r="Q45" i="10"/>
  <c r="P53" i="19"/>
  <c r="D53" i="19"/>
  <c r="R53" i="19"/>
  <c r="T53" i="19"/>
  <c r="AA53" i="19"/>
  <c r="K53" i="19"/>
  <c r="U53" i="19"/>
  <c r="AE53" i="19"/>
  <c r="AB53" i="19"/>
  <c r="U53" i="21"/>
  <c r="K53" i="21"/>
  <c r="U36" i="22"/>
  <c r="Q53" i="22"/>
  <c r="AC53" i="22"/>
  <c r="U53" i="22"/>
  <c r="K53" i="22"/>
  <c r="J53" i="22"/>
  <c r="AA53" i="22"/>
  <c r="L36" i="21"/>
  <c r="J53" i="21"/>
  <c r="AB53" i="21"/>
  <c r="L53" i="21"/>
  <c r="C53" i="20"/>
  <c r="D53" i="20"/>
  <c r="AD53" i="20"/>
  <c r="AE53" i="20"/>
  <c r="T53" i="20"/>
  <c r="F53" i="20"/>
  <c r="J53" i="20"/>
  <c r="R53" i="20"/>
  <c r="AB53" i="20"/>
  <c r="L36" i="19"/>
  <c r="J53" i="19"/>
  <c r="L53" i="19"/>
  <c r="AA41" i="17"/>
  <c r="AC41" i="17"/>
  <c r="AC40" i="17"/>
  <c r="AA40" i="17"/>
  <c r="W36" i="17"/>
  <c r="R47" i="17"/>
  <c r="U47" i="17"/>
  <c r="Q47" i="17"/>
  <c r="L47" i="17"/>
  <c r="W47" i="17"/>
  <c r="L40" i="17"/>
  <c r="R40" i="17"/>
  <c r="J40" i="17"/>
  <c r="Q40" i="17"/>
  <c r="O40" i="17"/>
  <c r="K40" i="17"/>
  <c r="U40" i="17"/>
  <c r="AB36" i="17"/>
  <c r="AB46" i="17"/>
  <c r="L46" i="17"/>
  <c r="V46" i="17"/>
  <c r="I46" i="17"/>
  <c r="AE46" i="17"/>
  <c r="W46" i="17"/>
  <c r="S46" i="17"/>
  <c r="R46" i="17"/>
  <c r="AC46" i="17"/>
  <c r="U46" i="17"/>
  <c r="S36" i="17"/>
  <c r="O36" i="17"/>
  <c r="AC44" i="17"/>
  <c r="AE44" i="17"/>
  <c r="AA44" i="17"/>
  <c r="S44" i="17"/>
  <c r="O44" i="17"/>
  <c r="J44" i="17"/>
  <c r="V36" i="17"/>
  <c r="K42" i="17"/>
  <c r="R42" i="17"/>
  <c r="J42" i="17"/>
  <c r="F49" i="17"/>
  <c r="I49" i="17"/>
  <c r="W49" i="17"/>
  <c r="G49" i="17"/>
  <c r="R41" i="17"/>
  <c r="J41" i="17"/>
  <c r="L41" i="17"/>
  <c r="U41" i="17"/>
  <c r="Q41" i="17"/>
  <c r="O41" i="17"/>
  <c r="K41" i="17"/>
  <c r="AE36" i="17"/>
  <c r="V48" i="17"/>
  <c r="AE48" i="17"/>
  <c r="R44" i="16"/>
  <c r="S44" i="16"/>
  <c r="J44" i="16"/>
  <c r="O44" i="16"/>
  <c r="J41" i="16"/>
  <c r="Q41" i="16"/>
  <c r="R41" i="16"/>
  <c r="L41" i="16"/>
  <c r="S41" i="16"/>
  <c r="O41" i="16"/>
  <c r="K41" i="16"/>
  <c r="K42" i="16"/>
  <c r="R42" i="16"/>
  <c r="J42" i="16"/>
  <c r="Q40" i="16"/>
  <c r="L40" i="16"/>
  <c r="R40" i="16"/>
  <c r="S40" i="16"/>
  <c r="O40" i="16"/>
  <c r="K40" i="16"/>
  <c r="J40" i="16"/>
  <c r="T36" i="15"/>
  <c r="P36" i="15"/>
  <c r="Y36" i="15"/>
  <c r="D36" i="15"/>
  <c r="Z36" i="15"/>
  <c r="AD47" i="15"/>
  <c r="Z47" i="15"/>
  <c r="Y47" i="15"/>
  <c r="T47" i="15"/>
  <c r="P47" i="15"/>
  <c r="D47" i="15"/>
  <c r="T42" i="15"/>
  <c r="J42" i="15"/>
  <c r="J41" i="14"/>
  <c r="L41" i="14"/>
  <c r="L40" i="14"/>
  <c r="J40" i="14"/>
  <c r="AB44" i="14"/>
  <c r="L44" i="14"/>
  <c r="J44" i="14"/>
  <c r="AB42" i="14"/>
  <c r="L42" i="14"/>
  <c r="J42" i="14"/>
  <c r="J41" i="13"/>
  <c r="L41" i="13"/>
  <c r="L40" i="13"/>
  <c r="J40" i="13"/>
  <c r="AB44" i="13"/>
  <c r="L44" i="13"/>
  <c r="J44" i="13"/>
  <c r="AB42" i="13"/>
  <c r="L42" i="13"/>
  <c r="J42" i="13"/>
  <c r="K36" i="12"/>
  <c r="Q36" i="12"/>
  <c r="U40" i="12"/>
  <c r="AA40" i="12"/>
  <c r="K40" i="12"/>
  <c r="J40" i="12"/>
  <c r="J45" i="12"/>
  <c r="K45" i="12"/>
  <c r="AC45" i="12"/>
  <c r="U45" i="12"/>
  <c r="Q45" i="12"/>
  <c r="AA45" i="12"/>
  <c r="J41" i="12"/>
  <c r="AA41" i="12"/>
  <c r="U41" i="12"/>
  <c r="K41" i="12"/>
  <c r="J47" i="12"/>
  <c r="AC47" i="12"/>
  <c r="U47" i="12"/>
  <c r="Q47" i="12"/>
  <c r="AA47" i="12"/>
  <c r="Q40" i="10"/>
  <c r="AA40" i="10"/>
  <c r="R36" i="10"/>
  <c r="R41" i="10"/>
  <c r="J41" i="10"/>
  <c r="U41" i="10"/>
  <c r="AE41" i="10"/>
  <c r="K41" i="10"/>
  <c r="U40" i="10"/>
  <c r="AE40" i="10"/>
  <c r="K40" i="10"/>
  <c r="R40" i="10"/>
  <c r="J40" i="10"/>
  <c r="R45" i="10"/>
  <c r="J45" i="10"/>
  <c r="K45" i="10"/>
  <c r="U45" i="10"/>
  <c r="AE45" i="10"/>
  <c r="D45" i="10"/>
  <c r="AE42" i="10"/>
  <c r="K42" i="10"/>
  <c r="U42" i="10"/>
  <c r="R42" i="10"/>
  <c r="J42" i="10"/>
  <c r="X53" i="2"/>
  <c r="AA36" i="2"/>
  <c r="M36" i="2"/>
  <c r="AC36" i="2"/>
  <c r="A28" i="2"/>
  <c r="A25" i="2"/>
  <c r="C36" i="2"/>
  <c r="L36" i="2"/>
  <c r="T36" i="2"/>
  <c r="E36" i="2"/>
  <c r="Y53" i="2"/>
  <c r="Z53" i="2"/>
  <c r="A24" i="2"/>
  <c r="AA53" i="2"/>
  <c r="F36" i="2"/>
  <c r="N36" i="2"/>
  <c r="V36" i="2"/>
  <c r="AD36" i="2"/>
  <c r="A27" i="2"/>
  <c r="C53" i="2"/>
  <c r="L53" i="2"/>
  <c r="T53" i="2"/>
  <c r="G36" i="2"/>
  <c r="O36" i="2"/>
  <c r="W36" i="2"/>
  <c r="AE36" i="2"/>
  <c r="M53" i="2"/>
  <c r="AC53" i="2"/>
  <c r="X36" i="2"/>
  <c r="A32" i="2"/>
  <c r="A35" i="2"/>
  <c r="E53" i="2"/>
  <c r="N53" i="2"/>
  <c r="V53" i="2"/>
  <c r="AD53" i="2"/>
  <c r="F53" i="2"/>
  <c r="O53" i="2"/>
  <c r="W53" i="2"/>
  <c r="AE53" i="2"/>
  <c r="Y36" i="2"/>
  <c r="A23" i="2"/>
  <c r="Z36" i="2"/>
  <c r="A29" i="2"/>
  <c r="A31" i="2"/>
  <c r="G53" i="2"/>
  <c r="A42" i="2"/>
  <c r="A46" i="2"/>
  <c r="A50" i="2"/>
  <c r="A41" i="2"/>
  <c r="A45" i="2"/>
  <c r="A49" i="2"/>
  <c r="A26" i="2"/>
  <c r="A30" i="2"/>
  <c r="A34" i="2"/>
  <c r="A40" i="2"/>
  <c r="A44" i="2"/>
  <c r="A48" i="2"/>
  <c r="A52" i="2"/>
  <c r="A33" i="2"/>
  <c r="A43" i="2"/>
  <c r="A47" i="2"/>
  <c r="O40" i="38"/>
  <c r="L48" i="38"/>
  <c r="V48" i="38"/>
  <c r="V42" i="38"/>
  <c r="X41" i="38"/>
  <c r="X50" i="38"/>
  <c r="T41" i="38"/>
  <c r="L44" i="38"/>
  <c r="X49" i="38"/>
  <c r="L43" i="38"/>
  <c r="Q52" i="38"/>
  <c r="X40" i="38"/>
  <c r="O42" i="38"/>
  <c r="Q46" i="38"/>
  <c r="X46" i="38"/>
  <c r="L52" i="38"/>
  <c r="V46" i="38"/>
  <c r="O46" i="38"/>
  <c r="L49" i="38"/>
  <c r="X42" i="38"/>
  <c r="R41" i="38"/>
  <c r="X52" i="38"/>
  <c r="T44" i="38"/>
  <c r="L50" i="38"/>
  <c r="V40" i="38"/>
  <c r="O41" i="38"/>
  <c r="L51" i="38"/>
  <c r="X48" i="38"/>
  <c r="V47" i="38"/>
  <c r="L45" i="38"/>
  <c r="V41" i="38"/>
  <c r="X47" i="38"/>
  <c r="O44" i="38"/>
  <c r="Q42" i="38"/>
  <c r="V44" i="38"/>
  <c r="R53" i="38" l="1"/>
  <c r="Q53" i="38"/>
  <c r="V53" i="38"/>
  <c r="C46" i="38"/>
  <c r="X53" i="38"/>
  <c r="D52" i="38"/>
  <c r="O53" i="38"/>
  <c r="J79" i="17"/>
  <c r="J147" i="17"/>
  <c r="J96" i="17"/>
  <c r="J113" i="17"/>
  <c r="J130" i="17"/>
  <c r="AF44" i="17"/>
  <c r="D134" i="14"/>
  <c r="D117" i="14"/>
  <c r="D83" i="14"/>
  <c r="D100" i="14"/>
  <c r="AF48" i="14"/>
  <c r="AE151" i="16"/>
  <c r="AE100" i="16"/>
  <c r="AE83" i="16"/>
  <c r="AE66" i="16"/>
  <c r="U110" i="12"/>
  <c r="U127" i="12"/>
  <c r="U144" i="12"/>
  <c r="Y37" i="4"/>
  <c r="W37" i="4"/>
  <c r="M37" i="4" s="1"/>
  <c r="L127" i="14"/>
  <c r="L144" i="14"/>
  <c r="L110" i="14"/>
  <c r="L59" i="14"/>
  <c r="Q82" i="16"/>
  <c r="Q99" i="16"/>
  <c r="Q133" i="16"/>
  <c r="Q116" i="16"/>
  <c r="Q150" i="16"/>
  <c r="J145" i="12"/>
  <c r="J77" i="12"/>
  <c r="J94" i="12"/>
  <c r="J111" i="12"/>
  <c r="J128" i="12"/>
  <c r="AF42" i="12"/>
  <c r="AB40" i="4"/>
  <c r="Q79" i="10"/>
  <c r="Q96" i="10"/>
  <c r="Q113" i="10"/>
  <c r="Q130" i="10"/>
  <c r="Q147" i="10"/>
  <c r="AA110" i="13"/>
  <c r="AA93" i="13"/>
  <c r="AA144" i="13"/>
  <c r="AA76" i="13"/>
  <c r="AA59" i="13"/>
  <c r="D53" i="10"/>
  <c r="D114" i="10"/>
  <c r="D131" i="10"/>
  <c r="D80" i="10"/>
  <c r="D97" i="10"/>
  <c r="AF45" i="10"/>
  <c r="L127" i="13"/>
  <c r="L144" i="13"/>
  <c r="L110" i="13"/>
  <c r="L59" i="13"/>
  <c r="L132" i="17"/>
  <c r="L149" i="17"/>
  <c r="L115" i="17"/>
  <c r="L64" i="17"/>
  <c r="AE148" i="10"/>
  <c r="AE97" i="10"/>
  <c r="AE80" i="10"/>
  <c r="AE63" i="10"/>
  <c r="J144" i="13"/>
  <c r="J76" i="13"/>
  <c r="J93" i="13"/>
  <c r="J110" i="13"/>
  <c r="J127" i="13"/>
  <c r="AF41" i="13"/>
  <c r="K93" i="17"/>
  <c r="K76" i="17"/>
  <c r="K110" i="17"/>
  <c r="K144" i="17"/>
  <c r="K127" i="17"/>
  <c r="L126" i="17"/>
  <c r="L143" i="17"/>
  <c r="L109" i="17"/>
  <c r="L58" i="17"/>
  <c r="R116" i="16"/>
  <c r="R133" i="16"/>
  <c r="R150" i="16"/>
  <c r="R65" i="16"/>
  <c r="AA119" i="10"/>
  <c r="AA102" i="10"/>
  <c r="AA85" i="10"/>
  <c r="AA153" i="10"/>
  <c r="AA68" i="10"/>
  <c r="Z41" i="4"/>
  <c r="Q75" i="13"/>
  <c r="Q92" i="13"/>
  <c r="Q126" i="13"/>
  <c r="Q109" i="13"/>
  <c r="Q143" i="13"/>
  <c r="Q53" i="13"/>
  <c r="T130" i="12"/>
  <c r="T113" i="12"/>
  <c r="T147" i="12"/>
  <c r="T96" i="12"/>
  <c r="T62" i="12"/>
  <c r="W6" i="4"/>
  <c r="M6" i="4" s="1"/>
  <c r="J147" i="10"/>
  <c r="J79" i="10"/>
  <c r="J96" i="10"/>
  <c r="J113" i="10"/>
  <c r="J130" i="10"/>
  <c r="AF44" i="10"/>
  <c r="K93" i="13"/>
  <c r="K110" i="13"/>
  <c r="K76" i="13"/>
  <c r="K127" i="13"/>
  <c r="K144" i="13"/>
  <c r="D42" i="2"/>
  <c r="R42" i="2"/>
  <c r="P42" i="2"/>
  <c r="J42" i="2"/>
  <c r="K42" i="2"/>
  <c r="AA109" i="17"/>
  <c r="AA92" i="17"/>
  <c r="AA75" i="17"/>
  <c r="AA143" i="17"/>
  <c r="AA58" i="17"/>
  <c r="AC148" i="10"/>
  <c r="AC131" i="10"/>
  <c r="AC114" i="10"/>
  <c r="AC80" i="10"/>
  <c r="K85" i="10"/>
  <c r="K102" i="10"/>
  <c r="K119" i="10"/>
  <c r="K136" i="10"/>
  <c r="K153" i="10"/>
  <c r="J147" i="12"/>
  <c r="J79" i="12"/>
  <c r="J96" i="12"/>
  <c r="J113" i="12"/>
  <c r="J130" i="12"/>
  <c r="AF44" i="12"/>
  <c r="Q76" i="13"/>
  <c r="Q93" i="13"/>
  <c r="Q110" i="13"/>
  <c r="Q127" i="13"/>
  <c r="Q144" i="13"/>
  <c r="U114" i="10"/>
  <c r="U131" i="10"/>
  <c r="U148" i="10"/>
  <c r="AA93" i="12"/>
  <c r="AA110" i="12"/>
  <c r="AA76" i="12"/>
  <c r="AA144" i="12"/>
  <c r="AA59" i="12"/>
  <c r="Z53" i="15"/>
  <c r="Z82" i="15"/>
  <c r="Z133" i="15"/>
  <c r="Z150" i="15"/>
  <c r="Z65" i="15"/>
  <c r="O130" i="16"/>
  <c r="O96" i="16"/>
  <c r="O79" i="16"/>
  <c r="O147" i="16"/>
  <c r="O113" i="16"/>
  <c r="I84" i="17"/>
  <c r="I101" i="17"/>
  <c r="I135" i="17"/>
  <c r="I118" i="17"/>
  <c r="R115" i="17"/>
  <c r="R149" i="17"/>
  <c r="R132" i="17"/>
  <c r="R64" i="17"/>
  <c r="W150" i="17"/>
  <c r="W133" i="17"/>
  <c r="W99" i="17"/>
  <c r="W82" i="17"/>
  <c r="W65" i="17"/>
  <c r="AC144" i="17"/>
  <c r="AC127" i="17"/>
  <c r="AC110" i="17"/>
  <c r="AC76" i="17"/>
  <c r="Z82" i="14"/>
  <c r="Z133" i="14"/>
  <c r="Z150" i="14"/>
  <c r="Z65" i="14"/>
  <c r="AB53" i="16"/>
  <c r="AB149" i="16"/>
  <c r="AB81" i="16"/>
  <c r="AB98" i="16"/>
  <c r="AB64" i="16"/>
  <c r="AL38" i="4"/>
  <c r="AA111" i="13"/>
  <c r="AA94" i="13"/>
  <c r="AA77" i="13"/>
  <c r="AA145" i="13"/>
  <c r="AA60" i="13"/>
  <c r="AB147" i="12"/>
  <c r="AB79" i="12"/>
  <c r="AB96" i="12"/>
  <c r="AB62" i="12"/>
  <c r="AA116" i="12"/>
  <c r="AA99" i="12"/>
  <c r="AA82" i="12"/>
  <c r="AA150" i="12"/>
  <c r="AA65" i="12"/>
  <c r="J147" i="13"/>
  <c r="J79" i="13"/>
  <c r="J96" i="13"/>
  <c r="J113" i="13"/>
  <c r="J130" i="13"/>
  <c r="AF44" i="13"/>
  <c r="AD53" i="15"/>
  <c r="AD82" i="15"/>
  <c r="AD150" i="15"/>
  <c r="AD99" i="15"/>
  <c r="AD133" i="15"/>
  <c r="AD65" i="15"/>
  <c r="K93" i="16"/>
  <c r="K76" i="16"/>
  <c r="K127" i="16"/>
  <c r="K110" i="16"/>
  <c r="K144" i="16"/>
  <c r="AA113" i="17"/>
  <c r="AA96" i="17"/>
  <c r="AA147" i="17"/>
  <c r="AA79" i="17"/>
  <c r="AA62" i="17"/>
  <c r="L133" i="17"/>
  <c r="L150" i="17"/>
  <c r="L116" i="17"/>
  <c r="L65" i="17"/>
  <c r="AF47" i="17"/>
  <c r="AC150" i="10"/>
  <c r="AC133" i="10"/>
  <c r="AC116" i="10"/>
  <c r="AC82" i="10"/>
  <c r="W15" i="4"/>
  <c r="M15" i="4" s="1"/>
  <c r="AA97" i="12"/>
  <c r="AA114" i="12"/>
  <c r="AA80" i="12"/>
  <c r="AA148" i="12"/>
  <c r="AA63" i="12"/>
  <c r="L130" i="13"/>
  <c r="L147" i="13"/>
  <c r="L113" i="13"/>
  <c r="L62" i="13"/>
  <c r="S75" i="16"/>
  <c r="S92" i="16"/>
  <c r="S143" i="16"/>
  <c r="S109" i="16"/>
  <c r="S58" i="16"/>
  <c r="S79" i="16"/>
  <c r="S96" i="16"/>
  <c r="S147" i="16"/>
  <c r="S113" i="16"/>
  <c r="S62" i="16"/>
  <c r="AE147" i="17"/>
  <c r="AE96" i="17"/>
  <c r="AE79" i="17"/>
  <c r="AE62" i="17"/>
  <c r="Q82" i="17"/>
  <c r="Q99" i="17"/>
  <c r="Q133" i="17"/>
  <c r="Q116" i="17"/>
  <c r="Q150" i="17"/>
  <c r="AB145" i="12"/>
  <c r="AB77" i="12"/>
  <c r="AB94" i="12"/>
  <c r="AB60" i="12"/>
  <c r="AB53" i="12"/>
  <c r="AI37" i="4"/>
  <c r="Y40" i="4"/>
  <c r="W40" i="4"/>
  <c r="M40" i="4" s="1"/>
  <c r="E85" i="16"/>
  <c r="E102" i="16"/>
  <c r="E136" i="16"/>
  <c r="E153" i="16"/>
  <c r="AF50" i="16"/>
  <c r="K96" i="10"/>
  <c r="K79" i="10"/>
  <c r="K130" i="10"/>
  <c r="K113" i="10"/>
  <c r="K147" i="10"/>
  <c r="Y7" i="4"/>
  <c r="U110" i="13"/>
  <c r="U127" i="13"/>
  <c r="U144" i="13"/>
  <c r="K75" i="10"/>
  <c r="K92" i="10"/>
  <c r="K126" i="10"/>
  <c r="K109" i="10"/>
  <c r="K143" i="10"/>
  <c r="K97" i="12"/>
  <c r="K80" i="12"/>
  <c r="K131" i="12"/>
  <c r="K114" i="12"/>
  <c r="K148" i="12"/>
  <c r="J145" i="13"/>
  <c r="J77" i="13"/>
  <c r="J94" i="13"/>
  <c r="J128" i="13"/>
  <c r="J111" i="13"/>
  <c r="AF42" i="13"/>
  <c r="T133" i="15"/>
  <c r="T116" i="15"/>
  <c r="T150" i="15"/>
  <c r="T99" i="15"/>
  <c r="T65" i="15"/>
  <c r="J145" i="16"/>
  <c r="J77" i="16"/>
  <c r="J94" i="16"/>
  <c r="J128" i="16"/>
  <c r="J111" i="16"/>
  <c r="AF42" i="16"/>
  <c r="G53" i="17"/>
  <c r="G135" i="17"/>
  <c r="G101" i="17"/>
  <c r="G118" i="17"/>
  <c r="G84" i="17"/>
  <c r="R109" i="17"/>
  <c r="R143" i="17"/>
  <c r="R126" i="17"/>
  <c r="R58" i="17"/>
  <c r="T133" i="14"/>
  <c r="T116" i="14"/>
  <c r="T150" i="14"/>
  <c r="T99" i="14"/>
  <c r="T65" i="14"/>
  <c r="T132" i="14"/>
  <c r="T149" i="14"/>
  <c r="T115" i="14"/>
  <c r="T98" i="14"/>
  <c r="T64" i="14"/>
  <c r="R115" i="16"/>
  <c r="R149" i="16"/>
  <c r="R132" i="16"/>
  <c r="R64" i="16"/>
  <c r="I84" i="16"/>
  <c r="I101" i="16"/>
  <c r="I135" i="16"/>
  <c r="I118" i="16"/>
  <c r="J148" i="12"/>
  <c r="J80" i="12"/>
  <c r="J97" i="12"/>
  <c r="J114" i="12"/>
  <c r="J131" i="12"/>
  <c r="AF45" i="12"/>
  <c r="R111" i="16"/>
  <c r="R145" i="16"/>
  <c r="R128" i="16"/>
  <c r="R60" i="16"/>
  <c r="AC149" i="17"/>
  <c r="AC132" i="17"/>
  <c r="AC115" i="17"/>
  <c r="AC81" i="17"/>
  <c r="Q77" i="13"/>
  <c r="Q94" i="13"/>
  <c r="Q128" i="13"/>
  <c r="Q111" i="13"/>
  <c r="Q145" i="13"/>
  <c r="U109" i="10"/>
  <c r="U126" i="10"/>
  <c r="U143" i="10"/>
  <c r="J143" i="12"/>
  <c r="J75" i="12"/>
  <c r="J92" i="12"/>
  <c r="J109" i="12"/>
  <c r="J126" i="12"/>
  <c r="AF40" i="12"/>
  <c r="K92" i="16"/>
  <c r="K75" i="16"/>
  <c r="K126" i="16"/>
  <c r="K109" i="16"/>
  <c r="K143" i="16"/>
  <c r="O93" i="17"/>
  <c r="O127" i="17"/>
  <c r="O76" i="17"/>
  <c r="O144" i="17"/>
  <c r="O110" i="17"/>
  <c r="T134" i="14"/>
  <c r="T151" i="14"/>
  <c r="T117" i="14"/>
  <c r="T100" i="14"/>
  <c r="T66" i="14"/>
  <c r="K97" i="10"/>
  <c r="K80" i="10"/>
  <c r="K114" i="10"/>
  <c r="K131" i="10"/>
  <c r="K148" i="10"/>
  <c r="J144" i="12"/>
  <c r="J76" i="12"/>
  <c r="J93" i="12"/>
  <c r="J110" i="12"/>
  <c r="J127" i="12"/>
  <c r="AF41" i="12"/>
  <c r="L128" i="14"/>
  <c r="L145" i="14"/>
  <c r="L111" i="14"/>
  <c r="L60" i="14"/>
  <c r="J147" i="16"/>
  <c r="J79" i="16"/>
  <c r="J96" i="16"/>
  <c r="J113" i="16"/>
  <c r="J130" i="16"/>
  <c r="AF44" i="16"/>
  <c r="F53" i="17"/>
  <c r="F84" i="17"/>
  <c r="F101" i="17"/>
  <c r="F135" i="17"/>
  <c r="F67" i="17"/>
  <c r="AF49" i="17"/>
  <c r="U109" i="17"/>
  <c r="U126" i="17"/>
  <c r="U143" i="17"/>
  <c r="AD82" i="14"/>
  <c r="AD150" i="14"/>
  <c r="AD99" i="14"/>
  <c r="AD133" i="14"/>
  <c r="AD65" i="14"/>
  <c r="Y100" i="14"/>
  <c r="Y134" i="14"/>
  <c r="Y83" i="14"/>
  <c r="Y66" i="14"/>
  <c r="AA53" i="16"/>
  <c r="AA113" i="16"/>
  <c r="AA96" i="16"/>
  <c r="AA79" i="16"/>
  <c r="AA147" i="16"/>
  <c r="AA62" i="16"/>
  <c r="V53" i="16"/>
  <c r="V98" i="16"/>
  <c r="V81" i="16"/>
  <c r="V132" i="16"/>
  <c r="V149" i="16"/>
  <c r="V64" i="16"/>
  <c r="U116" i="16"/>
  <c r="U133" i="16"/>
  <c r="U150" i="16"/>
  <c r="J148" i="10"/>
  <c r="J80" i="10"/>
  <c r="J97" i="10"/>
  <c r="J131" i="10"/>
  <c r="J114" i="10"/>
  <c r="Q82" i="12"/>
  <c r="Q99" i="12"/>
  <c r="Q133" i="12"/>
  <c r="Q116" i="12"/>
  <c r="Q150" i="12"/>
  <c r="AA109" i="12"/>
  <c r="AA92" i="12"/>
  <c r="AA143" i="12"/>
  <c r="AA75" i="12"/>
  <c r="AA58" i="12"/>
  <c r="AB77" i="14"/>
  <c r="AB145" i="14"/>
  <c r="AB94" i="14"/>
  <c r="AB60" i="14"/>
  <c r="O93" i="16"/>
  <c r="O127" i="16"/>
  <c r="O76" i="16"/>
  <c r="O144" i="16"/>
  <c r="O110" i="16"/>
  <c r="U110" i="17"/>
  <c r="U127" i="17"/>
  <c r="U144" i="17"/>
  <c r="J145" i="17"/>
  <c r="J77" i="17"/>
  <c r="J94" i="17"/>
  <c r="J128" i="17"/>
  <c r="J111" i="17"/>
  <c r="AF42" i="17"/>
  <c r="W149" i="17"/>
  <c r="W132" i="17"/>
  <c r="W98" i="17"/>
  <c r="W81" i="17"/>
  <c r="W64" i="17"/>
  <c r="K92" i="17"/>
  <c r="K75" i="17"/>
  <c r="K109" i="17"/>
  <c r="K126" i="17"/>
  <c r="K143" i="17"/>
  <c r="J150" i="10"/>
  <c r="J82" i="10"/>
  <c r="J99" i="10"/>
  <c r="J116" i="10"/>
  <c r="J133" i="10"/>
  <c r="AF47" i="10"/>
  <c r="J146" i="14"/>
  <c r="J78" i="14"/>
  <c r="J95" i="14"/>
  <c r="J112" i="14"/>
  <c r="J129" i="14"/>
  <c r="AF43" i="14"/>
  <c r="AD81" i="14"/>
  <c r="AD149" i="14"/>
  <c r="AD98" i="14"/>
  <c r="AD132" i="14"/>
  <c r="AD64" i="14"/>
  <c r="AE147" i="16"/>
  <c r="AE96" i="16"/>
  <c r="AE79" i="16"/>
  <c r="AE62" i="16"/>
  <c r="I53" i="16"/>
  <c r="I81" i="16"/>
  <c r="I98" i="16"/>
  <c r="I132" i="16"/>
  <c r="I115" i="16"/>
  <c r="AF46" i="16"/>
  <c r="W150" i="16"/>
  <c r="W133" i="16"/>
  <c r="W99" i="16"/>
  <c r="W82" i="16"/>
  <c r="W65" i="16"/>
  <c r="S41" i="2"/>
  <c r="K41" i="2"/>
  <c r="J41" i="2"/>
  <c r="AB41" i="2"/>
  <c r="R41" i="2"/>
  <c r="U41" i="2"/>
  <c r="U111" i="10"/>
  <c r="U128" i="10"/>
  <c r="U145" i="10"/>
  <c r="R114" i="10"/>
  <c r="R148" i="10"/>
  <c r="R131" i="10"/>
  <c r="R63" i="10"/>
  <c r="U110" i="10"/>
  <c r="U127" i="10"/>
  <c r="U144" i="10"/>
  <c r="U116" i="12"/>
  <c r="U133" i="12"/>
  <c r="U150" i="12"/>
  <c r="Q80" i="12"/>
  <c r="Q97" i="12"/>
  <c r="Q114" i="12"/>
  <c r="Q131" i="12"/>
  <c r="Q148" i="12"/>
  <c r="U109" i="12"/>
  <c r="U126" i="12"/>
  <c r="U143" i="12"/>
  <c r="AB79" i="13"/>
  <c r="AB147" i="13"/>
  <c r="AB96" i="13"/>
  <c r="AB62" i="13"/>
  <c r="J147" i="14"/>
  <c r="J79" i="14"/>
  <c r="J96" i="14"/>
  <c r="J113" i="14"/>
  <c r="J130" i="14"/>
  <c r="AF44" i="14"/>
  <c r="T128" i="15"/>
  <c r="T145" i="15"/>
  <c r="T111" i="15"/>
  <c r="T94" i="15"/>
  <c r="T60" i="15"/>
  <c r="R109" i="16"/>
  <c r="R143" i="16"/>
  <c r="R126" i="16"/>
  <c r="R58" i="16"/>
  <c r="S76" i="16"/>
  <c r="S93" i="16"/>
  <c r="S144" i="16"/>
  <c r="S110" i="16"/>
  <c r="S59" i="16"/>
  <c r="R113" i="16"/>
  <c r="R147" i="16"/>
  <c r="R130" i="16"/>
  <c r="R62" i="16"/>
  <c r="L127" i="17"/>
  <c r="L144" i="17"/>
  <c r="L110" i="17"/>
  <c r="L59" i="17"/>
  <c r="R111" i="17"/>
  <c r="R145" i="17"/>
  <c r="R128" i="17"/>
  <c r="R60" i="17"/>
  <c r="AC147" i="17"/>
  <c r="AC130" i="17"/>
  <c r="AC113" i="17"/>
  <c r="AC79" i="17"/>
  <c r="AE149" i="17"/>
  <c r="AE98" i="17"/>
  <c r="AE81" i="17"/>
  <c r="AE64" i="17"/>
  <c r="O92" i="17"/>
  <c r="O126" i="17"/>
  <c r="O75" i="17"/>
  <c r="O143" i="17"/>
  <c r="O109" i="17"/>
  <c r="U116" i="17"/>
  <c r="U133" i="17"/>
  <c r="U150" i="17"/>
  <c r="AA116" i="10"/>
  <c r="AA99" i="10"/>
  <c r="AA82" i="10"/>
  <c r="AA150" i="10"/>
  <c r="AA65" i="10"/>
  <c r="T129" i="14"/>
  <c r="T112" i="14"/>
  <c r="T146" i="14"/>
  <c r="T95" i="14"/>
  <c r="T61" i="14"/>
  <c r="Z81" i="14"/>
  <c r="Z132" i="14"/>
  <c r="Z149" i="14"/>
  <c r="Z64" i="14"/>
  <c r="S81" i="16"/>
  <c r="S98" i="16"/>
  <c r="S149" i="16"/>
  <c r="S115" i="16"/>
  <c r="S64" i="16"/>
  <c r="U115" i="16"/>
  <c r="U132" i="16"/>
  <c r="U149" i="16"/>
  <c r="L133" i="16"/>
  <c r="L150" i="16"/>
  <c r="L116" i="16"/>
  <c r="L65" i="16"/>
  <c r="AF47" i="16"/>
  <c r="W14" i="4"/>
  <c r="M14" i="4" s="1"/>
  <c r="Y14" i="4"/>
  <c r="AO41" i="4"/>
  <c r="AA109" i="13"/>
  <c r="AA92" i="13"/>
  <c r="AA75" i="13"/>
  <c r="AA143" i="13"/>
  <c r="AA58" i="13"/>
  <c r="AA53" i="13"/>
  <c r="AM37" i="4"/>
  <c r="AN17" i="4"/>
  <c r="W17" i="4"/>
  <c r="M17" i="4" s="1"/>
  <c r="F85" i="16"/>
  <c r="F102" i="16"/>
  <c r="F136" i="16"/>
  <c r="F68" i="16"/>
  <c r="AA113" i="10"/>
  <c r="AA96" i="10"/>
  <c r="AA79" i="10"/>
  <c r="AA147" i="10"/>
  <c r="AA62" i="10"/>
  <c r="AC144" i="13"/>
  <c r="AC127" i="13"/>
  <c r="AC76" i="13"/>
  <c r="AC110" i="13"/>
  <c r="K76" i="12"/>
  <c r="K93" i="12"/>
  <c r="K127" i="12"/>
  <c r="K110" i="12"/>
  <c r="K144" i="12"/>
  <c r="J143" i="14"/>
  <c r="J75" i="14"/>
  <c r="J92" i="14"/>
  <c r="J109" i="14"/>
  <c r="J126" i="14"/>
  <c r="AF40" i="14"/>
  <c r="Q76" i="16"/>
  <c r="Q93" i="16"/>
  <c r="Q110" i="16"/>
  <c r="Q127" i="16"/>
  <c r="Q144" i="16"/>
  <c r="U115" i="17"/>
  <c r="U132" i="17"/>
  <c r="U149" i="17"/>
  <c r="AE143" i="10"/>
  <c r="AE92" i="10"/>
  <c r="AE75" i="10"/>
  <c r="AE58" i="10"/>
  <c r="L128" i="13"/>
  <c r="L145" i="13"/>
  <c r="L111" i="13"/>
  <c r="L60" i="13"/>
  <c r="Y53" i="15"/>
  <c r="Y99" i="15"/>
  <c r="Y133" i="15"/>
  <c r="Y82" i="15"/>
  <c r="Y65" i="15"/>
  <c r="J144" i="16"/>
  <c r="J76" i="16"/>
  <c r="J93" i="16"/>
  <c r="J110" i="16"/>
  <c r="J127" i="16"/>
  <c r="AF41" i="16"/>
  <c r="O96" i="17"/>
  <c r="O130" i="17"/>
  <c r="O79" i="17"/>
  <c r="O147" i="17"/>
  <c r="O113" i="17"/>
  <c r="AC143" i="17"/>
  <c r="AC126" i="17"/>
  <c r="AC109" i="17"/>
  <c r="AC75" i="17"/>
  <c r="Q82" i="10"/>
  <c r="Q99" i="10"/>
  <c r="Q133" i="10"/>
  <c r="Q116" i="10"/>
  <c r="Q150" i="10"/>
  <c r="Y99" i="14"/>
  <c r="Y133" i="14"/>
  <c r="Y82" i="14"/>
  <c r="Y65" i="14"/>
  <c r="Y98" i="14"/>
  <c r="Y132" i="14"/>
  <c r="Y81" i="14"/>
  <c r="Y64" i="14"/>
  <c r="L132" i="16"/>
  <c r="L149" i="16"/>
  <c r="L115" i="16"/>
  <c r="L64" i="16"/>
  <c r="F84" i="16"/>
  <c r="F135" i="16"/>
  <c r="F101" i="16"/>
  <c r="F67" i="16"/>
  <c r="AB77" i="13"/>
  <c r="AB145" i="13"/>
  <c r="AB94" i="13"/>
  <c r="AB60" i="13"/>
  <c r="AC153" i="10"/>
  <c r="AC136" i="10"/>
  <c r="AC119" i="10"/>
  <c r="AC85" i="10"/>
  <c r="AE144" i="10"/>
  <c r="AE93" i="10"/>
  <c r="AE76" i="10"/>
  <c r="AE59" i="10"/>
  <c r="J53" i="15"/>
  <c r="J145" i="15"/>
  <c r="J77" i="15"/>
  <c r="J94" i="15"/>
  <c r="J111" i="15"/>
  <c r="J128" i="15"/>
  <c r="AF42" i="15"/>
  <c r="K94" i="10"/>
  <c r="K111" i="10"/>
  <c r="K128" i="10"/>
  <c r="K77" i="10"/>
  <c r="K145" i="10"/>
  <c r="J143" i="10"/>
  <c r="J75" i="10"/>
  <c r="J92" i="10"/>
  <c r="J109" i="10"/>
  <c r="J126" i="10"/>
  <c r="AF40" i="10"/>
  <c r="J144" i="10"/>
  <c r="J76" i="10"/>
  <c r="J93" i="10"/>
  <c r="J110" i="10"/>
  <c r="J127" i="10"/>
  <c r="AF41" i="10"/>
  <c r="AC150" i="12"/>
  <c r="AC133" i="12"/>
  <c r="AC116" i="12"/>
  <c r="AC82" i="12"/>
  <c r="U114" i="12"/>
  <c r="U131" i="12"/>
  <c r="U148" i="12"/>
  <c r="J143" i="13"/>
  <c r="J75" i="13"/>
  <c r="J92" i="13"/>
  <c r="J109" i="13"/>
  <c r="J126" i="13"/>
  <c r="AF40" i="13"/>
  <c r="L130" i="14"/>
  <c r="L147" i="14"/>
  <c r="L113" i="14"/>
  <c r="L62" i="14"/>
  <c r="D53" i="15"/>
  <c r="D116" i="15"/>
  <c r="D133" i="15"/>
  <c r="D82" i="15"/>
  <c r="D99" i="15"/>
  <c r="AF47" i="15"/>
  <c r="L126" i="16"/>
  <c r="L143" i="16"/>
  <c r="L109" i="16"/>
  <c r="L58" i="16"/>
  <c r="L127" i="16"/>
  <c r="L144" i="16"/>
  <c r="L110" i="16"/>
  <c r="L59" i="16"/>
  <c r="AE151" i="17"/>
  <c r="AE100" i="17"/>
  <c r="AE83" i="17"/>
  <c r="AE66" i="17"/>
  <c r="J144" i="17"/>
  <c r="J76" i="17"/>
  <c r="J93" i="17"/>
  <c r="J110" i="17"/>
  <c r="J127" i="17"/>
  <c r="AF41" i="17"/>
  <c r="K94" i="17"/>
  <c r="K111" i="17"/>
  <c r="K128" i="17"/>
  <c r="K77" i="17"/>
  <c r="K145" i="17"/>
  <c r="I98" i="17"/>
  <c r="I81" i="17"/>
  <c r="I132" i="17"/>
  <c r="I115" i="17"/>
  <c r="AF46" i="17"/>
  <c r="Q75" i="17"/>
  <c r="Q92" i="17"/>
  <c r="Q109" i="17"/>
  <c r="Q126" i="17"/>
  <c r="Q143" i="17"/>
  <c r="R116" i="17"/>
  <c r="R150" i="17"/>
  <c r="R133" i="17"/>
  <c r="R65" i="17"/>
  <c r="Q80" i="10"/>
  <c r="Q97" i="10"/>
  <c r="Q114" i="10"/>
  <c r="Q131" i="10"/>
  <c r="Q148" i="10"/>
  <c r="D53" i="14"/>
  <c r="D116" i="14"/>
  <c r="D133" i="14"/>
  <c r="D82" i="14"/>
  <c r="D99" i="14"/>
  <c r="AF47" i="14"/>
  <c r="AD83" i="14"/>
  <c r="AD151" i="14"/>
  <c r="AD100" i="14"/>
  <c r="AD134" i="14"/>
  <c r="AD66" i="14"/>
  <c r="D115" i="14"/>
  <c r="D132" i="14"/>
  <c r="D81" i="14"/>
  <c r="D98" i="14"/>
  <c r="AF46" i="14"/>
  <c r="W149" i="16"/>
  <c r="W132" i="16"/>
  <c r="W98" i="16"/>
  <c r="W81" i="16"/>
  <c r="W64" i="16"/>
  <c r="AC149" i="16"/>
  <c r="AC132" i="16"/>
  <c r="AC115" i="16"/>
  <c r="AC81" i="16"/>
  <c r="W152" i="16"/>
  <c r="W135" i="16"/>
  <c r="W101" i="16"/>
  <c r="W84" i="16"/>
  <c r="W67" i="16"/>
  <c r="J153" i="10"/>
  <c r="J85" i="10"/>
  <c r="J102" i="10"/>
  <c r="J119" i="10"/>
  <c r="J136" i="10"/>
  <c r="AF50" i="10"/>
  <c r="AO39" i="4"/>
  <c r="AC145" i="13"/>
  <c r="AC128" i="13"/>
  <c r="AC111" i="13"/>
  <c r="AC77" i="13"/>
  <c r="AL41" i="4"/>
  <c r="K75" i="13"/>
  <c r="K92" i="13"/>
  <c r="K126" i="13"/>
  <c r="K109" i="13"/>
  <c r="K143" i="13"/>
  <c r="K53" i="13"/>
  <c r="AI40" i="4"/>
  <c r="AN40" i="4"/>
  <c r="W153" i="16"/>
  <c r="W102" i="16"/>
  <c r="W136" i="16"/>
  <c r="W85" i="16"/>
  <c r="W68" i="16"/>
  <c r="W5" i="4"/>
  <c r="M5" i="4" s="1"/>
  <c r="W16" i="4"/>
  <c r="M16" i="4" s="1"/>
  <c r="U113" i="10"/>
  <c r="U130" i="10"/>
  <c r="U147" i="10"/>
  <c r="AF49" i="16"/>
  <c r="U111" i="13"/>
  <c r="U128" i="13"/>
  <c r="U145" i="13"/>
  <c r="AC143" i="13"/>
  <c r="AC126" i="13"/>
  <c r="AC109" i="13"/>
  <c r="AC75" i="13"/>
  <c r="AC53" i="13"/>
  <c r="R47" i="2"/>
  <c r="Q47" i="2"/>
  <c r="AB47" i="2"/>
  <c r="U47" i="2"/>
  <c r="S47" i="2"/>
  <c r="AA53" i="10"/>
  <c r="AA109" i="10"/>
  <c r="AA92" i="10"/>
  <c r="AA75" i="10"/>
  <c r="AA143" i="10"/>
  <c r="AA58" i="10"/>
  <c r="L126" i="14"/>
  <c r="L143" i="14"/>
  <c r="L109" i="14"/>
  <c r="L58" i="14"/>
  <c r="J143" i="16"/>
  <c r="J75" i="16"/>
  <c r="J92" i="16"/>
  <c r="J109" i="16"/>
  <c r="J126" i="16"/>
  <c r="AF40" i="16"/>
  <c r="W152" i="17"/>
  <c r="W135" i="17"/>
  <c r="W101" i="17"/>
  <c r="W84" i="17"/>
  <c r="W67" i="17"/>
  <c r="AB53" i="17"/>
  <c r="AB81" i="17"/>
  <c r="AB149" i="17"/>
  <c r="AB98" i="17"/>
  <c r="AB64" i="17"/>
  <c r="P134" i="14"/>
  <c r="P100" i="14"/>
  <c r="P117" i="14"/>
  <c r="P151" i="14"/>
  <c r="P66" i="14"/>
  <c r="Q53" i="10"/>
  <c r="Q75" i="10"/>
  <c r="Q92" i="10"/>
  <c r="Q109" i="10"/>
  <c r="Q126" i="10"/>
  <c r="Q143" i="10"/>
  <c r="J145" i="14"/>
  <c r="J77" i="14"/>
  <c r="J94" i="14"/>
  <c r="J128" i="14"/>
  <c r="J111" i="14"/>
  <c r="AF42" i="14"/>
  <c r="K94" i="16"/>
  <c r="K77" i="16"/>
  <c r="K111" i="16"/>
  <c r="K128" i="16"/>
  <c r="K145" i="16"/>
  <c r="S53" i="17"/>
  <c r="S79" i="17"/>
  <c r="S96" i="17"/>
  <c r="S147" i="17"/>
  <c r="S113" i="17"/>
  <c r="S62" i="17"/>
  <c r="U116" i="10"/>
  <c r="U133" i="10"/>
  <c r="U150" i="10"/>
  <c r="AC147" i="16"/>
  <c r="AC130" i="16"/>
  <c r="AC79" i="16"/>
  <c r="AC113" i="16"/>
  <c r="U119" i="10"/>
  <c r="U136" i="10"/>
  <c r="U153" i="10"/>
  <c r="Y13" i="4"/>
  <c r="J145" i="10"/>
  <c r="J77" i="10"/>
  <c r="J94" i="10"/>
  <c r="J111" i="10"/>
  <c r="J128" i="10"/>
  <c r="AF42" i="10"/>
  <c r="K93" i="10"/>
  <c r="K76" i="10"/>
  <c r="K127" i="10"/>
  <c r="K110" i="10"/>
  <c r="K144" i="10"/>
  <c r="K92" i="12"/>
  <c r="K75" i="12"/>
  <c r="K109" i="12"/>
  <c r="K126" i="12"/>
  <c r="K143" i="12"/>
  <c r="J144" i="14"/>
  <c r="J76" i="14"/>
  <c r="J93" i="14"/>
  <c r="J110" i="14"/>
  <c r="J127" i="14"/>
  <c r="AF41" i="14"/>
  <c r="O92" i="16"/>
  <c r="O126" i="16"/>
  <c r="O75" i="16"/>
  <c r="O143" i="16"/>
  <c r="O109" i="16"/>
  <c r="Q76" i="17"/>
  <c r="Q93" i="17"/>
  <c r="Q127" i="17"/>
  <c r="Q110" i="17"/>
  <c r="Q144" i="17"/>
  <c r="S81" i="17"/>
  <c r="S149" i="17"/>
  <c r="S98" i="17"/>
  <c r="S115" i="17"/>
  <c r="S64" i="17"/>
  <c r="AA110" i="17"/>
  <c r="AA93" i="17"/>
  <c r="AA76" i="17"/>
  <c r="AA144" i="17"/>
  <c r="AA59" i="17"/>
  <c r="T128" i="12"/>
  <c r="T111" i="12"/>
  <c r="T145" i="12"/>
  <c r="T94" i="12"/>
  <c r="T60" i="12"/>
  <c r="R111" i="10"/>
  <c r="R145" i="10"/>
  <c r="R128" i="10"/>
  <c r="R60" i="10"/>
  <c r="D40" i="2"/>
  <c r="R40" i="2"/>
  <c r="J40" i="2"/>
  <c r="P40" i="2"/>
  <c r="K40" i="2"/>
  <c r="AE145" i="10"/>
  <c r="AE94" i="10"/>
  <c r="AE77" i="10"/>
  <c r="AE60" i="10"/>
  <c r="R109" i="10"/>
  <c r="R126" i="10"/>
  <c r="R143" i="10"/>
  <c r="R58" i="10"/>
  <c r="R110" i="10"/>
  <c r="R144" i="10"/>
  <c r="R127" i="10"/>
  <c r="R59" i="10"/>
  <c r="J150" i="12"/>
  <c r="J82" i="12"/>
  <c r="J99" i="12"/>
  <c r="J116" i="12"/>
  <c r="J133" i="12"/>
  <c r="AF47" i="12"/>
  <c r="AC148" i="12"/>
  <c r="AC131" i="12"/>
  <c r="AC114" i="12"/>
  <c r="AC80" i="12"/>
  <c r="L126" i="13"/>
  <c r="L143" i="13"/>
  <c r="L109" i="13"/>
  <c r="L58" i="13"/>
  <c r="AB79" i="14"/>
  <c r="AB147" i="14"/>
  <c r="AB96" i="14"/>
  <c r="AB62" i="14"/>
  <c r="P53" i="15"/>
  <c r="P133" i="15"/>
  <c r="P116" i="15"/>
  <c r="P99" i="15"/>
  <c r="P150" i="15"/>
  <c r="P65" i="15"/>
  <c r="Q75" i="16"/>
  <c r="Q92" i="16"/>
  <c r="Q126" i="16"/>
  <c r="Q109" i="16"/>
  <c r="Q143" i="16"/>
  <c r="R110" i="16"/>
  <c r="R144" i="16"/>
  <c r="R127" i="16"/>
  <c r="R59" i="16"/>
  <c r="V100" i="17"/>
  <c r="V83" i="17"/>
  <c r="V134" i="17"/>
  <c r="V151" i="17"/>
  <c r="V66" i="17"/>
  <c r="AF48" i="17"/>
  <c r="R110" i="17"/>
  <c r="R144" i="17"/>
  <c r="R127" i="17"/>
  <c r="R59" i="17"/>
  <c r="V98" i="17"/>
  <c r="V81" i="17"/>
  <c r="V132" i="17"/>
  <c r="V149" i="17"/>
  <c r="V64" i="17"/>
  <c r="J143" i="17"/>
  <c r="J75" i="17"/>
  <c r="J92" i="17"/>
  <c r="J109" i="17"/>
  <c r="J126" i="17"/>
  <c r="AF40" i="17"/>
  <c r="AA114" i="10"/>
  <c r="AA97" i="10"/>
  <c r="AA80" i="10"/>
  <c r="AA148" i="10"/>
  <c r="AA63" i="10"/>
  <c r="P133" i="14"/>
  <c r="P116" i="14"/>
  <c r="P99" i="14"/>
  <c r="P150" i="14"/>
  <c r="P65" i="14"/>
  <c r="Z83" i="14"/>
  <c r="Z134" i="14"/>
  <c r="Z151" i="14"/>
  <c r="Z66" i="14"/>
  <c r="P132" i="14"/>
  <c r="P98" i="14"/>
  <c r="P115" i="14"/>
  <c r="P149" i="14"/>
  <c r="P64" i="14"/>
  <c r="AE149" i="16"/>
  <c r="AE98" i="16"/>
  <c r="AE81" i="16"/>
  <c r="AE64" i="16"/>
  <c r="V100" i="16"/>
  <c r="V83" i="16"/>
  <c r="V134" i="16"/>
  <c r="V151" i="16"/>
  <c r="V66" i="16"/>
  <c r="AF48" i="16"/>
  <c r="G53" i="16"/>
  <c r="G135" i="16"/>
  <c r="G101" i="16"/>
  <c r="G118" i="16"/>
  <c r="G84" i="16"/>
  <c r="Q85" i="10"/>
  <c r="Q102" i="10"/>
  <c r="Q136" i="10"/>
  <c r="Q119" i="10"/>
  <c r="Q153" i="10"/>
  <c r="K94" i="13"/>
  <c r="K77" i="13"/>
  <c r="K128" i="13"/>
  <c r="K111" i="13"/>
  <c r="K145" i="13"/>
  <c r="Z15" i="4"/>
  <c r="U109" i="13"/>
  <c r="U126" i="13"/>
  <c r="U143" i="13"/>
  <c r="U53" i="13"/>
  <c r="AD37" i="4"/>
  <c r="AC17" i="4"/>
  <c r="I102" i="16"/>
  <c r="I85" i="16"/>
  <c r="I136" i="16"/>
  <c r="I119" i="16"/>
  <c r="AC147" i="10"/>
  <c r="AC130" i="10"/>
  <c r="AC113" i="10"/>
  <c r="AC79" i="10"/>
  <c r="W11" i="4"/>
  <c r="M11" i="4" s="1"/>
  <c r="W12" i="4"/>
  <c r="M12" i="4" s="1"/>
  <c r="T53" i="12"/>
  <c r="AO7" i="31"/>
  <c r="F67" i="31"/>
  <c r="BK8" i="31"/>
  <c r="AB70" i="31"/>
  <c r="BF7" i="31"/>
  <c r="W68" i="31"/>
  <c r="AM9" i="31"/>
  <c r="D71" i="31"/>
  <c r="P6" i="31"/>
  <c r="P55" i="31" s="1"/>
  <c r="P5" i="31"/>
  <c r="P54" i="31" s="1"/>
  <c r="P7" i="31"/>
  <c r="P56" i="31" s="1"/>
  <c r="AD15" i="31"/>
  <c r="AD8" i="31"/>
  <c r="I32" i="31"/>
  <c r="AR29" i="31" s="1"/>
  <c r="I48" i="31"/>
  <c r="AR34" i="31" s="1"/>
  <c r="AE42" i="31"/>
  <c r="AE41" i="31"/>
  <c r="AA18" i="31"/>
  <c r="AA15" i="31"/>
  <c r="M39" i="31"/>
  <c r="M36" i="31"/>
  <c r="M38" i="31"/>
  <c r="M35" i="31"/>
  <c r="M37" i="31"/>
  <c r="M34" i="31"/>
  <c r="R32" i="31"/>
  <c r="R33" i="31"/>
  <c r="AF45" i="31"/>
  <c r="BO33" i="31" s="1"/>
  <c r="AF41" i="31"/>
  <c r="AF42" i="31"/>
  <c r="J48" i="31"/>
  <c r="J47" i="31"/>
  <c r="Y23" i="31"/>
  <c r="Y15" i="31"/>
  <c r="Y8" i="31"/>
  <c r="Y57" i="31" s="1"/>
  <c r="Y7" i="31"/>
  <c r="Y56" i="31" s="1"/>
  <c r="Y33" i="31"/>
  <c r="Y32" i="31"/>
  <c r="Y48" i="31"/>
  <c r="BH34" i="31" s="1"/>
  <c r="Y40" i="31"/>
  <c r="BH31" i="31" s="1"/>
  <c r="AA40" i="31"/>
  <c r="BJ31" i="31" s="1"/>
  <c r="AA43" i="31"/>
  <c r="BJ32" i="31" s="1"/>
  <c r="P30" i="31"/>
  <c r="P31" i="31"/>
  <c r="P32" i="31"/>
  <c r="Z43" i="31"/>
  <c r="BI32" i="31" s="1"/>
  <c r="Z47" i="31"/>
  <c r="BI34" i="31" s="1"/>
  <c r="AD40" i="31"/>
  <c r="BM31" i="31" s="1"/>
  <c r="AD33" i="31"/>
  <c r="BM29" i="31" s="1"/>
  <c r="V36" i="31"/>
  <c r="V39" i="31"/>
  <c r="V38" i="31"/>
  <c r="V35" i="31"/>
  <c r="V33" i="31"/>
  <c r="BE29" i="31" s="1"/>
  <c r="V34" i="31"/>
  <c r="V40" i="31"/>
  <c r="V37" i="31"/>
  <c r="AC42" i="31"/>
  <c r="AC41" i="31"/>
  <c r="AC45" i="31"/>
  <c r="BL33" i="31" s="1"/>
  <c r="I7" i="31"/>
  <c r="I23" i="31"/>
  <c r="Q37" i="31"/>
  <c r="Q36" i="31"/>
  <c r="Q34" i="31"/>
  <c r="Q35" i="31"/>
  <c r="N46" i="31"/>
  <c r="N45" i="31"/>
  <c r="S39" i="31"/>
  <c r="S35" i="31"/>
  <c r="S38" i="31"/>
  <c r="S37" i="31"/>
  <c r="S34" i="31"/>
  <c r="S40" i="31"/>
  <c r="S36" i="31"/>
  <c r="G47" i="31"/>
  <c r="AP34" i="31" s="1"/>
  <c r="G43" i="31"/>
  <c r="AP32" i="31" s="1"/>
  <c r="F53" i="16"/>
  <c r="AF9" i="4"/>
  <c r="U53" i="16"/>
  <c r="AC53" i="16"/>
  <c r="AE53" i="16"/>
  <c r="O53" i="16"/>
  <c r="W53" i="16"/>
  <c r="Y53" i="14"/>
  <c r="T53" i="14"/>
  <c r="Z53" i="14"/>
  <c r="P53" i="14"/>
  <c r="AD53" i="14"/>
  <c r="AC53" i="10"/>
  <c r="AB36" i="13"/>
  <c r="AA53" i="17"/>
  <c r="W53" i="17"/>
  <c r="AE53" i="17"/>
  <c r="K53" i="17"/>
  <c r="R53" i="17"/>
  <c r="AC53" i="17"/>
  <c r="I53" i="17"/>
  <c r="O53" i="17"/>
  <c r="L53" i="17"/>
  <c r="L36" i="17"/>
  <c r="V53" i="17"/>
  <c r="Q53" i="17"/>
  <c r="U53" i="17"/>
  <c r="J53" i="17"/>
  <c r="Q53" i="16"/>
  <c r="S53" i="16"/>
  <c r="J53" i="16"/>
  <c r="R53" i="16"/>
  <c r="K53" i="16"/>
  <c r="L53" i="16"/>
  <c r="T53" i="15"/>
  <c r="L36" i="13"/>
  <c r="L36" i="14"/>
  <c r="AB53" i="14"/>
  <c r="J53" i="14"/>
  <c r="AB36" i="14"/>
  <c r="L53" i="14"/>
  <c r="AB53" i="13"/>
  <c r="J53" i="13"/>
  <c r="L53" i="13"/>
  <c r="AA36" i="12"/>
  <c r="AC36" i="12"/>
  <c r="AC53" i="12"/>
  <c r="K53" i="12"/>
  <c r="U36" i="12"/>
  <c r="AA53" i="12"/>
  <c r="J53" i="12"/>
  <c r="Q53" i="12"/>
  <c r="U53" i="12"/>
  <c r="AE36" i="10"/>
  <c r="R53" i="10"/>
  <c r="AE53" i="10"/>
  <c r="J53" i="10"/>
  <c r="U53" i="10"/>
  <c r="K53" i="10"/>
  <c r="P47" i="2"/>
  <c r="J47" i="2"/>
  <c r="H36" i="2"/>
  <c r="H40" i="2"/>
  <c r="S40" i="2"/>
  <c r="I36" i="2"/>
  <c r="D36" i="2"/>
  <c r="P46" i="2"/>
  <c r="H46" i="2"/>
  <c r="I46" i="2"/>
  <c r="D41" i="2"/>
  <c r="I41" i="2"/>
  <c r="P41" i="2"/>
  <c r="U42" i="38"/>
  <c r="P44" i="38"/>
  <c r="T47" i="38"/>
  <c r="U48" i="38"/>
  <c r="U40" i="38"/>
  <c r="M40" i="38"/>
  <c r="M44" i="38"/>
  <c r="U41" i="38"/>
  <c r="N45" i="38"/>
  <c r="S47" i="38"/>
  <c r="N40" i="38"/>
  <c r="N44" i="38"/>
  <c r="U50" i="38"/>
  <c r="P42" i="38"/>
  <c r="W46" i="38"/>
  <c r="W47" i="38"/>
  <c r="U49" i="38"/>
  <c r="N41" i="38"/>
  <c r="W48" i="38"/>
  <c r="U46" i="38"/>
  <c r="U44" i="38"/>
  <c r="P40" i="38"/>
  <c r="W42" i="38"/>
  <c r="W41" i="38"/>
  <c r="S48" i="38"/>
  <c r="P41" i="38"/>
  <c r="T42" i="38"/>
  <c r="S46" i="38"/>
  <c r="S42" i="38"/>
  <c r="W49" i="38"/>
  <c r="S44" i="38"/>
  <c r="M41" i="38"/>
  <c r="S43" i="38"/>
  <c r="M50" i="38"/>
  <c r="M47" i="38"/>
  <c r="M42" i="38"/>
  <c r="M45" i="38"/>
  <c r="W44" i="38"/>
  <c r="N47" i="38"/>
  <c r="U47" i="38"/>
  <c r="S41" i="38"/>
  <c r="W40" i="38"/>
  <c r="S40" i="38"/>
  <c r="N42" i="38"/>
  <c r="C45" i="38" l="1"/>
  <c r="C47" i="38"/>
  <c r="C44" i="38"/>
  <c r="D48" i="38"/>
  <c r="C50" i="38"/>
  <c r="P53" i="38"/>
  <c r="D50" i="38"/>
  <c r="M53" i="38"/>
  <c r="C40" i="38"/>
  <c r="D46" i="38"/>
  <c r="D43" i="38"/>
  <c r="U53" i="38"/>
  <c r="C42" i="38"/>
  <c r="C41" i="38"/>
  <c r="N53" i="38"/>
  <c r="S53" i="38"/>
  <c r="D40" i="38"/>
  <c r="D41" i="38"/>
  <c r="D44" i="38"/>
  <c r="D47" i="38"/>
  <c r="T53" i="38"/>
  <c r="W53" i="38"/>
  <c r="D42" i="38"/>
  <c r="D49" i="38"/>
  <c r="P133" i="2"/>
  <c r="P99" i="2"/>
  <c r="P116" i="2"/>
  <c r="P150" i="2"/>
  <c r="P65" i="2"/>
  <c r="J145" i="2"/>
  <c r="J77" i="2"/>
  <c r="J94" i="2"/>
  <c r="J128" i="2"/>
  <c r="J111" i="2"/>
  <c r="K94" i="2"/>
  <c r="K77" i="2"/>
  <c r="K111" i="2"/>
  <c r="K128" i="2"/>
  <c r="K145" i="2"/>
  <c r="U110" i="2"/>
  <c r="U127" i="2"/>
  <c r="U144" i="2"/>
  <c r="U53" i="2"/>
  <c r="P128" i="2"/>
  <c r="P111" i="2"/>
  <c r="P94" i="2"/>
  <c r="P145" i="2"/>
  <c r="P60" i="2"/>
  <c r="X37" i="4"/>
  <c r="R111" i="2"/>
  <c r="R145" i="2"/>
  <c r="R128" i="2"/>
  <c r="R60" i="2"/>
  <c r="J143" i="2"/>
  <c r="J75" i="2"/>
  <c r="J92" i="2"/>
  <c r="J109" i="2"/>
  <c r="J126" i="2"/>
  <c r="R110" i="2"/>
  <c r="R144" i="2"/>
  <c r="R127" i="2"/>
  <c r="R59" i="2"/>
  <c r="R109" i="2"/>
  <c r="R143" i="2"/>
  <c r="R126" i="2"/>
  <c r="R58" i="2"/>
  <c r="R53" i="2"/>
  <c r="AB82" i="2"/>
  <c r="AB150" i="2"/>
  <c r="AB99" i="2"/>
  <c r="AB65" i="2"/>
  <c r="AB76" i="2"/>
  <c r="AB144" i="2"/>
  <c r="AB93" i="2"/>
  <c r="AB59" i="2"/>
  <c r="AB53" i="2"/>
  <c r="D111" i="2"/>
  <c r="D128" i="2"/>
  <c r="D77" i="2"/>
  <c r="D94" i="2"/>
  <c r="AF42" i="2"/>
  <c r="P126" i="2"/>
  <c r="P92" i="2"/>
  <c r="P109" i="2"/>
  <c r="P143" i="2"/>
  <c r="P58" i="2"/>
  <c r="S82" i="2"/>
  <c r="S99" i="2"/>
  <c r="S150" i="2"/>
  <c r="S116" i="2"/>
  <c r="S65" i="2"/>
  <c r="P127" i="2"/>
  <c r="P110" i="2"/>
  <c r="P93" i="2"/>
  <c r="P144" i="2"/>
  <c r="P59" i="2"/>
  <c r="D109" i="2"/>
  <c r="D126" i="2"/>
  <c r="D75" i="2"/>
  <c r="D92" i="2"/>
  <c r="AF40" i="2"/>
  <c r="Q82" i="2"/>
  <c r="Q99" i="2"/>
  <c r="Q133" i="2"/>
  <c r="Q116" i="2"/>
  <c r="Q150" i="2"/>
  <c r="Q53" i="2"/>
  <c r="J144" i="2"/>
  <c r="J76" i="2"/>
  <c r="J93" i="2"/>
  <c r="J127" i="2"/>
  <c r="J110" i="2"/>
  <c r="H98" i="2"/>
  <c r="H81" i="2"/>
  <c r="H115" i="2"/>
  <c r="H132" i="2"/>
  <c r="AF46" i="2"/>
  <c r="P132" i="2"/>
  <c r="P98" i="2"/>
  <c r="P115" i="2"/>
  <c r="P149" i="2"/>
  <c r="P64" i="2"/>
  <c r="S53" i="2"/>
  <c r="S75" i="2"/>
  <c r="S92" i="2"/>
  <c r="S143" i="2"/>
  <c r="S109" i="2"/>
  <c r="S58" i="2"/>
  <c r="I76" i="2"/>
  <c r="I93" i="2"/>
  <c r="I127" i="2"/>
  <c r="I110" i="2"/>
  <c r="H92" i="2"/>
  <c r="H75" i="2"/>
  <c r="H109" i="2"/>
  <c r="H126" i="2"/>
  <c r="D53" i="2"/>
  <c r="D110" i="2"/>
  <c r="D127" i="2"/>
  <c r="D76" i="2"/>
  <c r="D93" i="2"/>
  <c r="AF41" i="2"/>
  <c r="R116" i="2"/>
  <c r="R150" i="2"/>
  <c r="R133" i="2"/>
  <c r="R65" i="2"/>
  <c r="K93" i="2"/>
  <c r="K110" i="2"/>
  <c r="K76" i="2"/>
  <c r="K127" i="2"/>
  <c r="K144" i="2"/>
  <c r="K92" i="2"/>
  <c r="K75" i="2"/>
  <c r="K109" i="2"/>
  <c r="K126" i="2"/>
  <c r="K143" i="2"/>
  <c r="K53" i="2"/>
  <c r="U116" i="2"/>
  <c r="U133" i="2"/>
  <c r="U150" i="2"/>
  <c r="I98" i="2"/>
  <c r="I81" i="2"/>
  <c r="I132" i="2"/>
  <c r="I115" i="2"/>
  <c r="J53" i="2"/>
  <c r="J150" i="2"/>
  <c r="J82" i="2"/>
  <c r="J99" i="2"/>
  <c r="J116" i="2"/>
  <c r="J133" i="2"/>
  <c r="AF47" i="2"/>
  <c r="S76" i="2"/>
  <c r="S93" i="2"/>
  <c r="S144" i="2"/>
  <c r="S110" i="2"/>
  <c r="S59" i="2"/>
  <c r="BJ6" i="31"/>
  <c r="AA64" i="31"/>
  <c r="AR9" i="31"/>
  <c r="I72" i="31"/>
  <c r="BJ7" i="31"/>
  <c r="AA67" i="31"/>
  <c r="BM6" i="31"/>
  <c r="AD64" i="31"/>
  <c r="AR4" i="31"/>
  <c r="I56" i="31"/>
  <c r="BM4" i="31"/>
  <c r="AD57" i="31"/>
  <c r="BH6" i="31"/>
  <c r="Y64" i="31"/>
  <c r="BH9" i="31"/>
  <c r="Y72" i="31"/>
  <c r="AW33" i="31"/>
  <c r="BP33" i="31" s="1"/>
  <c r="BE31" i="31"/>
  <c r="BO32" i="31"/>
  <c r="AV31" i="31"/>
  <c r="BA29" i="31"/>
  <c r="BE30" i="31"/>
  <c r="AY29" i="31"/>
  <c r="AV30" i="31"/>
  <c r="BB31" i="31"/>
  <c r="AZ30" i="31"/>
  <c r="BH29" i="31"/>
  <c r="AS34" i="31"/>
  <c r="BP34" i="31" s="1"/>
  <c r="BH4" i="31"/>
  <c r="AY4" i="31"/>
  <c r="BL32" i="31"/>
  <c r="BB30" i="31"/>
  <c r="BN32" i="31"/>
  <c r="I53" i="2"/>
  <c r="H53" i="2"/>
  <c r="P53" i="2"/>
  <c r="L41" i="38"/>
  <c r="L40" i="38"/>
  <c r="L42" i="38"/>
  <c r="L47" i="38"/>
  <c r="L46" i="38"/>
  <c r="L53" i="38" l="1"/>
  <c r="D53" i="38"/>
  <c r="C53" i="38"/>
  <c r="BP31" i="31"/>
  <c r="BP29" i="31"/>
  <c r="BP32" i="31"/>
  <c r="BP30" i="31"/>
  <c r="AN42" i="4"/>
  <c r="AI43" i="4"/>
  <c r="AJ43" i="4"/>
  <c r="AK43" i="4"/>
  <c r="AL43" i="4"/>
  <c r="AM43" i="4"/>
  <c r="AN43" i="4"/>
  <c r="AO43" i="4"/>
  <c r="AP43" i="4"/>
  <c r="AI44" i="4"/>
  <c r="AJ44" i="4"/>
  <c r="AK44" i="4"/>
  <c r="AL44" i="4"/>
  <c r="AM44" i="4"/>
  <c r="AN44" i="4"/>
  <c r="AO44" i="4"/>
  <c r="AP44" i="4"/>
  <c r="AI45" i="4"/>
  <c r="AJ45" i="4"/>
  <c r="AK45" i="4"/>
  <c r="AL45" i="4"/>
  <c r="AM45" i="4"/>
  <c r="AN45" i="4"/>
  <c r="AO45" i="4"/>
  <c r="AP45" i="4"/>
  <c r="AI46" i="4"/>
  <c r="AJ46" i="4"/>
  <c r="AK46" i="4"/>
  <c r="AL46" i="4"/>
  <c r="AM46" i="4"/>
  <c r="AN46" i="4"/>
  <c r="AO46" i="4"/>
  <c r="AP46" i="4"/>
  <c r="AI47" i="4"/>
  <c r="AJ47" i="4"/>
  <c r="AK47" i="4"/>
  <c r="AL47" i="4"/>
  <c r="AM47" i="4"/>
  <c r="AN47" i="4"/>
  <c r="AO47" i="4"/>
  <c r="AP47" i="4"/>
  <c r="AI48" i="4"/>
  <c r="AJ48" i="4"/>
  <c r="AK48" i="4"/>
  <c r="AL48" i="4"/>
  <c r="AM48" i="4"/>
  <c r="AN48" i="4"/>
  <c r="AO48" i="4"/>
  <c r="AP48" i="4"/>
  <c r="AI49" i="4"/>
  <c r="AJ49" i="4"/>
  <c r="AK49" i="4"/>
  <c r="AL49" i="4"/>
  <c r="AM49" i="4"/>
  <c r="AN49" i="4"/>
  <c r="AO49" i="4"/>
  <c r="AP49" i="4"/>
  <c r="AI50" i="4"/>
  <c r="AJ50" i="4"/>
  <c r="AK50" i="4"/>
  <c r="AL50" i="4"/>
  <c r="AM50" i="4"/>
  <c r="AN50" i="4"/>
  <c r="AO50" i="4"/>
  <c r="AP50" i="4"/>
  <c r="AI51" i="4"/>
  <c r="AJ51" i="4"/>
  <c r="AK51" i="4"/>
  <c r="AL51" i="4"/>
  <c r="AM51" i="4"/>
  <c r="AN51" i="4"/>
  <c r="AO51" i="4"/>
  <c r="AP51" i="4"/>
  <c r="AI52" i="4"/>
  <c r="AJ52" i="4"/>
  <c r="AK52" i="4"/>
  <c r="AL52" i="4"/>
  <c r="AM52" i="4"/>
  <c r="AN52" i="4"/>
  <c r="AO52" i="4"/>
  <c r="AP52" i="4"/>
  <c r="AI53" i="4"/>
  <c r="AJ53" i="4"/>
  <c r="AK53" i="4"/>
  <c r="AL53" i="4"/>
  <c r="AM53" i="4"/>
  <c r="AN53" i="4"/>
  <c r="AO53" i="4"/>
  <c r="AP53" i="4"/>
  <c r="AI54" i="4"/>
  <c r="AJ54" i="4"/>
  <c r="AK54" i="4"/>
  <c r="AL54" i="4"/>
  <c r="AM54" i="4"/>
  <c r="AN54" i="4"/>
  <c r="AO54" i="4"/>
  <c r="AP54" i="4"/>
  <c r="AI55" i="4"/>
  <c r="AJ55" i="4"/>
  <c r="AK55" i="4"/>
  <c r="AL55" i="4"/>
  <c r="AM55" i="4"/>
  <c r="AN55" i="4"/>
  <c r="AO55" i="4"/>
  <c r="AP55" i="4"/>
  <c r="AI56" i="4"/>
  <c r="AJ56" i="4"/>
  <c r="AK56" i="4"/>
  <c r="AL56" i="4"/>
  <c r="AM56" i="4"/>
  <c r="AN56" i="4"/>
  <c r="AO56" i="4"/>
  <c r="AP56" i="4"/>
  <c r="AI57" i="4"/>
  <c r="AJ57" i="4"/>
  <c r="AK57" i="4"/>
  <c r="AL57" i="4"/>
  <c r="AM57" i="4"/>
  <c r="AN57" i="4"/>
  <c r="AO57" i="4"/>
  <c r="AP57" i="4"/>
  <c r="AI58" i="4"/>
  <c r="AJ58" i="4"/>
  <c r="AK58" i="4"/>
  <c r="AL58" i="4"/>
  <c r="AM58" i="4"/>
  <c r="AN58" i="4"/>
  <c r="AO58" i="4"/>
  <c r="AP58" i="4"/>
  <c r="AI59" i="4"/>
  <c r="AJ59" i="4"/>
  <c r="AK59" i="4"/>
  <c r="AL59" i="4"/>
  <c r="AM59" i="4"/>
  <c r="AN59" i="4"/>
  <c r="AO59" i="4"/>
  <c r="AP59" i="4"/>
  <c r="AI60" i="4"/>
  <c r="AJ60" i="4"/>
  <c r="AK60" i="4"/>
  <c r="AL60" i="4"/>
  <c r="AM60" i="4"/>
  <c r="AN60" i="4"/>
  <c r="AO60" i="4"/>
  <c r="AP60" i="4"/>
  <c r="AI61" i="4"/>
  <c r="AJ61" i="4"/>
  <c r="AK61" i="4"/>
  <c r="AL61" i="4"/>
  <c r="AM61" i="4"/>
  <c r="AN61" i="4"/>
  <c r="AO61" i="4"/>
  <c r="AP61" i="4"/>
  <c r="AI62" i="4"/>
  <c r="AJ62" i="4"/>
  <c r="AK62" i="4"/>
  <c r="AL62" i="4"/>
  <c r="AM62" i="4"/>
  <c r="AN62" i="4"/>
  <c r="AO62" i="4"/>
  <c r="AP62" i="4"/>
  <c r="AI63" i="4"/>
  <c r="AJ63" i="4"/>
  <c r="AK63" i="4"/>
  <c r="AL63" i="4"/>
  <c r="AM63" i="4"/>
  <c r="AN63" i="4"/>
  <c r="AO63" i="4"/>
  <c r="AP63" i="4"/>
  <c r="AI64" i="4"/>
  <c r="AJ64" i="4"/>
  <c r="AK64" i="4"/>
  <c r="AL64" i="4"/>
  <c r="AM64" i="4"/>
  <c r="AN64" i="4"/>
  <c r="AO64" i="4"/>
  <c r="AP64" i="4"/>
  <c r="AI65" i="4"/>
  <c r="AJ65" i="4"/>
  <c r="AK65" i="4"/>
  <c r="AL65" i="4"/>
  <c r="AM65" i="4"/>
  <c r="AN65" i="4"/>
  <c r="AO65" i="4"/>
  <c r="AP65" i="4"/>
  <c r="AI66" i="4"/>
  <c r="AJ66" i="4"/>
  <c r="AK66" i="4"/>
  <c r="AL66" i="4"/>
  <c r="AM66" i="4"/>
  <c r="AN66" i="4"/>
  <c r="AO66" i="4"/>
  <c r="AP66" i="4"/>
  <c r="AI67" i="4"/>
  <c r="AJ67" i="4"/>
  <c r="AK67" i="4"/>
  <c r="AL67" i="4"/>
  <c r="AM67" i="4"/>
  <c r="AN67" i="4"/>
  <c r="AO67" i="4"/>
  <c r="AP67" i="4"/>
  <c r="Y67" i="4"/>
  <c r="Z67" i="4"/>
  <c r="AA67" i="4"/>
  <c r="AB67" i="4"/>
  <c r="AC67" i="4"/>
  <c r="AD67" i="4"/>
  <c r="AE67" i="4"/>
  <c r="AF67" i="4"/>
  <c r="Y43" i="4"/>
  <c r="Z43" i="4"/>
  <c r="AA43" i="4"/>
  <c r="AB43" i="4"/>
  <c r="AC43" i="4"/>
  <c r="AD43" i="4"/>
  <c r="AE43" i="4"/>
  <c r="AF43" i="4"/>
  <c r="Y44" i="4"/>
  <c r="Z44" i="4"/>
  <c r="AA44" i="4"/>
  <c r="AB44" i="4"/>
  <c r="AC44" i="4"/>
  <c r="AD44" i="4"/>
  <c r="AE44" i="4"/>
  <c r="AF44" i="4"/>
  <c r="Y45" i="4"/>
  <c r="Z45" i="4"/>
  <c r="AA45" i="4"/>
  <c r="AB45" i="4"/>
  <c r="AC45" i="4"/>
  <c r="AD45" i="4"/>
  <c r="AE45" i="4"/>
  <c r="AF45" i="4"/>
  <c r="Y46" i="4"/>
  <c r="Z46" i="4"/>
  <c r="AA46" i="4"/>
  <c r="AB46" i="4"/>
  <c r="AC46" i="4"/>
  <c r="AD46" i="4"/>
  <c r="AE46" i="4"/>
  <c r="AF46" i="4"/>
  <c r="Y47" i="4"/>
  <c r="Z47" i="4"/>
  <c r="AA47" i="4"/>
  <c r="AB47" i="4"/>
  <c r="AC47" i="4"/>
  <c r="AD47" i="4"/>
  <c r="AE47" i="4"/>
  <c r="AF47" i="4"/>
  <c r="Y48" i="4"/>
  <c r="Z48" i="4"/>
  <c r="AA48" i="4"/>
  <c r="AB48" i="4"/>
  <c r="AC48" i="4"/>
  <c r="AD48" i="4"/>
  <c r="AE48" i="4"/>
  <c r="AF48" i="4"/>
  <c r="Y49" i="4"/>
  <c r="Z49" i="4"/>
  <c r="AA49" i="4"/>
  <c r="AB49" i="4"/>
  <c r="AC49" i="4"/>
  <c r="AD49" i="4"/>
  <c r="AE49" i="4"/>
  <c r="AF49" i="4"/>
  <c r="Y50" i="4"/>
  <c r="Z50" i="4"/>
  <c r="AA50" i="4"/>
  <c r="AB50" i="4"/>
  <c r="AC50" i="4"/>
  <c r="AD50" i="4"/>
  <c r="AE50" i="4"/>
  <c r="AF50" i="4"/>
  <c r="Y51" i="4"/>
  <c r="Z51" i="4"/>
  <c r="AA51" i="4"/>
  <c r="AB51" i="4"/>
  <c r="AC51" i="4"/>
  <c r="AD51" i="4"/>
  <c r="AE51" i="4"/>
  <c r="AF51" i="4"/>
  <c r="Y52" i="4"/>
  <c r="Z52" i="4"/>
  <c r="AA52" i="4"/>
  <c r="AB52" i="4"/>
  <c r="AC52" i="4"/>
  <c r="AD52" i="4"/>
  <c r="AE52" i="4"/>
  <c r="AF52" i="4"/>
  <c r="Y53" i="4"/>
  <c r="Z53" i="4"/>
  <c r="AA53" i="4"/>
  <c r="AB53" i="4"/>
  <c r="AC53" i="4"/>
  <c r="AD53" i="4"/>
  <c r="AE53" i="4"/>
  <c r="AF53" i="4"/>
  <c r="Y54" i="4"/>
  <c r="Z54" i="4"/>
  <c r="AA54" i="4"/>
  <c r="AB54" i="4"/>
  <c r="AC54" i="4"/>
  <c r="AD54" i="4"/>
  <c r="AE54" i="4"/>
  <c r="AF54" i="4"/>
  <c r="Y55" i="4"/>
  <c r="Z55" i="4"/>
  <c r="AA55" i="4"/>
  <c r="AB55" i="4"/>
  <c r="AC55" i="4"/>
  <c r="AD55" i="4"/>
  <c r="AE55" i="4"/>
  <c r="AF55" i="4"/>
  <c r="Y56" i="4"/>
  <c r="Z56" i="4"/>
  <c r="AA56" i="4"/>
  <c r="AB56" i="4"/>
  <c r="AC56" i="4"/>
  <c r="AD56" i="4"/>
  <c r="AE56" i="4"/>
  <c r="AF56" i="4"/>
  <c r="Y57" i="4"/>
  <c r="Z57" i="4"/>
  <c r="AA57" i="4"/>
  <c r="AB57" i="4"/>
  <c r="AC57" i="4"/>
  <c r="AD57" i="4"/>
  <c r="AE57" i="4"/>
  <c r="AF57" i="4"/>
  <c r="Y58" i="4"/>
  <c r="Z58" i="4"/>
  <c r="AA58" i="4"/>
  <c r="AB58" i="4"/>
  <c r="AC58" i="4"/>
  <c r="AD58" i="4"/>
  <c r="AE58" i="4"/>
  <c r="AF58" i="4"/>
  <c r="Y59" i="4"/>
  <c r="Z59" i="4"/>
  <c r="AA59" i="4"/>
  <c r="AB59" i="4"/>
  <c r="AC59" i="4"/>
  <c r="AD59" i="4"/>
  <c r="AE59" i="4"/>
  <c r="AF59" i="4"/>
  <c r="Y60" i="4"/>
  <c r="Z60" i="4"/>
  <c r="AA60" i="4"/>
  <c r="AB60" i="4"/>
  <c r="AC60" i="4"/>
  <c r="AD60" i="4"/>
  <c r="AE60" i="4"/>
  <c r="AF60" i="4"/>
  <c r="Y61" i="4"/>
  <c r="Z61" i="4"/>
  <c r="AA61" i="4"/>
  <c r="AB61" i="4"/>
  <c r="AC61" i="4"/>
  <c r="AD61" i="4"/>
  <c r="AE61" i="4"/>
  <c r="AF61" i="4"/>
  <c r="Y62" i="4"/>
  <c r="Z62" i="4"/>
  <c r="AA62" i="4"/>
  <c r="AB62" i="4"/>
  <c r="AC62" i="4"/>
  <c r="AD62" i="4"/>
  <c r="AE62" i="4"/>
  <c r="AF62" i="4"/>
  <c r="Y63" i="4"/>
  <c r="Z63" i="4"/>
  <c r="AA63" i="4"/>
  <c r="AB63" i="4"/>
  <c r="AC63" i="4"/>
  <c r="AD63" i="4"/>
  <c r="AE63" i="4"/>
  <c r="AF63" i="4"/>
  <c r="Y64" i="4"/>
  <c r="Z64" i="4"/>
  <c r="AA64" i="4"/>
  <c r="AB64" i="4"/>
  <c r="AC64" i="4"/>
  <c r="AD64" i="4"/>
  <c r="AE64" i="4"/>
  <c r="AF64" i="4"/>
  <c r="Y65" i="4"/>
  <c r="Z65" i="4"/>
  <c r="AA65" i="4"/>
  <c r="AB65" i="4"/>
  <c r="AC65" i="4"/>
  <c r="AD65" i="4"/>
  <c r="AE65" i="4"/>
  <c r="AF65" i="4"/>
  <c r="Y66" i="4"/>
  <c r="Z66" i="4"/>
  <c r="AA66" i="4"/>
  <c r="AB66" i="4"/>
  <c r="AC66" i="4"/>
  <c r="AD66" i="4"/>
  <c r="AE66" i="4"/>
  <c r="AF66" i="4"/>
  <c r="AF5" i="4"/>
  <c r="W10" i="4"/>
  <c r="M10" i="4" s="1"/>
  <c r="AF10" i="4"/>
  <c r="AF11" i="4"/>
  <c r="AF15" i="4"/>
  <c r="O42" i="4"/>
  <c r="Y42" i="4" s="1"/>
  <c r="P42" i="4"/>
  <c r="Z42" i="4" s="1"/>
  <c r="Q42" i="4"/>
  <c r="AK42" i="4" s="1"/>
  <c r="R42" i="4"/>
  <c r="AL42" i="4" s="1"/>
  <c r="S42" i="4"/>
  <c r="AC42" i="4" s="1"/>
  <c r="T42" i="4"/>
  <c r="AD42" i="4" s="1"/>
  <c r="U42" i="4"/>
  <c r="AO42" i="4" s="1"/>
  <c r="V42" i="4"/>
  <c r="AP42" i="4" s="1"/>
  <c r="O43" i="4"/>
  <c r="P43" i="4"/>
  <c r="Q43" i="4"/>
  <c r="R43" i="4"/>
  <c r="S43" i="4"/>
  <c r="T43" i="4"/>
  <c r="U43" i="4"/>
  <c r="V43" i="4"/>
  <c r="O44" i="4"/>
  <c r="P44" i="4"/>
  <c r="Q44" i="4"/>
  <c r="R44" i="4"/>
  <c r="S44" i="4"/>
  <c r="T44" i="4"/>
  <c r="U44" i="4"/>
  <c r="V44" i="4"/>
  <c r="O45" i="4"/>
  <c r="P45" i="4"/>
  <c r="Q45" i="4"/>
  <c r="R45" i="4"/>
  <c r="S45" i="4"/>
  <c r="T45" i="4"/>
  <c r="U45" i="4"/>
  <c r="V45" i="4"/>
  <c r="O46" i="4"/>
  <c r="P46" i="4"/>
  <c r="Q46" i="4"/>
  <c r="R46" i="4"/>
  <c r="S46" i="4"/>
  <c r="T46" i="4"/>
  <c r="U46" i="4"/>
  <c r="V46" i="4"/>
  <c r="O47" i="4"/>
  <c r="P47" i="4"/>
  <c r="Q47" i="4"/>
  <c r="R47" i="4"/>
  <c r="S47" i="4"/>
  <c r="T47" i="4"/>
  <c r="U47" i="4"/>
  <c r="V47" i="4"/>
  <c r="O48" i="4"/>
  <c r="P48" i="4"/>
  <c r="Q48" i="4"/>
  <c r="R48" i="4"/>
  <c r="S48" i="4"/>
  <c r="T48" i="4"/>
  <c r="U48" i="4"/>
  <c r="V48" i="4"/>
  <c r="O49" i="4"/>
  <c r="P49" i="4"/>
  <c r="Q49" i="4"/>
  <c r="R49" i="4"/>
  <c r="S49" i="4"/>
  <c r="T49" i="4"/>
  <c r="U49" i="4"/>
  <c r="V49" i="4"/>
  <c r="O50" i="4"/>
  <c r="P50" i="4"/>
  <c r="Q50" i="4"/>
  <c r="R50" i="4"/>
  <c r="S50" i="4"/>
  <c r="T50" i="4"/>
  <c r="U50" i="4"/>
  <c r="V50" i="4"/>
  <c r="O51" i="4"/>
  <c r="P51" i="4"/>
  <c r="Q51" i="4"/>
  <c r="R51" i="4"/>
  <c r="S51" i="4"/>
  <c r="T51" i="4"/>
  <c r="U51" i="4"/>
  <c r="V51" i="4"/>
  <c r="O52" i="4"/>
  <c r="P52" i="4"/>
  <c r="Q52" i="4"/>
  <c r="R52" i="4"/>
  <c r="S52" i="4"/>
  <c r="T52" i="4"/>
  <c r="U52" i="4"/>
  <c r="V52" i="4"/>
  <c r="O53" i="4"/>
  <c r="P53" i="4"/>
  <c r="Q53" i="4"/>
  <c r="R53" i="4"/>
  <c r="S53" i="4"/>
  <c r="T53" i="4"/>
  <c r="U53" i="4"/>
  <c r="V53" i="4"/>
  <c r="O54" i="4"/>
  <c r="P54" i="4"/>
  <c r="Q54" i="4"/>
  <c r="R54" i="4"/>
  <c r="S54" i="4"/>
  <c r="T54" i="4"/>
  <c r="U54" i="4"/>
  <c r="V54" i="4"/>
  <c r="O55" i="4"/>
  <c r="P55" i="4"/>
  <c r="Q55" i="4"/>
  <c r="R55" i="4"/>
  <c r="S55" i="4"/>
  <c r="T55" i="4"/>
  <c r="U55" i="4"/>
  <c r="V55" i="4"/>
  <c r="O56" i="4"/>
  <c r="P56" i="4"/>
  <c r="Q56" i="4"/>
  <c r="R56" i="4"/>
  <c r="S56" i="4"/>
  <c r="T56" i="4"/>
  <c r="U56" i="4"/>
  <c r="V56" i="4"/>
  <c r="O57" i="4"/>
  <c r="P57" i="4"/>
  <c r="Q57" i="4"/>
  <c r="R57" i="4"/>
  <c r="S57" i="4"/>
  <c r="T57" i="4"/>
  <c r="U57" i="4"/>
  <c r="V57" i="4"/>
  <c r="O58" i="4"/>
  <c r="P58" i="4"/>
  <c r="Q58" i="4"/>
  <c r="R58" i="4"/>
  <c r="S58" i="4"/>
  <c r="T58" i="4"/>
  <c r="U58" i="4"/>
  <c r="V58" i="4"/>
  <c r="O59" i="4"/>
  <c r="P59" i="4"/>
  <c r="Q59" i="4"/>
  <c r="R59" i="4"/>
  <c r="S59" i="4"/>
  <c r="T59" i="4"/>
  <c r="U59" i="4"/>
  <c r="V59" i="4"/>
  <c r="O60" i="4"/>
  <c r="P60" i="4"/>
  <c r="Q60" i="4"/>
  <c r="R60" i="4"/>
  <c r="S60" i="4"/>
  <c r="T60" i="4"/>
  <c r="U60" i="4"/>
  <c r="V60" i="4"/>
  <c r="O61" i="4"/>
  <c r="P61" i="4"/>
  <c r="Q61" i="4"/>
  <c r="R61" i="4"/>
  <c r="S61" i="4"/>
  <c r="T61" i="4"/>
  <c r="U61" i="4"/>
  <c r="V61" i="4"/>
  <c r="O62" i="4"/>
  <c r="P62" i="4"/>
  <c r="Q62" i="4"/>
  <c r="R62" i="4"/>
  <c r="S62" i="4"/>
  <c r="T62" i="4"/>
  <c r="U62" i="4"/>
  <c r="V62" i="4"/>
  <c r="O63" i="4"/>
  <c r="P63" i="4"/>
  <c r="Q63" i="4"/>
  <c r="R63" i="4"/>
  <c r="S63" i="4"/>
  <c r="T63" i="4"/>
  <c r="U63" i="4"/>
  <c r="V63" i="4"/>
  <c r="O64" i="4"/>
  <c r="P64" i="4"/>
  <c r="Q64" i="4"/>
  <c r="R64" i="4"/>
  <c r="S64" i="4"/>
  <c r="T64" i="4"/>
  <c r="U64" i="4"/>
  <c r="V64" i="4"/>
  <c r="O65" i="4"/>
  <c r="P65" i="4"/>
  <c r="Q65" i="4"/>
  <c r="R65" i="4"/>
  <c r="S65" i="4"/>
  <c r="T65" i="4"/>
  <c r="U65" i="4"/>
  <c r="V65" i="4"/>
  <c r="O66" i="4"/>
  <c r="P66" i="4"/>
  <c r="Q66" i="4"/>
  <c r="R66" i="4"/>
  <c r="S66" i="4"/>
  <c r="T66" i="4"/>
  <c r="U66" i="4"/>
  <c r="V66" i="4"/>
  <c r="O67" i="4"/>
  <c r="P67" i="4"/>
  <c r="Q67" i="4"/>
  <c r="R67" i="4"/>
  <c r="S67" i="4"/>
  <c r="T67" i="4"/>
  <c r="U67" i="4"/>
  <c r="V67" i="4"/>
  <c r="AJ17" i="4"/>
  <c r="AL17" i="4"/>
  <c r="AI2" i="4"/>
  <c r="AI6" i="4" s="1"/>
  <c r="L4" i="4"/>
  <c r="T36" i="1"/>
  <c r="Z36" i="1"/>
  <c r="AB36" i="1"/>
  <c r="M36" i="1"/>
  <c r="L36" i="1"/>
  <c r="C3" i="1"/>
  <c r="D3" i="1"/>
  <c r="E3" i="1"/>
  <c r="F3" i="1"/>
  <c r="G3" i="1"/>
  <c r="H3" i="1"/>
  <c r="I3" i="1"/>
  <c r="J3" i="1"/>
  <c r="K3" i="1"/>
  <c r="L3" i="1"/>
  <c r="M3" i="1"/>
  <c r="N3" i="1"/>
  <c r="O3" i="1"/>
  <c r="P3" i="1"/>
  <c r="Q3" i="1"/>
  <c r="R3" i="1"/>
  <c r="S3" i="1"/>
  <c r="T3" i="1"/>
  <c r="U3" i="1"/>
  <c r="V3" i="1"/>
  <c r="W3" i="1"/>
  <c r="X3" i="1"/>
  <c r="Y3" i="1"/>
  <c r="Z3" i="1"/>
  <c r="AA3" i="1"/>
  <c r="AB3" i="1"/>
  <c r="AC3" i="1"/>
  <c r="AD3" i="1"/>
  <c r="AE3" i="1"/>
  <c r="A19" i="1"/>
  <c r="A31" i="1" s="1"/>
  <c r="D40" i="1"/>
  <c r="E40" i="1"/>
  <c r="F40" i="1"/>
  <c r="G40" i="1"/>
  <c r="I40" i="1"/>
  <c r="L40" i="1"/>
  <c r="M40" i="1"/>
  <c r="N40" i="1"/>
  <c r="O40" i="1"/>
  <c r="P40" i="1"/>
  <c r="Q40" i="1"/>
  <c r="S40" i="1"/>
  <c r="T40" i="1"/>
  <c r="V40" i="1"/>
  <c r="W40" i="1"/>
  <c r="X40" i="1"/>
  <c r="Y40" i="1"/>
  <c r="Z40" i="1"/>
  <c r="AA40" i="1"/>
  <c r="AB40" i="1"/>
  <c r="AC40" i="1"/>
  <c r="AD40" i="1"/>
  <c r="C41" i="1"/>
  <c r="E41" i="1"/>
  <c r="F41" i="1"/>
  <c r="G41" i="1"/>
  <c r="H41" i="1"/>
  <c r="L41" i="1"/>
  <c r="M41" i="1"/>
  <c r="N41" i="1"/>
  <c r="O41" i="1"/>
  <c r="Q41" i="1"/>
  <c r="S41" i="1"/>
  <c r="T41" i="1"/>
  <c r="V41" i="1"/>
  <c r="W41" i="1"/>
  <c r="X41" i="1"/>
  <c r="Y41" i="1"/>
  <c r="Z41" i="1"/>
  <c r="AA41" i="1"/>
  <c r="AB41" i="1"/>
  <c r="AC41" i="1"/>
  <c r="AD41" i="1"/>
  <c r="C42" i="1"/>
  <c r="D42" i="1"/>
  <c r="E42" i="1"/>
  <c r="F42" i="1"/>
  <c r="G42" i="1"/>
  <c r="H42" i="1"/>
  <c r="I42" i="1"/>
  <c r="L42" i="1"/>
  <c r="M42" i="1"/>
  <c r="N42" i="1"/>
  <c r="O42" i="1"/>
  <c r="P42" i="1"/>
  <c r="Q42" i="1"/>
  <c r="S42" i="1"/>
  <c r="T42" i="1"/>
  <c r="V42" i="1"/>
  <c r="W42" i="1"/>
  <c r="X42" i="1"/>
  <c r="Y42" i="1"/>
  <c r="Z42" i="1"/>
  <c r="AA42" i="1"/>
  <c r="AB42" i="1"/>
  <c r="AC42" i="1"/>
  <c r="AD42" i="1"/>
  <c r="C43" i="1"/>
  <c r="D43" i="1"/>
  <c r="E43" i="1"/>
  <c r="F43" i="1"/>
  <c r="G43" i="1"/>
  <c r="H43" i="1"/>
  <c r="I43" i="1"/>
  <c r="L43" i="1"/>
  <c r="M43" i="1"/>
  <c r="N43" i="1"/>
  <c r="O43" i="1"/>
  <c r="P43" i="1"/>
  <c r="Q43" i="1"/>
  <c r="S43" i="1"/>
  <c r="T43" i="1"/>
  <c r="V43" i="1"/>
  <c r="W43" i="1"/>
  <c r="X43" i="1"/>
  <c r="Y43" i="1"/>
  <c r="Z43" i="1"/>
  <c r="AA43" i="1"/>
  <c r="AB43" i="1"/>
  <c r="AC43" i="1"/>
  <c r="AD43" i="1"/>
  <c r="C44" i="1"/>
  <c r="E44" i="1"/>
  <c r="F44" i="1"/>
  <c r="G44" i="1"/>
  <c r="H44" i="1"/>
  <c r="I44" i="1"/>
  <c r="J44" i="1"/>
  <c r="K44" i="1"/>
  <c r="L44" i="1"/>
  <c r="M44" i="1"/>
  <c r="N44" i="1"/>
  <c r="O44" i="1"/>
  <c r="P44" i="1"/>
  <c r="Q44" i="1"/>
  <c r="R44" i="1"/>
  <c r="S44" i="1"/>
  <c r="T44" i="1"/>
  <c r="U44" i="1"/>
  <c r="V44" i="1"/>
  <c r="W44" i="1"/>
  <c r="X44" i="1"/>
  <c r="Y44" i="1"/>
  <c r="Z44" i="1"/>
  <c r="AA44" i="1"/>
  <c r="AB44" i="1"/>
  <c r="AC44" i="1"/>
  <c r="AD44" i="1"/>
  <c r="AE44" i="1"/>
  <c r="C45" i="1"/>
  <c r="E45" i="1"/>
  <c r="F45" i="1"/>
  <c r="G45" i="1"/>
  <c r="H45" i="1"/>
  <c r="I45" i="1"/>
  <c r="L45" i="1"/>
  <c r="M45" i="1"/>
  <c r="N45" i="1"/>
  <c r="O45" i="1"/>
  <c r="P45" i="1"/>
  <c r="Q45" i="1"/>
  <c r="S45" i="1"/>
  <c r="T45" i="1"/>
  <c r="V45" i="1"/>
  <c r="W45" i="1"/>
  <c r="X45" i="1"/>
  <c r="Y45" i="1"/>
  <c r="Z45" i="1"/>
  <c r="AA45" i="1"/>
  <c r="AB45" i="1"/>
  <c r="AC45" i="1"/>
  <c r="AD45" i="1"/>
  <c r="C46" i="1"/>
  <c r="D46" i="1"/>
  <c r="E46" i="1"/>
  <c r="F46" i="1"/>
  <c r="G46" i="1"/>
  <c r="J46" i="1"/>
  <c r="K46" i="1"/>
  <c r="L46" i="1"/>
  <c r="M46" i="1"/>
  <c r="N46" i="1"/>
  <c r="O46" i="1"/>
  <c r="Q46" i="1"/>
  <c r="R46" i="1"/>
  <c r="S46" i="1"/>
  <c r="T46" i="1"/>
  <c r="U46" i="1"/>
  <c r="V46" i="1"/>
  <c r="W46" i="1"/>
  <c r="X46" i="1"/>
  <c r="Y46" i="1"/>
  <c r="Z46" i="1"/>
  <c r="AA46" i="1"/>
  <c r="AB46" i="1"/>
  <c r="AC46" i="1"/>
  <c r="AD46" i="1"/>
  <c r="AE46" i="1"/>
  <c r="C47" i="1"/>
  <c r="D47" i="1"/>
  <c r="E47" i="1"/>
  <c r="F47" i="1"/>
  <c r="G47" i="1"/>
  <c r="H47" i="1"/>
  <c r="I47" i="1"/>
  <c r="J47" i="1"/>
  <c r="K47" i="1"/>
  <c r="L47" i="1"/>
  <c r="M47" i="1"/>
  <c r="N47" i="1"/>
  <c r="O47" i="1"/>
  <c r="P47" i="1"/>
  <c r="Q47" i="1"/>
  <c r="R47" i="1"/>
  <c r="S47" i="1"/>
  <c r="T47" i="1"/>
  <c r="U47" i="1"/>
  <c r="V47" i="1"/>
  <c r="W47" i="1"/>
  <c r="X47" i="1"/>
  <c r="Y47" i="1"/>
  <c r="Z47" i="1"/>
  <c r="AA47" i="1"/>
  <c r="AB47" i="1"/>
  <c r="AC47" i="1"/>
  <c r="AD47" i="1"/>
  <c r="AE47" i="1"/>
  <c r="C48" i="1"/>
  <c r="D48" i="1"/>
  <c r="E48" i="1"/>
  <c r="F48" i="1"/>
  <c r="G48" i="1"/>
  <c r="H48" i="1"/>
  <c r="I48" i="1"/>
  <c r="J48" i="1"/>
  <c r="K48" i="1"/>
  <c r="L48" i="1"/>
  <c r="M48" i="1"/>
  <c r="N48" i="1"/>
  <c r="O48" i="1"/>
  <c r="P48" i="1"/>
  <c r="Q48" i="1"/>
  <c r="R48" i="1"/>
  <c r="S48" i="1"/>
  <c r="T48" i="1"/>
  <c r="U48" i="1"/>
  <c r="V48" i="1"/>
  <c r="W48" i="1"/>
  <c r="X48" i="1"/>
  <c r="Y48" i="1"/>
  <c r="Z48" i="1"/>
  <c r="AA48" i="1"/>
  <c r="AB48" i="1"/>
  <c r="AC48" i="1"/>
  <c r="AD48" i="1"/>
  <c r="AE48" i="1"/>
  <c r="C49" i="1"/>
  <c r="D49" i="1"/>
  <c r="E49" i="1"/>
  <c r="F49" i="1"/>
  <c r="G49" i="1"/>
  <c r="H49" i="1"/>
  <c r="I49" i="1"/>
  <c r="J49" i="1"/>
  <c r="K49" i="1"/>
  <c r="L49" i="1"/>
  <c r="M49" i="1"/>
  <c r="N49" i="1"/>
  <c r="O49" i="1"/>
  <c r="P49" i="1"/>
  <c r="Q49" i="1"/>
  <c r="R49" i="1"/>
  <c r="S49" i="1"/>
  <c r="T49" i="1"/>
  <c r="U49" i="1"/>
  <c r="V49" i="1"/>
  <c r="W49" i="1"/>
  <c r="X49" i="1"/>
  <c r="Y49" i="1"/>
  <c r="Z49" i="1"/>
  <c r="AA49" i="1"/>
  <c r="AB49" i="1"/>
  <c r="AC49" i="1"/>
  <c r="AD49" i="1"/>
  <c r="AE49" i="1"/>
  <c r="C50" i="1"/>
  <c r="E50" i="1"/>
  <c r="F50" i="1"/>
  <c r="G50" i="1"/>
  <c r="H50" i="1"/>
  <c r="I50" i="1"/>
  <c r="L50" i="1"/>
  <c r="M50" i="1"/>
  <c r="N50" i="1"/>
  <c r="O50" i="1"/>
  <c r="P50" i="1"/>
  <c r="Q50" i="1"/>
  <c r="S50" i="1"/>
  <c r="T50" i="1"/>
  <c r="V50" i="1"/>
  <c r="W50" i="1"/>
  <c r="X50" i="1"/>
  <c r="Y50" i="1"/>
  <c r="Z50" i="1"/>
  <c r="AA50" i="1"/>
  <c r="AB50" i="1"/>
  <c r="AC50" i="1"/>
  <c r="AD50" i="1"/>
  <c r="C51" i="1"/>
  <c r="D51" i="1"/>
  <c r="E51" i="1"/>
  <c r="F51" i="1"/>
  <c r="G51" i="1"/>
  <c r="H51" i="1"/>
  <c r="I51" i="1"/>
  <c r="J51" i="1"/>
  <c r="K51" i="1"/>
  <c r="L51" i="1"/>
  <c r="M51" i="1"/>
  <c r="N51" i="1"/>
  <c r="O51" i="1"/>
  <c r="P51" i="1"/>
  <c r="Q51" i="1"/>
  <c r="R51" i="1"/>
  <c r="S51" i="1"/>
  <c r="T51" i="1"/>
  <c r="U51" i="1"/>
  <c r="V51" i="1"/>
  <c r="W51" i="1"/>
  <c r="X51" i="1"/>
  <c r="Y51" i="1"/>
  <c r="Z51" i="1"/>
  <c r="AA51" i="1"/>
  <c r="AB51" i="1"/>
  <c r="AC51" i="1"/>
  <c r="AD51" i="1"/>
  <c r="AE51" i="1"/>
  <c r="C52" i="1"/>
  <c r="D52" i="1"/>
  <c r="E52" i="1"/>
  <c r="F52" i="1"/>
  <c r="G52" i="1"/>
  <c r="H52" i="1"/>
  <c r="I52" i="1"/>
  <c r="J52" i="1"/>
  <c r="K52" i="1"/>
  <c r="L52" i="1"/>
  <c r="M52" i="1"/>
  <c r="N52" i="1"/>
  <c r="O52" i="1"/>
  <c r="P52" i="1"/>
  <c r="Q52" i="1"/>
  <c r="R52" i="1"/>
  <c r="S52" i="1"/>
  <c r="T52" i="1"/>
  <c r="U52" i="1"/>
  <c r="V52" i="1"/>
  <c r="W52" i="1"/>
  <c r="X52" i="1"/>
  <c r="Y52" i="1"/>
  <c r="Z52" i="1"/>
  <c r="AA52" i="1"/>
  <c r="AB52" i="1"/>
  <c r="AC52" i="1"/>
  <c r="AD52" i="1"/>
  <c r="AE52" i="1"/>
  <c r="AC154" i="1" l="1"/>
  <c r="AC137" i="1"/>
  <c r="AC86" i="1"/>
  <c r="AC120" i="1"/>
  <c r="AE152" i="1"/>
  <c r="AE101" i="1"/>
  <c r="AE84" i="1"/>
  <c r="AE67" i="1"/>
  <c r="L134" i="1"/>
  <c r="L151" i="1"/>
  <c r="L117" i="1"/>
  <c r="L66" i="1"/>
  <c r="C81" i="1"/>
  <c r="C115" i="1"/>
  <c r="C132" i="1"/>
  <c r="C98" i="1"/>
  <c r="W147" i="1"/>
  <c r="W96" i="1"/>
  <c r="W130" i="1"/>
  <c r="W79" i="1"/>
  <c r="W62" i="1"/>
  <c r="S78" i="1"/>
  <c r="S95" i="1"/>
  <c r="S146" i="1"/>
  <c r="S112" i="1"/>
  <c r="S61" i="1"/>
  <c r="M145" i="1"/>
  <c r="M77" i="1"/>
  <c r="M94" i="1"/>
  <c r="M111" i="1"/>
  <c r="M60" i="1"/>
  <c r="AB143" i="1"/>
  <c r="AB75" i="1"/>
  <c r="AB92" i="1"/>
  <c r="AB58" i="1"/>
  <c r="G126" i="1"/>
  <c r="G92" i="1"/>
  <c r="G75" i="1"/>
  <c r="G109" i="1"/>
  <c r="W155" i="1"/>
  <c r="W138" i="1"/>
  <c r="W104" i="1"/>
  <c r="W87" i="1"/>
  <c r="W70" i="1"/>
  <c r="D120" i="1"/>
  <c r="D137" i="1"/>
  <c r="D86" i="1"/>
  <c r="D103" i="1"/>
  <c r="AD84" i="1"/>
  <c r="AD152" i="1"/>
  <c r="AD101" i="1"/>
  <c r="AD135" i="1"/>
  <c r="AD67" i="1"/>
  <c r="X116" i="1"/>
  <c r="X133" i="1"/>
  <c r="X82" i="1"/>
  <c r="L132" i="1"/>
  <c r="L149" i="1"/>
  <c r="L115" i="1"/>
  <c r="L64" i="1"/>
  <c r="V79" i="1"/>
  <c r="V96" i="1"/>
  <c r="V130" i="1"/>
  <c r="V147" i="1"/>
  <c r="V62" i="1"/>
  <c r="AD77" i="1"/>
  <c r="AD145" i="1"/>
  <c r="AD94" i="1"/>
  <c r="AD128" i="1"/>
  <c r="AD60" i="1"/>
  <c r="V93" i="1"/>
  <c r="V76" i="1"/>
  <c r="V127" i="1"/>
  <c r="V144" i="1"/>
  <c r="V59" i="1"/>
  <c r="AA92" i="1"/>
  <c r="AA109" i="1"/>
  <c r="AA75" i="1"/>
  <c r="AA143" i="1"/>
  <c r="AA58" i="1"/>
  <c r="F75" i="1"/>
  <c r="F92" i="1"/>
  <c r="F126" i="1"/>
  <c r="F58" i="1"/>
  <c r="AD87" i="1"/>
  <c r="AD155" i="1"/>
  <c r="AD104" i="1"/>
  <c r="AD138" i="1"/>
  <c r="AD70" i="1"/>
  <c r="V104" i="1"/>
  <c r="V87" i="1"/>
  <c r="V138" i="1"/>
  <c r="V155" i="1"/>
  <c r="V70" i="1"/>
  <c r="N155" i="1"/>
  <c r="N121" i="1"/>
  <c r="N104" i="1"/>
  <c r="N87" i="1"/>
  <c r="N70" i="1"/>
  <c r="F87" i="1"/>
  <c r="F104" i="1"/>
  <c r="F138" i="1"/>
  <c r="F70" i="1"/>
  <c r="AA120" i="1"/>
  <c r="AA103" i="1"/>
  <c r="AA86" i="1"/>
  <c r="AA154" i="1"/>
  <c r="AA69" i="1"/>
  <c r="S86" i="1"/>
  <c r="S103" i="1"/>
  <c r="S154" i="1"/>
  <c r="S120" i="1"/>
  <c r="S69" i="1"/>
  <c r="K103" i="1"/>
  <c r="K86" i="1"/>
  <c r="K120" i="1"/>
  <c r="K137" i="1"/>
  <c r="K154" i="1"/>
  <c r="AF51" i="1"/>
  <c r="C86" i="1"/>
  <c r="C120" i="1"/>
  <c r="C103" i="1"/>
  <c r="C137" i="1"/>
  <c r="X119" i="1"/>
  <c r="X85" i="1"/>
  <c r="X136" i="1"/>
  <c r="P136" i="1"/>
  <c r="P102" i="1"/>
  <c r="P119" i="1"/>
  <c r="P153" i="1"/>
  <c r="P68" i="1"/>
  <c r="H102" i="1"/>
  <c r="H85" i="1"/>
  <c r="H119" i="1"/>
  <c r="H136" i="1"/>
  <c r="AC152" i="1"/>
  <c r="AC135" i="1"/>
  <c r="AC84" i="1"/>
  <c r="AC118" i="1"/>
  <c r="U118" i="1"/>
  <c r="U135" i="1"/>
  <c r="U152" i="1"/>
  <c r="M152" i="1"/>
  <c r="M84" i="1"/>
  <c r="M101" i="1"/>
  <c r="M118" i="1"/>
  <c r="M67" i="1"/>
  <c r="E84" i="1"/>
  <c r="E101" i="1"/>
  <c r="E135" i="1"/>
  <c r="E152" i="1"/>
  <c r="Z83" i="1"/>
  <c r="Z134" i="1"/>
  <c r="Z151" i="1"/>
  <c r="Z66" i="1"/>
  <c r="R117" i="1"/>
  <c r="R151" i="1"/>
  <c r="R134" i="1"/>
  <c r="R66" i="1"/>
  <c r="J151" i="1"/>
  <c r="J83" i="1"/>
  <c r="J100" i="1"/>
  <c r="J117" i="1"/>
  <c r="J134" i="1"/>
  <c r="AE150" i="1"/>
  <c r="AE99" i="1"/>
  <c r="AE82" i="1"/>
  <c r="AE65" i="1"/>
  <c r="W150" i="1"/>
  <c r="W133" i="1"/>
  <c r="W99" i="1"/>
  <c r="W82" i="1"/>
  <c r="W65" i="1"/>
  <c r="O99" i="1"/>
  <c r="O133" i="1"/>
  <c r="O82" i="1"/>
  <c r="O150" i="1"/>
  <c r="O116" i="1"/>
  <c r="G133" i="1"/>
  <c r="G99" i="1"/>
  <c r="G82" i="1"/>
  <c r="G116" i="1"/>
  <c r="AB81" i="1"/>
  <c r="AB149" i="1"/>
  <c r="AB98" i="1"/>
  <c r="AB64" i="1"/>
  <c r="T132" i="1"/>
  <c r="T115" i="1"/>
  <c r="T149" i="1"/>
  <c r="T98" i="1"/>
  <c r="T64" i="1"/>
  <c r="K98" i="1"/>
  <c r="K81" i="1"/>
  <c r="K115" i="1"/>
  <c r="K132" i="1"/>
  <c r="K149" i="1"/>
  <c r="AC148" i="1"/>
  <c r="AC131" i="1"/>
  <c r="AC80" i="1"/>
  <c r="AC114" i="1"/>
  <c r="T131" i="1"/>
  <c r="T114" i="1"/>
  <c r="T148" i="1"/>
  <c r="T97" i="1"/>
  <c r="T63" i="1"/>
  <c r="I80" i="1"/>
  <c r="I97" i="1"/>
  <c r="I131" i="1"/>
  <c r="I114" i="1"/>
  <c r="AC147" i="1"/>
  <c r="AC130" i="1"/>
  <c r="AC79" i="1"/>
  <c r="AC113" i="1"/>
  <c r="U113" i="1"/>
  <c r="U130" i="1"/>
  <c r="U147" i="1"/>
  <c r="M147" i="1"/>
  <c r="M79" i="1"/>
  <c r="M96" i="1"/>
  <c r="M113" i="1"/>
  <c r="M62" i="1"/>
  <c r="E79" i="1"/>
  <c r="E130" i="1"/>
  <c r="E96" i="1"/>
  <c r="E147" i="1"/>
  <c r="Y95" i="1"/>
  <c r="Y129" i="1"/>
  <c r="Y78" i="1"/>
  <c r="Y61" i="1"/>
  <c r="Q78" i="1"/>
  <c r="Q95" i="1"/>
  <c r="Q129" i="1"/>
  <c r="Q112" i="1"/>
  <c r="Q146" i="1"/>
  <c r="I78" i="1"/>
  <c r="I95" i="1"/>
  <c r="I129" i="1"/>
  <c r="I112" i="1"/>
  <c r="AC145" i="1"/>
  <c r="AC128" i="1"/>
  <c r="AC111" i="1"/>
  <c r="AC77" i="1"/>
  <c r="T128" i="1"/>
  <c r="T111" i="1"/>
  <c r="T145" i="1"/>
  <c r="T94" i="1"/>
  <c r="T60" i="1"/>
  <c r="I77" i="1"/>
  <c r="I128" i="1"/>
  <c r="I94" i="1"/>
  <c r="I111" i="1"/>
  <c r="AC144" i="1"/>
  <c r="AC127" i="1"/>
  <c r="AC76" i="1"/>
  <c r="AC110" i="1"/>
  <c r="T127" i="1"/>
  <c r="T110" i="1"/>
  <c r="T144" i="1"/>
  <c r="T93" i="1"/>
  <c r="T59" i="1"/>
  <c r="G127" i="1"/>
  <c r="G93" i="1"/>
  <c r="G76" i="1"/>
  <c r="G110" i="1"/>
  <c r="Z75" i="1"/>
  <c r="Z126" i="1"/>
  <c r="Z143" i="1"/>
  <c r="Z58" i="1"/>
  <c r="P126" i="1"/>
  <c r="P109" i="1"/>
  <c r="P92" i="1"/>
  <c r="P143" i="1"/>
  <c r="P58" i="1"/>
  <c r="E75" i="1"/>
  <c r="E126" i="1"/>
  <c r="E92" i="1"/>
  <c r="E143" i="1"/>
  <c r="E86" i="1"/>
  <c r="E103" i="1"/>
  <c r="E137" i="1"/>
  <c r="E154" i="1"/>
  <c r="O135" i="1"/>
  <c r="O101" i="1"/>
  <c r="O84" i="1"/>
  <c r="O152" i="1"/>
  <c r="O118" i="1"/>
  <c r="Y99" i="1"/>
  <c r="Y133" i="1"/>
  <c r="Y82" i="1"/>
  <c r="Y65" i="1"/>
  <c r="V81" i="1"/>
  <c r="V98" i="1"/>
  <c r="V132" i="1"/>
  <c r="V149" i="1"/>
  <c r="V64" i="1"/>
  <c r="T137" i="1"/>
  <c r="T120" i="1"/>
  <c r="T154" i="1"/>
  <c r="T103" i="1"/>
  <c r="T69" i="1"/>
  <c r="V101" i="1"/>
  <c r="V84" i="1"/>
  <c r="V152" i="1"/>
  <c r="V135" i="1"/>
  <c r="V67" i="1"/>
  <c r="S83" i="1"/>
  <c r="S100" i="1"/>
  <c r="S151" i="1"/>
  <c r="S117" i="1"/>
  <c r="S66" i="1"/>
  <c r="AC149" i="1"/>
  <c r="AC132" i="1"/>
  <c r="AC115" i="1"/>
  <c r="AC81" i="1"/>
  <c r="L131" i="1"/>
  <c r="L148" i="1"/>
  <c r="L114" i="1"/>
  <c r="L63" i="1"/>
  <c r="L128" i="1"/>
  <c r="L145" i="1"/>
  <c r="L111" i="1"/>
  <c r="L60" i="1"/>
  <c r="AC155" i="1"/>
  <c r="AC138" i="1"/>
  <c r="AC121" i="1"/>
  <c r="AC87" i="1"/>
  <c r="J154" i="1"/>
  <c r="J86" i="1"/>
  <c r="J103" i="1"/>
  <c r="J137" i="1"/>
  <c r="J120" i="1"/>
  <c r="D118" i="1"/>
  <c r="D135" i="1"/>
  <c r="D84" i="1"/>
  <c r="D101" i="1"/>
  <c r="N150" i="1"/>
  <c r="N99" i="1"/>
  <c r="N116" i="1"/>
  <c r="N82" i="1"/>
  <c r="N65" i="1"/>
  <c r="S81" i="1"/>
  <c r="S149" i="1"/>
  <c r="S98" i="1"/>
  <c r="S115" i="1"/>
  <c r="S64" i="1"/>
  <c r="J149" i="1"/>
  <c r="J81" i="1"/>
  <c r="J98" i="1"/>
  <c r="J115" i="1"/>
  <c r="J132" i="1"/>
  <c r="AB148" i="1"/>
  <c r="AB80" i="1"/>
  <c r="AB97" i="1"/>
  <c r="AB63" i="1"/>
  <c r="S80" i="1"/>
  <c r="S148" i="1"/>
  <c r="S97" i="1"/>
  <c r="S114" i="1"/>
  <c r="S63" i="1"/>
  <c r="H97" i="1"/>
  <c r="H80" i="1"/>
  <c r="H114" i="1"/>
  <c r="H131" i="1"/>
  <c r="AB147" i="1"/>
  <c r="AB79" i="1"/>
  <c r="AB96" i="1"/>
  <c r="AB62" i="1"/>
  <c r="T130" i="1"/>
  <c r="T113" i="1"/>
  <c r="T147" i="1"/>
  <c r="T96" i="1"/>
  <c r="T62" i="1"/>
  <c r="L130" i="1"/>
  <c r="L147" i="1"/>
  <c r="L113" i="1"/>
  <c r="L62" i="1"/>
  <c r="C79" i="1"/>
  <c r="C113" i="1"/>
  <c r="C130" i="1"/>
  <c r="C96" i="1"/>
  <c r="X112" i="1"/>
  <c r="X129" i="1"/>
  <c r="X78" i="1"/>
  <c r="P129" i="1"/>
  <c r="P95" i="1"/>
  <c r="P112" i="1"/>
  <c r="P146" i="1"/>
  <c r="P61" i="1"/>
  <c r="H95" i="1"/>
  <c r="H78" i="1"/>
  <c r="H112" i="1"/>
  <c r="H129" i="1"/>
  <c r="AB77" i="1"/>
  <c r="AB145" i="1"/>
  <c r="AB94" i="1"/>
  <c r="AB60" i="1"/>
  <c r="S77" i="1"/>
  <c r="S94" i="1"/>
  <c r="S145" i="1"/>
  <c r="S111" i="1"/>
  <c r="S60" i="1"/>
  <c r="H94" i="1"/>
  <c r="H77" i="1"/>
  <c r="H111" i="1"/>
  <c r="H128" i="1"/>
  <c r="AB76" i="1"/>
  <c r="AB144" i="1"/>
  <c r="AB93" i="1"/>
  <c r="AB59" i="1"/>
  <c r="S76" i="1"/>
  <c r="S144" i="1"/>
  <c r="S93" i="1"/>
  <c r="S110" i="1"/>
  <c r="S59" i="1"/>
  <c r="F76" i="1"/>
  <c r="F93" i="1"/>
  <c r="F127" i="1"/>
  <c r="F59" i="1"/>
  <c r="Y92" i="1"/>
  <c r="Y126" i="1"/>
  <c r="Y75" i="1"/>
  <c r="Y58" i="1"/>
  <c r="O126" i="1"/>
  <c r="O92" i="1"/>
  <c r="O75" i="1"/>
  <c r="O143" i="1"/>
  <c r="O109" i="1"/>
  <c r="D109" i="1"/>
  <c r="D126" i="1"/>
  <c r="D75" i="1"/>
  <c r="D92" i="1"/>
  <c r="P138" i="1"/>
  <c r="P104" i="1"/>
  <c r="P121" i="1"/>
  <c r="P155" i="1"/>
  <c r="P70" i="1"/>
  <c r="Z85" i="1"/>
  <c r="Z136" i="1"/>
  <c r="Z153" i="1"/>
  <c r="Z68" i="1"/>
  <c r="G135" i="1"/>
  <c r="G101" i="1"/>
  <c r="G84" i="1"/>
  <c r="G118" i="1"/>
  <c r="Q82" i="1"/>
  <c r="Q99" i="1"/>
  <c r="Q133" i="1"/>
  <c r="Q116" i="1"/>
  <c r="Q150" i="1"/>
  <c r="W148" i="1"/>
  <c r="W97" i="1"/>
  <c r="W131" i="1"/>
  <c r="W80" i="1"/>
  <c r="W63" i="1"/>
  <c r="C78" i="1"/>
  <c r="C112" i="1"/>
  <c r="C129" i="1"/>
  <c r="C95" i="1"/>
  <c r="AE155" i="1"/>
  <c r="AE104" i="1"/>
  <c r="AE87" i="1"/>
  <c r="AE70" i="1"/>
  <c r="Y102" i="1"/>
  <c r="Y136" i="1"/>
  <c r="Y85" i="1"/>
  <c r="Y68" i="1"/>
  <c r="AA117" i="1"/>
  <c r="AA100" i="1"/>
  <c r="AA83" i="1"/>
  <c r="AA151" i="1"/>
  <c r="AA66" i="1"/>
  <c r="H99" i="1"/>
  <c r="H82" i="1"/>
  <c r="H133" i="1"/>
  <c r="H116" i="1"/>
  <c r="V97" i="1"/>
  <c r="V80" i="1"/>
  <c r="V131" i="1"/>
  <c r="V148" i="1"/>
  <c r="V63" i="1"/>
  <c r="Z78" i="1"/>
  <c r="Z129" i="1"/>
  <c r="Z146" i="1"/>
  <c r="Z61" i="1"/>
  <c r="U121" i="1"/>
  <c r="U138" i="1"/>
  <c r="U155" i="1"/>
  <c r="R120" i="1"/>
  <c r="R154" i="1"/>
  <c r="R137" i="1"/>
  <c r="R69" i="1"/>
  <c r="T135" i="1"/>
  <c r="T118" i="1"/>
  <c r="T152" i="1"/>
  <c r="T101" i="1"/>
  <c r="T67" i="1"/>
  <c r="AD82" i="1"/>
  <c r="AD150" i="1"/>
  <c r="AD99" i="1"/>
  <c r="AD133" i="1"/>
  <c r="AD65" i="1"/>
  <c r="Q86" i="1"/>
  <c r="Q103" i="1"/>
  <c r="Q137" i="1"/>
  <c r="Q120" i="1"/>
  <c r="Q154" i="1"/>
  <c r="AA118" i="1"/>
  <c r="AA101" i="1"/>
  <c r="AA84" i="1"/>
  <c r="AA152" i="1"/>
  <c r="AA67" i="1"/>
  <c r="P134" i="1"/>
  <c r="P100" i="1"/>
  <c r="P117" i="1"/>
  <c r="P151" i="1"/>
  <c r="P66" i="1"/>
  <c r="Z81" i="1"/>
  <c r="Z132" i="1"/>
  <c r="Z149" i="1"/>
  <c r="Z64" i="1"/>
  <c r="Q80" i="1"/>
  <c r="Q97" i="1"/>
  <c r="Q114" i="1"/>
  <c r="Q131" i="1"/>
  <c r="Q148" i="1"/>
  <c r="W146" i="1"/>
  <c r="W129" i="1"/>
  <c r="W95" i="1"/>
  <c r="W78" i="1"/>
  <c r="W61" i="1"/>
  <c r="O129" i="1"/>
  <c r="O95" i="1"/>
  <c r="O146" i="1"/>
  <c r="O78" i="1"/>
  <c r="O112" i="1"/>
  <c r="G129" i="1"/>
  <c r="G95" i="1"/>
  <c r="G78" i="1"/>
  <c r="G112" i="1"/>
  <c r="AA111" i="1"/>
  <c r="AA94" i="1"/>
  <c r="AA77" i="1"/>
  <c r="AA145" i="1"/>
  <c r="AA60" i="1"/>
  <c r="Q77" i="1"/>
  <c r="Q94" i="1"/>
  <c r="Q128" i="1"/>
  <c r="Q111" i="1"/>
  <c r="Q145" i="1"/>
  <c r="G128" i="1"/>
  <c r="G94" i="1"/>
  <c r="G77" i="1"/>
  <c r="G111" i="1"/>
  <c r="AA110" i="1"/>
  <c r="AA93" i="1"/>
  <c r="AA76" i="1"/>
  <c r="AA144" i="1"/>
  <c r="AA59" i="1"/>
  <c r="Q76" i="1"/>
  <c r="Q93" i="1"/>
  <c r="Q110" i="1"/>
  <c r="Q127" i="1"/>
  <c r="Q144" i="1"/>
  <c r="E76" i="1"/>
  <c r="E127" i="1"/>
  <c r="E93" i="1"/>
  <c r="E144" i="1"/>
  <c r="X109" i="1"/>
  <c r="X75" i="1"/>
  <c r="X126" i="1"/>
  <c r="N143" i="1"/>
  <c r="N109" i="1"/>
  <c r="N92" i="1"/>
  <c r="N75" i="1"/>
  <c r="N58" i="1"/>
  <c r="H104" i="1"/>
  <c r="H87" i="1"/>
  <c r="H121" i="1"/>
  <c r="H138" i="1"/>
  <c r="W152" i="1"/>
  <c r="W135" i="1"/>
  <c r="W101" i="1"/>
  <c r="W84" i="1"/>
  <c r="W67" i="1"/>
  <c r="D117" i="1"/>
  <c r="D134" i="1"/>
  <c r="D83" i="1"/>
  <c r="D100" i="1"/>
  <c r="M149" i="1"/>
  <c r="M81" i="1"/>
  <c r="M98" i="1"/>
  <c r="M115" i="1"/>
  <c r="M64" i="1"/>
  <c r="AA112" i="1"/>
  <c r="AA95" i="1"/>
  <c r="AA78" i="1"/>
  <c r="AA146" i="1"/>
  <c r="AA61" i="1"/>
  <c r="W144" i="1"/>
  <c r="W127" i="1"/>
  <c r="W93" i="1"/>
  <c r="W76" i="1"/>
  <c r="W59" i="1"/>
  <c r="AB86" i="1"/>
  <c r="AB154" i="1"/>
  <c r="AB103" i="1"/>
  <c r="AB69" i="1"/>
  <c r="Q85" i="1"/>
  <c r="Q102" i="1"/>
  <c r="Q136" i="1"/>
  <c r="Q119" i="1"/>
  <c r="Q153" i="1"/>
  <c r="N152" i="1"/>
  <c r="N101" i="1"/>
  <c r="N118" i="1"/>
  <c r="N84" i="1"/>
  <c r="N67" i="1"/>
  <c r="AF48" i="1"/>
  <c r="C83" i="1"/>
  <c r="C117" i="1"/>
  <c r="C100" i="1"/>
  <c r="C134" i="1"/>
  <c r="AD80" i="1"/>
  <c r="AD148" i="1"/>
  <c r="AD97" i="1"/>
  <c r="AD131" i="1"/>
  <c r="AD63" i="1"/>
  <c r="F79" i="1"/>
  <c r="F96" i="1"/>
  <c r="F130" i="1"/>
  <c r="F62" i="1"/>
  <c r="V94" i="1"/>
  <c r="V77" i="1"/>
  <c r="V128" i="1"/>
  <c r="V145" i="1"/>
  <c r="V60" i="1"/>
  <c r="Z86" i="1"/>
  <c r="Z137" i="1"/>
  <c r="Z154" i="1"/>
  <c r="Z69" i="1"/>
  <c r="O136" i="1"/>
  <c r="O102" i="1"/>
  <c r="O85" i="1"/>
  <c r="O153" i="1"/>
  <c r="O119" i="1"/>
  <c r="L135" i="1"/>
  <c r="L152" i="1"/>
  <c r="L118" i="1"/>
  <c r="L67" i="1"/>
  <c r="I83" i="1"/>
  <c r="I100" i="1"/>
  <c r="I134" i="1"/>
  <c r="I117" i="1"/>
  <c r="F82" i="1"/>
  <c r="F99" i="1"/>
  <c r="F133" i="1"/>
  <c r="F65" i="1"/>
  <c r="T138" i="1"/>
  <c r="T155" i="1"/>
  <c r="T121" i="1"/>
  <c r="T104" i="1"/>
  <c r="T70" i="1"/>
  <c r="Y103" i="1"/>
  <c r="Y137" i="1"/>
  <c r="Y86" i="1"/>
  <c r="Y69" i="1"/>
  <c r="AD85" i="1"/>
  <c r="AD153" i="1"/>
  <c r="AD136" i="1"/>
  <c r="AD102" i="1"/>
  <c r="AD68" i="1"/>
  <c r="S84" i="1"/>
  <c r="S101" i="1"/>
  <c r="S152" i="1"/>
  <c r="S118" i="1"/>
  <c r="S67" i="1"/>
  <c r="X117" i="1"/>
  <c r="X134" i="1"/>
  <c r="X83" i="1"/>
  <c r="AC150" i="1"/>
  <c r="AC133" i="1"/>
  <c r="AC116" i="1"/>
  <c r="AC82" i="1"/>
  <c r="E82" i="1"/>
  <c r="E99" i="1"/>
  <c r="E133" i="1"/>
  <c r="E150" i="1"/>
  <c r="AA114" i="1"/>
  <c r="AA97" i="1"/>
  <c r="AA80" i="1"/>
  <c r="AA148" i="1"/>
  <c r="AA63" i="1"/>
  <c r="S79" i="1"/>
  <c r="S147" i="1"/>
  <c r="S96" i="1"/>
  <c r="S113" i="1"/>
  <c r="S62" i="1"/>
  <c r="AA104" i="1"/>
  <c r="AA121" i="1"/>
  <c r="AA87" i="1"/>
  <c r="AA155" i="1"/>
  <c r="AA70" i="1"/>
  <c r="S87" i="1"/>
  <c r="S104" i="1"/>
  <c r="S155" i="1"/>
  <c r="S121" i="1"/>
  <c r="S70" i="1"/>
  <c r="K104" i="1"/>
  <c r="K87" i="1"/>
  <c r="K121" i="1"/>
  <c r="K138" i="1"/>
  <c r="K155" i="1"/>
  <c r="AF52" i="1"/>
  <c r="C87" i="1"/>
  <c r="C121" i="1"/>
  <c r="C104" i="1"/>
  <c r="C138" i="1"/>
  <c r="X120" i="1"/>
  <c r="X137" i="1"/>
  <c r="X86" i="1"/>
  <c r="P137" i="1"/>
  <c r="P120" i="1"/>
  <c r="P103" i="1"/>
  <c r="P154" i="1"/>
  <c r="P69" i="1"/>
  <c r="H103" i="1"/>
  <c r="H86" i="1"/>
  <c r="H120" i="1"/>
  <c r="H137" i="1"/>
  <c r="AC153" i="1"/>
  <c r="AC136" i="1"/>
  <c r="AC119" i="1"/>
  <c r="AC85" i="1"/>
  <c r="M153" i="1"/>
  <c r="M85" i="1"/>
  <c r="M102" i="1"/>
  <c r="M119" i="1"/>
  <c r="M68" i="1"/>
  <c r="E85" i="1"/>
  <c r="E102" i="1"/>
  <c r="E136" i="1"/>
  <c r="E153" i="1"/>
  <c r="Z84" i="1"/>
  <c r="Z135" i="1"/>
  <c r="Z152" i="1"/>
  <c r="Z67" i="1"/>
  <c r="R118" i="1"/>
  <c r="R152" i="1"/>
  <c r="R135" i="1"/>
  <c r="R67" i="1"/>
  <c r="J152" i="1"/>
  <c r="J84" i="1"/>
  <c r="J101" i="1"/>
  <c r="J118" i="1"/>
  <c r="J135" i="1"/>
  <c r="AE151" i="1"/>
  <c r="AE100" i="1"/>
  <c r="AE83" i="1"/>
  <c r="AE66" i="1"/>
  <c r="W151" i="1"/>
  <c r="W134" i="1"/>
  <c r="W100" i="1"/>
  <c r="W83" i="1"/>
  <c r="W66" i="1"/>
  <c r="O100" i="1"/>
  <c r="O134" i="1"/>
  <c r="O83" i="1"/>
  <c r="O151" i="1"/>
  <c r="O117" i="1"/>
  <c r="G134" i="1"/>
  <c r="G100" i="1"/>
  <c r="G117" i="1"/>
  <c r="G83" i="1"/>
  <c r="AB82" i="1"/>
  <c r="AB150" i="1"/>
  <c r="AB99" i="1"/>
  <c r="AB65" i="1"/>
  <c r="T133" i="1"/>
  <c r="T116" i="1"/>
  <c r="T150" i="1"/>
  <c r="T99" i="1"/>
  <c r="T65" i="1"/>
  <c r="L133" i="1"/>
  <c r="L150" i="1"/>
  <c r="L116" i="1"/>
  <c r="L65" i="1"/>
  <c r="D116" i="1"/>
  <c r="D133" i="1"/>
  <c r="D82" i="1"/>
  <c r="D99" i="1"/>
  <c r="Y98" i="1"/>
  <c r="Y132" i="1"/>
  <c r="Y81" i="1"/>
  <c r="Y64" i="1"/>
  <c r="Q81" i="1"/>
  <c r="Q98" i="1"/>
  <c r="Q115" i="1"/>
  <c r="Q132" i="1"/>
  <c r="Q149" i="1"/>
  <c r="F81" i="1"/>
  <c r="F98" i="1"/>
  <c r="F132" i="1"/>
  <c r="F64" i="1"/>
  <c r="Z80" i="1"/>
  <c r="Z131" i="1"/>
  <c r="Z148" i="1"/>
  <c r="Z63" i="1"/>
  <c r="P131" i="1"/>
  <c r="P114" i="1"/>
  <c r="P97" i="1"/>
  <c r="P148" i="1"/>
  <c r="P63" i="1"/>
  <c r="F80" i="1"/>
  <c r="F97" i="1"/>
  <c r="F131" i="1"/>
  <c r="F63" i="1"/>
  <c r="Z79" i="1"/>
  <c r="Z130" i="1"/>
  <c r="Z147" i="1"/>
  <c r="Z62" i="1"/>
  <c r="R113" i="1"/>
  <c r="R147" i="1"/>
  <c r="R130" i="1"/>
  <c r="R62" i="1"/>
  <c r="J147" i="1"/>
  <c r="J79" i="1"/>
  <c r="J96" i="1"/>
  <c r="J130" i="1"/>
  <c r="J113" i="1"/>
  <c r="AD78" i="1"/>
  <c r="AD146" i="1"/>
  <c r="AD95" i="1"/>
  <c r="AD129" i="1"/>
  <c r="AD61" i="1"/>
  <c r="V95" i="1"/>
  <c r="V78" i="1"/>
  <c r="V129" i="1"/>
  <c r="V146" i="1"/>
  <c r="V61" i="1"/>
  <c r="N146" i="1"/>
  <c r="N95" i="1"/>
  <c r="N112" i="1"/>
  <c r="N78" i="1"/>
  <c r="N61" i="1"/>
  <c r="F78" i="1"/>
  <c r="F95" i="1"/>
  <c r="F129" i="1"/>
  <c r="F61" i="1"/>
  <c r="Z77" i="1"/>
  <c r="Z128" i="1"/>
  <c r="Z145" i="1"/>
  <c r="Z60" i="1"/>
  <c r="P128" i="1"/>
  <c r="P94" i="1"/>
  <c r="P111" i="1"/>
  <c r="P145" i="1"/>
  <c r="P60" i="1"/>
  <c r="F77" i="1"/>
  <c r="F94" i="1"/>
  <c r="F128" i="1"/>
  <c r="F60" i="1"/>
  <c r="Z76" i="1"/>
  <c r="Z127" i="1"/>
  <c r="Z144" i="1"/>
  <c r="Z59" i="1"/>
  <c r="O93" i="1"/>
  <c r="O127" i="1"/>
  <c r="O76" i="1"/>
  <c r="O144" i="1"/>
  <c r="O110" i="1"/>
  <c r="C76" i="1"/>
  <c r="C110" i="1"/>
  <c r="C93" i="1"/>
  <c r="C127" i="1"/>
  <c r="W143" i="1"/>
  <c r="W126" i="1"/>
  <c r="W92" i="1"/>
  <c r="W75" i="1"/>
  <c r="W58" i="1"/>
  <c r="M75" i="1"/>
  <c r="M143" i="1"/>
  <c r="M109" i="1"/>
  <c r="M92" i="1"/>
  <c r="M58" i="1"/>
  <c r="X121" i="1"/>
  <c r="X87" i="1"/>
  <c r="X138" i="1"/>
  <c r="M154" i="1"/>
  <c r="M86" i="1"/>
  <c r="M103" i="1"/>
  <c r="M120" i="1"/>
  <c r="M69" i="1"/>
  <c r="T134" i="1"/>
  <c r="T151" i="1"/>
  <c r="T117" i="1"/>
  <c r="T100" i="1"/>
  <c r="T66" i="1"/>
  <c r="AD81" i="1"/>
  <c r="AD149" i="1"/>
  <c r="AD98" i="1"/>
  <c r="AD132" i="1"/>
  <c r="AD64" i="1"/>
  <c r="AE147" i="1"/>
  <c r="AE96" i="1"/>
  <c r="AE79" i="1"/>
  <c r="AE62" i="1"/>
  <c r="O130" i="1"/>
  <c r="O96" i="1"/>
  <c r="O79" i="1"/>
  <c r="O147" i="1"/>
  <c r="O113" i="1"/>
  <c r="W145" i="1"/>
  <c r="W128" i="1"/>
  <c r="W94" i="1"/>
  <c r="W77" i="1"/>
  <c r="W60" i="1"/>
  <c r="L127" i="1"/>
  <c r="L144" i="1"/>
  <c r="L110" i="1"/>
  <c r="L59" i="1"/>
  <c r="S75" i="1"/>
  <c r="S143" i="1"/>
  <c r="S92" i="1"/>
  <c r="S109" i="1"/>
  <c r="S58" i="1"/>
  <c r="G138" i="1"/>
  <c r="G104" i="1"/>
  <c r="G121" i="1"/>
  <c r="G87" i="1"/>
  <c r="I85" i="1"/>
  <c r="I136" i="1"/>
  <c r="I102" i="1"/>
  <c r="I119" i="1"/>
  <c r="K100" i="1"/>
  <c r="K117" i="1"/>
  <c r="K83" i="1"/>
  <c r="K134" i="1"/>
  <c r="K151" i="1"/>
  <c r="U115" i="1"/>
  <c r="U132" i="1"/>
  <c r="U149" i="1"/>
  <c r="AD79" i="1"/>
  <c r="AD147" i="1"/>
  <c r="AD96" i="1"/>
  <c r="AD130" i="1"/>
  <c r="AD62" i="1"/>
  <c r="M155" i="1"/>
  <c r="M87" i="1"/>
  <c r="M104" i="1"/>
  <c r="M121" i="1"/>
  <c r="M70" i="1"/>
  <c r="G136" i="1"/>
  <c r="G102" i="1"/>
  <c r="G85" i="1"/>
  <c r="G119" i="1"/>
  <c r="Y100" i="1"/>
  <c r="Y134" i="1"/>
  <c r="Y83" i="1"/>
  <c r="Y66" i="1"/>
  <c r="V99" i="1"/>
  <c r="V82" i="1"/>
  <c r="V133" i="1"/>
  <c r="V150" i="1"/>
  <c r="V65" i="1"/>
  <c r="AB87" i="1"/>
  <c r="AB155" i="1"/>
  <c r="AB104" i="1"/>
  <c r="AB70" i="1"/>
  <c r="D121" i="1"/>
  <c r="D138" i="1"/>
  <c r="D87" i="1"/>
  <c r="D104" i="1"/>
  <c r="V102" i="1"/>
  <c r="V85" i="1"/>
  <c r="V136" i="1"/>
  <c r="V153" i="1"/>
  <c r="V68" i="1"/>
  <c r="F85" i="1"/>
  <c r="F102" i="1"/>
  <c r="F136" i="1"/>
  <c r="F68" i="1"/>
  <c r="AF49" i="1"/>
  <c r="C84" i="1"/>
  <c r="C118" i="1"/>
  <c r="C101" i="1"/>
  <c r="C135" i="1"/>
  <c r="H100" i="1"/>
  <c r="H83" i="1"/>
  <c r="H117" i="1"/>
  <c r="H134" i="1"/>
  <c r="M150" i="1"/>
  <c r="M82" i="1"/>
  <c r="M99" i="1"/>
  <c r="M116" i="1"/>
  <c r="M65" i="1"/>
  <c r="G132" i="1"/>
  <c r="G98" i="1"/>
  <c r="G115" i="1"/>
  <c r="G81" i="1"/>
  <c r="AA113" i="1"/>
  <c r="AA96" i="1"/>
  <c r="AA79" i="1"/>
  <c r="AA147" i="1"/>
  <c r="AA62" i="1"/>
  <c r="Z87" i="1"/>
  <c r="Z138" i="1"/>
  <c r="Z155" i="1"/>
  <c r="Z70" i="1"/>
  <c r="R121" i="1"/>
  <c r="R155" i="1"/>
  <c r="R138" i="1"/>
  <c r="R70" i="1"/>
  <c r="J155" i="1"/>
  <c r="J87" i="1"/>
  <c r="J104" i="1"/>
  <c r="J138" i="1"/>
  <c r="J121" i="1"/>
  <c r="AE154" i="1"/>
  <c r="AE103" i="1"/>
  <c r="AE86" i="1"/>
  <c r="AE69" i="1"/>
  <c r="W154" i="1"/>
  <c r="W137" i="1"/>
  <c r="W103" i="1"/>
  <c r="W86" i="1"/>
  <c r="W69" i="1"/>
  <c r="O103" i="1"/>
  <c r="O137" i="1"/>
  <c r="O86" i="1"/>
  <c r="O154" i="1"/>
  <c r="O120" i="1"/>
  <c r="G137" i="1"/>
  <c r="G103" i="1"/>
  <c r="G86" i="1"/>
  <c r="G120" i="1"/>
  <c r="AB85" i="1"/>
  <c r="AB153" i="1"/>
  <c r="AB102" i="1"/>
  <c r="AB68" i="1"/>
  <c r="T136" i="1"/>
  <c r="T119" i="1"/>
  <c r="T153" i="1"/>
  <c r="T102" i="1"/>
  <c r="T68" i="1"/>
  <c r="L136" i="1"/>
  <c r="L153" i="1"/>
  <c r="L119" i="1"/>
  <c r="L68" i="1"/>
  <c r="Y101" i="1"/>
  <c r="Y135" i="1"/>
  <c r="Y84" i="1"/>
  <c r="Y67" i="1"/>
  <c r="Q84" i="1"/>
  <c r="Q101" i="1"/>
  <c r="Q118" i="1"/>
  <c r="Q135" i="1"/>
  <c r="Q152" i="1"/>
  <c r="I84" i="1"/>
  <c r="I135" i="1"/>
  <c r="I101" i="1"/>
  <c r="I118" i="1"/>
  <c r="AD83" i="1"/>
  <c r="AD151" i="1"/>
  <c r="AD100" i="1"/>
  <c r="AD134" i="1"/>
  <c r="AD66" i="1"/>
  <c r="V83" i="1"/>
  <c r="V100" i="1"/>
  <c r="V134" i="1"/>
  <c r="V151" i="1"/>
  <c r="V66" i="1"/>
  <c r="N151" i="1"/>
  <c r="N117" i="1"/>
  <c r="N100" i="1"/>
  <c r="N83" i="1"/>
  <c r="N66" i="1"/>
  <c r="F83" i="1"/>
  <c r="F100" i="1"/>
  <c r="F134" i="1"/>
  <c r="F66" i="1"/>
  <c r="AA116" i="1"/>
  <c r="AA99" i="1"/>
  <c r="AA82" i="1"/>
  <c r="AA150" i="1"/>
  <c r="AA65" i="1"/>
  <c r="S82" i="1"/>
  <c r="S99" i="1"/>
  <c r="S150" i="1"/>
  <c r="S116" i="1"/>
  <c r="S65" i="1"/>
  <c r="K99" i="1"/>
  <c r="K116" i="1"/>
  <c r="K82" i="1"/>
  <c r="K133" i="1"/>
  <c r="K150" i="1"/>
  <c r="AF47" i="1"/>
  <c r="C82" i="1"/>
  <c r="C116" i="1"/>
  <c r="C99" i="1"/>
  <c r="C133" i="1"/>
  <c r="X115" i="1"/>
  <c r="X132" i="1"/>
  <c r="X81" i="1"/>
  <c r="O98" i="1"/>
  <c r="O132" i="1"/>
  <c r="O81" i="1"/>
  <c r="O149" i="1"/>
  <c r="O115" i="1"/>
  <c r="E81" i="1"/>
  <c r="E132" i="1"/>
  <c r="E98" i="1"/>
  <c r="E149" i="1"/>
  <c r="Y97" i="1"/>
  <c r="Y131" i="1"/>
  <c r="Y80" i="1"/>
  <c r="Y63" i="1"/>
  <c r="O97" i="1"/>
  <c r="O131" i="1"/>
  <c r="O80" i="1"/>
  <c r="O148" i="1"/>
  <c r="O114" i="1"/>
  <c r="E80" i="1"/>
  <c r="E97" i="1"/>
  <c r="E131" i="1"/>
  <c r="E148" i="1"/>
  <c r="Y96" i="1"/>
  <c r="Y130" i="1"/>
  <c r="Y79" i="1"/>
  <c r="Y62" i="1"/>
  <c r="Q79" i="1"/>
  <c r="Q96" i="1"/>
  <c r="Q113" i="1"/>
  <c r="Q130" i="1"/>
  <c r="Q147" i="1"/>
  <c r="I79" i="1"/>
  <c r="I96" i="1"/>
  <c r="I130" i="1"/>
  <c r="I113" i="1"/>
  <c r="AC146" i="1"/>
  <c r="AC129" i="1"/>
  <c r="AC112" i="1"/>
  <c r="AC78" i="1"/>
  <c r="M146" i="1"/>
  <c r="M78" i="1"/>
  <c r="M95" i="1"/>
  <c r="M112" i="1"/>
  <c r="M61" i="1"/>
  <c r="E78" i="1"/>
  <c r="E129" i="1"/>
  <c r="E95" i="1"/>
  <c r="E146" i="1"/>
  <c r="Y94" i="1"/>
  <c r="Y128" i="1"/>
  <c r="Y77" i="1"/>
  <c r="Y60" i="1"/>
  <c r="O94" i="1"/>
  <c r="O128" i="1"/>
  <c r="O77" i="1"/>
  <c r="O145" i="1"/>
  <c r="O111" i="1"/>
  <c r="E77" i="1"/>
  <c r="E128" i="1"/>
  <c r="E94" i="1"/>
  <c r="E145" i="1"/>
  <c r="Y93" i="1"/>
  <c r="Y127" i="1"/>
  <c r="Y76" i="1"/>
  <c r="Y59" i="1"/>
  <c r="N144" i="1"/>
  <c r="N93" i="1"/>
  <c r="N110" i="1"/>
  <c r="N76" i="1"/>
  <c r="N59" i="1"/>
  <c r="AD75" i="1"/>
  <c r="AD143" i="1"/>
  <c r="AD92" i="1"/>
  <c r="AD126" i="1"/>
  <c r="AD58" i="1"/>
  <c r="V92" i="1"/>
  <c r="V75" i="1"/>
  <c r="V126" i="1"/>
  <c r="V143" i="1"/>
  <c r="V58" i="1"/>
  <c r="L126" i="1"/>
  <c r="L143" i="1"/>
  <c r="L109" i="1"/>
  <c r="L58" i="1"/>
  <c r="U120" i="1"/>
  <c r="U137" i="1"/>
  <c r="U154" i="1"/>
  <c r="AB151" i="1"/>
  <c r="AB83" i="1"/>
  <c r="AB100" i="1"/>
  <c r="AB66" i="1"/>
  <c r="I82" i="1"/>
  <c r="I99" i="1"/>
  <c r="I133" i="1"/>
  <c r="I116" i="1"/>
  <c r="M148" i="1"/>
  <c r="M80" i="1"/>
  <c r="M97" i="1"/>
  <c r="M114" i="1"/>
  <c r="M63" i="1"/>
  <c r="G130" i="1"/>
  <c r="G96" i="1"/>
  <c r="G113" i="1"/>
  <c r="G79" i="1"/>
  <c r="C77" i="1"/>
  <c r="C111" i="1"/>
  <c r="C128" i="1"/>
  <c r="C94" i="1"/>
  <c r="O104" i="1"/>
  <c r="O138" i="1"/>
  <c r="O87" i="1"/>
  <c r="O155" i="1"/>
  <c r="O121" i="1"/>
  <c r="L137" i="1"/>
  <c r="L154" i="1"/>
  <c r="L120" i="1"/>
  <c r="L69" i="1"/>
  <c r="F84" i="1"/>
  <c r="F101" i="1"/>
  <c r="F135" i="1"/>
  <c r="F67" i="1"/>
  <c r="P133" i="1"/>
  <c r="P116" i="1"/>
  <c r="P99" i="1"/>
  <c r="P150" i="1"/>
  <c r="P65" i="1"/>
  <c r="N147" i="1"/>
  <c r="N96" i="1"/>
  <c r="N113" i="1"/>
  <c r="N79" i="1"/>
  <c r="N62" i="1"/>
  <c r="AD76" i="1"/>
  <c r="AD144" i="1"/>
  <c r="AD93" i="1"/>
  <c r="AD127" i="1"/>
  <c r="AD59" i="1"/>
  <c r="H93" i="1"/>
  <c r="H76" i="1"/>
  <c r="H110" i="1"/>
  <c r="H127" i="1"/>
  <c r="Q75" i="1"/>
  <c r="Q92" i="1"/>
  <c r="Q126" i="1"/>
  <c r="Q109" i="1"/>
  <c r="Q143" i="1"/>
  <c r="E87" i="1"/>
  <c r="E138" i="1"/>
  <c r="E104" i="1"/>
  <c r="E155" i="1"/>
  <c r="W153" i="1"/>
  <c r="W136" i="1"/>
  <c r="W102" i="1"/>
  <c r="W85" i="1"/>
  <c r="W68" i="1"/>
  <c r="AB84" i="1"/>
  <c r="AB152" i="1"/>
  <c r="AB101" i="1"/>
  <c r="AB67" i="1"/>
  <c r="Q83" i="1"/>
  <c r="Q100" i="1"/>
  <c r="Q134" i="1"/>
  <c r="Q117" i="1"/>
  <c r="Q151" i="1"/>
  <c r="AA115" i="1"/>
  <c r="AA98" i="1"/>
  <c r="AA81" i="1"/>
  <c r="AA149" i="1"/>
  <c r="AA64" i="1"/>
  <c r="L138" i="1"/>
  <c r="L155" i="1"/>
  <c r="L121" i="1"/>
  <c r="L70" i="1"/>
  <c r="I86" i="1"/>
  <c r="I103" i="1"/>
  <c r="I137" i="1"/>
  <c r="I120" i="1"/>
  <c r="N153" i="1"/>
  <c r="N119" i="1"/>
  <c r="N102" i="1"/>
  <c r="N85" i="1"/>
  <c r="N68" i="1"/>
  <c r="K101" i="1"/>
  <c r="K84" i="1"/>
  <c r="K118" i="1"/>
  <c r="K135" i="1"/>
  <c r="K152" i="1"/>
  <c r="U116" i="1"/>
  <c r="U133" i="1"/>
  <c r="U150" i="1"/>
  <c r="R115" i="1"/>
  <c r="R149" i="1"/>
  <c r="R132" i="1"/>
  <c r="R64" i="1"/>
  <c r="G131" i="1"/>
  <c r="G97" i="1"/>
  <c r="G80" i="1"/>
  <c r="G114" i="1"/>
  <c r="K96" i="1"/>
  <c r="K79" i="1"/>
  <c r="K113" i="1"/>
  <c r="K130" i="1"/>
  <c r="K147" i="1"/>
  <c r="Y104" i="1"/>
  <c r="Y138" i="1"/>
  <c r="Y87" i="1"/>
  <c r="Y70" i="1"/>
  <c r="Q87" i="1"/>
  <c r="Q104" i="1"/>
  <c r="Q138" i="1"/>
  <c r="Q121" i="1"/>
  <c r="Q155" i="1"/>
  <c r="I87" i="1"/>
  <c r="I138" i="1"/>
  <c r="I104" i="1"/>
  <c r="I121" i="1"/>
  <c r="AD86" i="1"/>
  <c r="AD154" i="1"/>
  <c r="AD103" i="1"/>
  <c r="AD137" i="1"/>
  <c r="AD69" i="1"/>
  <c r="V103" i="1"/>
  <c r="V86" i="1"/>
  <c r="V154" i="1"/>
  <c r="V137" i="1"/>
  <c r="V69" i="1"/>
  <c r="N154" i="1"/>
  <c r="N103" i="1"/>
  <c r="N120" i="1"/>
  <c r="N86" i="1"/>
  <c r="N69" i="1"/>
  <c r="F86" i="1"/>
  <c r="F103" i="1"/>
  <c r="F137" i="1"/>
  <c r="F69" i="1"/>
  <c r="AA119" i="1"/>
  <c r="AA102" i="1"/>
  <c r="AA85" i="1"/>
  <c r="AA153" i="1"/>
  <c r="AA68" i="1"/>
  <c r="S85" i="1"/>
  <c r="S102" i="1"/>
  <c r="S153" i="1"/>
  <c r="S119" i="1"/>
  <c r="S68" i="1"/>
  <c r="C85" i="1"/>
  <c r="C119" i="1"/>
  <c r="C136" i="1"/>
  <c r="C102" i="1"/>
  <c r="X118" i="1"/>
  <c r="X84" i="1"/>
  <c r="X135" i="1"/>
  <c r="P135" i="1"/>
  <c r="P101" i="1"/>
  <c r="P118" i="1"/>
  <c r="P152" i="1"/>
  <c r="P67" i="1"/>
  <c r="H101" i="1"/>
  <c r="H84" i="1"/>
  <c r="H118" i="1"/>
  <c r="H135" i="1"/>
  <c r="AC151" i="1"/>
  <c r="AC134" i="1"/>
  <c r="AC83" i="1"/>
  <c r="AC117" i="1"/>
  <c r="U117" i="1"/>
  <c r="U134" i="1"/>
  <c r="U151" i="1"/>
  <c r="M83" i="1"/>
  <c r="M151" i="1"/>
  <c r="M100" i="1"/>
  <c r="M117" i="1"/>
  <c r="M66" i="1"/>
  <c r="E83" i="1"/>
  <c r="E134" i="1"/>
  <c r="E100" i="1"/>
  <c r="E151" i="1"/>
  <c r="Z82" i="1"/>
  <c r="Z133" i="1"/>
  <c r="Z150" i="1"/>
  <c r="Z65" i="1"/>
  <c r="R116" i="1"/>
  <c r="R150" i="1"/>
  <c r="R133" i="1"/>
  <c r="R65" i="1"/>
  <c r="J150" i="1"/>
  <c r="J82" i="1"/>
  <c r="J99" i="1"/>
  <c r="J116" i="1"/>
  <c r="J133" i="1"/>
  <c r="AE149" i="1"/>
  <c r="AE98" i="1"/>
  <c r="AE81" i="1"/>
  <c r="AE64" i="1"/>
  <c r="W149" i="1"/>
  <c r="W132" i="1"/>
  <c r="W98" i="1"/>
  <c r="W81" i="1"/>
  <c r="W64" i="1"/>
  <c r="N149" i="1"/>
  <c r="N98" i="1"/>
  <c r="N115" i="1"/>
  <c r="N81" i="1"/>
  <c r="N64" i="1"/>
  <c r="D115" i="1"/>
  <c r="D132" i="1"/>
  <c r="D81" i="1"/>
  <c r="D98" i="1"/>
  <c r="X114" i="1"/>
  <c r="X131" i="1"/>
  <c r="X80" i="1"/>
  <c r="N148" i="1"/>
  <c r="N97" i="1"/>
  <c r="N114" i="1"/>
  <c r="N80" i="1"/>
  <c r="N63" i="1"/>
  <c r="C80" i="1"/>
  <c r="C114" i="1"/>
  <c r="C131" i="1"/>
  <c r="C97" i="1"/>
  <c r="X113" i="1"/>
  <c r="X130" i="1"/>
  <c r="X79" i="1"/>
  <c r="P130" i="1"/>
  <c r="P96" i="1"/>
  <c r="P113" i="1"/>
  <c r="P147" i="1"/>
  <c r="P62" i="1"/>
  <c r="H96" i="1"/>
  <c r="H79" i="1"/>
  <c r="H113" i="1"/>
  <c r="H130" i="1"/>
  <c r="AB78" i="1"/>
  <c r="AB146" i="1"/>
  <c r="AB95" i="1"/>
  <c r="AB61" i="1"/>
  <c r="T129" i="1"/>
  <c r="T146" i="1"/>
  <c r="T112" i="1"/>
  <c r="T95" i="1"/>
  <c r="T61" i="1"/>
  <c r="L129" i="1"/>
  <c r="L146" i="1"/>
  <c r="L112" i="1"/>
  <c r="L61" i="1"/>
  <c r="D112" i="1"/>
  <c r="D129" i="1"/>
  <c r="D78" i="1"/>
  <c r="D95" i="1"/>
  <c r="X111" i="1"/>
  <c r="X128" i="1"/>
  <c r="X77" i="1"/>
  <c r="N145" i="1"/>
  <c r="N94" i="1"/>
  <c r="N111" i="1"/>
  <c r="N77" i="1"/>
  <c r="N60" i="1"/>
  <c r="D111" i="1"/>
  <c r="D128" i="1"/>
  <c r="D77" i="1"/>
  <c r="D94" i="1"/>
  <c r="X110" i="1"/>
  <c r="X76" i="1"/>
  <c r="X127" i="1"/>
  <c r="M144" i="1"/>
  <c r="M76" i="1"/>
  <c r="M93" i="1"/>
  <c r="M110" i="1"/>
  <c r="M59" i="1"/>
  <c r="AC143" i="1"/>
  <c r="AC126" i="1"/>
  <c r="AC109" i="1"/>
  <c r="AC75" i="1"/>
  <c r="T126" i="1"/>
  <c r="T109" i="1"/>
  <c r="T143" i="1"/>
  <c r="T92" i="1"/>
  <c r="T58" i="1"/>
  <c r="I75" i="1"/>
  <c r="I126" i="1"/>
  <c r="I92" i="1"/>
  <c r="I109" i="1"/>
  <c r="W8" i="4"/>
  <c r="M8" i="4" s="1"/>
  <c r="AI17" i="4"/>
  <c r="AI4" i="4"/>
  <c r="AO15" i="4"/>
  <c r="AO12" i="4"/>
  <c r="AO8" i="4"/>
  <c r="AK14" i="4"/>
  <c r="AK11" i="4"/>
  <c r="AK7" i="4"/>
  <c r="AI15" i="4"/>
  <c r="AI12" i="4"/>
  <c r="AI8" i="4"/>
  <c r="AN30" i="4"/>
  <c r="AN32" i="4"/>
  <c r="AN29" i="4"/>
  <c r="AN28" i="4"/>
  <c r="AN33" i="4"/>
  <c r="AN31" i="4"/>
  <c r="AN34" i="4"/>
  <c r="AL34" i="4"/>
  <c r="AL28" i="4"/>
  <c r="AL29" i="4"/>
  <c r="AL33" i="4"/>
  <c r="AL30" i="4"/>
  <c r="AL32" i="4"/>
  <c r="AL31" i="4"/>
  <c r="AN15" i="4"/>
  <c r="AP14" i="4"/>
  <c r="AJ14" i="4"/>
  <c r="AN12" i="4"/>
  <c r="AJ11" i="4"/>
  <c r="AN8" i="4"/>
  <c r="AP7" i="4"/>
  <c r="AJ7" i="4"/>
  <c r="AM31" i="4"/>
  <c r="AM30" i="4"/>
  <c r="AM28" i="4"/>
  <c r="AM34" i="4"/>
  <c r="AM33" i="4"/>
  <c r="AM32" i="4"/>
  <c r="AM29" i="4"/>
  <c r="AI32" i="4"/>
  <c r="AI31" i="4"/>
  <c r="AI30" i="4"/>
  <c r="AI34" i="4"/>
  <c r="AI29" i="4"/>
  <c r="AI28" i="4"/>
  <c r="AI33" i="4"/>
  <c r="AK30" i="4"/>
  <c r="AK32" i="4"/>
  <c r="AK33" i="4"/>
  <c r="AK31" i="4"/>
  <c r="AK34" i="4"/>
  <c r="AK28" i="4"/>
  <c r="AK29" i="4"/>
  <c r="AP30" i="4"/>
  <c r="AP29" i="4"/>
  <c r="AP34" i="4"/>
  <c r="AP32" i="4"/>
  <c r="AP31" i="4"/>
  <c r="AP33" i="4"/>
  <c r="AP28" i="4"/>
  <c r="AJ32" i="4"/>
  <c r="AJ31" i="4"/>
  <c r="AJ28" i="4"/>
  <c r="AJ30" i="4"/>
  <c r="AJ29" i="4"/>
  <c r="AJ33" i="4"/>
  <c r="AJ34" i="4"/>
  <c r="AO31" i="4"/>
  <c r="AO34" i="4"/>
  <c r="AO32" i="4"/>
  <c r="AO29" i="4"/>
  <c r="AO28" i="4"/>
  <c r="AO30" i="4"/>
  <c r="AO33" i="4"/>
  <c r="AM16" i="4"/>
  <c r="AM6" i="4"/>
  <c r="O4" i="4"/>
  <c r="Y4" i="4" s="1"/>
  <c r="AL16" i="4"/>
  <c r="AL13" i="4"/>
  <c r="AL10" i="4"/>
  <c r="AL6" i="4"/>
  <c r="AN9" i="4"/>
  <c r="AN16" i="4"/>
  <c r="AJ15" i="4"/>
  <c r="AL14" i="4"/>
  <c r="AN13" i="4"/>
  <c r="AP12" i="4"/>
  <c r="AJ12" i="4"/>
  <c r="AN10" i="4"/>
  <c r="AP8" i="4"/>
  <c r="AJ8" i="4"/>
  <c r="AL7" i="4"/>
  <c r="AN6" i="4"/>
  <c r="AM10" i="4"/>
  <c r="AI9" i="4"/>
  <c r="AK9" i="4"/>
  <c r="AK16" i="4"/>
  <c r="AM15" i="4"/>
  <c r="AO14" i="4"/>
  <c r="AI14" i="4"/>
  <c r="AK13" i="4"/>
  <c r="AM12" i="4"/>
  <c r="AO11" i="4"/>
  <c r="AI11" i="4"/>
  <c r="AK10" i="4"/>
  <c r="AM8" i="4"/>
  <c r="AO7" i="4"/>
  <c r="AI7" i="4"/>
  <c r="AK6" i="4"/>
  <c r="AM9" i="4"/>
  <c r="AM13" i="4"/>
  <c r="AL9" i="4"/>
  <c r="AP9" i="4"/>
  <c r="AJ9" i="4"/>
  <c r="AP16" i="4"/>
  <c r="AJ16" i="4"/>
  <c r="AN14" i="4"/>
  <c r="AP13" i="4"/>
  <c r="AJ13" i="4"/>
  <c r="AL12" i="4"/>
  <c r="AN11" i="4"/>
  <c r="AJ10" i="4"/>
  <c r="AL8" i="4"/>
  <c r="AN7" i="4"/>
  <c r="AP6" i="4"/>
  <c r="AJ6" i="4"/>
  <c r="AO9" i="4"/>
  <c r="AO16" i="4"/>
  <c r="AI16" i="4"/>
  <c r="AK15" i="4"/>
  <c r="AM14" i="4"/>
  <c r="AO13" i="4"/>
  <c r="AI13" i="4"/>
  <c r="AK12" i="4"/>
  <c r="AM11" i="4"/>
  <c r="AI10" i="4"/>
  <c r="AK8" i="4"/>
  <c r="AM7" i="4"/>
  <c r="AO6" i="4"/>
  <c r="AP10" i="4"/>
  <c r="AO10" i="4"/>
  <c r="AF8" i="4"/>
  <c r="AP15" i="4"/>
  <c r="AL15" i="4"/>
  <c r="AP11" i="4"/>
  <c r="AL11" i="4"/>
  <c r="AM42" i="4"/>
  <c r="AF42" i="4"/>
  <c r="AJ42" i="4"/>
  <c r="AB42" i="4"/>
  <c r="AI42" i="4"/>
  <c r="AA42" i="4"/>
  <c r="AE42" i="4"/>
  <c r="AF16" i="4"/>
  <c r="AF14" i="4"/>
  <c r="AF13" i="4"/>
  <c r="AF12" i="4"/>
  <c r="AF7" i="4"/>
  <c r="AF6" i="4"/>
  <c r="A23" i="1"/>
  <c r="A49" i="1"/>
  <c r="Z53" i="1"/>
  <c r="A43" i="1"/>
  <c r="X53" i="1"/>
  <c r="A30" i="1"/>
  <c r="Y36" i="1"/>
  <c r="Q36" i="1"/>
  <c r="X36" i="1"/>
  <c r="G36" i="1"/>
  <c r="V53" i="1"/>
  <c r="AB53" i="1"/>
  <c r="T53" i="1"/>
  <c r="L53" i="1"/>
  <c r="W36" i="1"/>
  <c r="O36" i="1"/>
  <c r="F36" i="1"/>
  <c r="AC36" i="1"/>
  <c r="E36" i="1"/>
  <c r="AD36" i="1"/>
  <c r="V36" i="1"/>
  <c r="N36" i="1"/>
  <c r="F53" i="1"/>
  <c r="C36" i="1"/>
  <c r="N53" i="1"/>
  <c r="AA36" i="1"/>
  <c r="S36" i="1"/>
  <c r="AD53" i="1"/>
  <c r="A50" i="1"/>
  <c r="A40" i="1"/>
  <c r="A28" i="1"/>
  <c r="A44" i="1"/>
  <c r="D44" i="1" s="1"/>
  <c r="C53" i="1"/>
  <c r="Y53" i="1"/>
  <c r="Q53" i="1"/>
  <c r="A35" i="1"/>
  <c r="A27" i="1"/>
  <c r="A29" i="1"/>
  <c r="A51" i="1"/>
  <c r="A47" i="1"/>
  <c r="W53" i="1"/>
  <c r="O53" i="1"/>
  <c r="G53" i="1"/>
  <c r="AC53" i="1"/>
  <c r="M53" i="1"/>
  <c r="E53" i="1"/>
  <c r="AA53" i="1"/>
  <c r="S53" i="1"/>
  <c r="A41" i="1"/>
  <c r="A34" i="1"/>
  <c r="A26" i="1"/>
  <c r="A45" i="1"/>
  <c r="A33" i="1"/>
  <c r="A25" i="1"/>
  <c r="A48" i="1"/>
  <c r="A32" i="1"/>
  <c r="A24" i="1"/>
  <c r="A52" i="1"/>
  <c r="A46" i="1"/>
  <c r="H46" i="1" s="1"/>
  <c r="A42" i="1"/>
  <c r="AP5" i="4"/>
  <c r="V4" i="4"/>
  <c r="AP4" i="4" s="1"/>
  <c r="AO5" i="4"/>
  <c r="U4" i="4"/>
  <c r="AE4" i="4" s="1"/>
  <c r="AN5" i="4"/>
  <c r="T4" i="4"/>
  <c r="AD4" i="4" s="1"/>
  <c r="AL5" i="4"/>
  <c r="S4" i="4"/>
  <c r="AC4" i="4" s="1"/>
  <c r="R4" i="4"/>
  <c r="AB4" i="4" s="1"/>
  <c r="Q4" i="4"/>
  <c r="AK4" i="4" s="1"/>
  <c r="AJ5" i="4"/>
  <c r="P4" i="4"/>
  <c r="AJ4" i="4" s="1"/>
  <c r="K49" i="38"/>
  <c r="K52" i="38"/>
  <c r="K47" i="38"/>
  <c r="K48" i="38"/>
  <c r="K51" i="38"/>
  <c r="H51" i="38" l="1"/>
  <c r="B51" i="38"/>
  <c r="H48" i="38"/>
  <c r="B48" i="38"/>
  <c r="H47" i="38"/>
  <c r="B47" i="38"/>
  <c r="H52" i="38"/>
  <c r="B52" i="38"/>
  <c r="H49" i="38"/>
  <c r="B49" i="38"/>
  <c r="H98" i="1"/>
  <c r="H81" i="1"/>
  <c r="H115" i="1"/>
  <c r="H132" i="1"/>
  <c r="J40" i="1"/>
  <c r="U40" i="1"/>
  <c r="W4" i="4"/>
  <c r="M4" i="4" s="1"/>
  <c r="D113" i="1"/>
  <c r="D130" i="1"/>
  <c r="D79" i="1"/>
  <c r="D96" i="1"/>
  <c r="K50" i="1"/>
  <c r="R50" i="1"/>
  <c r="D50" i="1"/>
  <c r="AE50" i="1"/>
  <c r="J50" i="1"/>
  <c r="U50" i="1"/>
  <c r="AF44" i="1"/>
  <c r="J43" i="1"/>
  <c r="U43" i="1"/>
  <c r="R43" i="1"/>
  <c r="AE43" i="1"/>
  <c r="K43" i="1"/>
  <c r="X12" i="4"/>
  <c r="X33" i="4"/>
  <c r="X17" i="4"/>
  <c r="X30" i="4"/>
  <c r="X13" i="4"/>
  <c r="X29" i="4"/>
  <c r="X11" i="4"/>
  <c r="X14" i="4"/>
  <c r="X10" i="4"/>
  <c r="X16" i="4"/>
  <c r="X31" i="4"/>
  <c r="X7" i="4"/>
  <c r="X8" i="4"/>
  <c r="X32" i="4"/>
  <c r="X6" i="4"/>
  <c r="X9" i="4"/>
  <c r="X15" i="4"/>
  <c r="X34" i="4"/>
  <c r="X28" i="4"/>
  <c r="X41" i="4"/>
  <c r="X39" i="4"/>
  <c r="X38" i="4"/>
  <c r="X40" i="4"/>
  <c r="D45" i="1"/>
  <c r="U45" i="1"/>
  <c r="J45" i="1"/>
  <c r="R45" i="1"/>
  <c r="K45" i="1"/>
  <c r="AE45" i="1"/>
  <c r="H40" i="1"/>
  <c r="K40" i="1"/>
  <c r="AE40" i="1"/>
  <c r="R40" i="1"/>
  <c r="R41" i="1"/>
  <c r="J41" i="1"/>
  <c r="AE41" i="1"/>
  <c r="U41" i="1"/>
  <c r="K41" i="1"/>
  <c r="U42" i="1"/>
  <c r="J42" i="1"/>
  <c r="R42" i="1"/>
  <c r="K42" i="1"/>
  <c r="AE42" i="1"/>
  <c r="AA4" i="4"/>
  <c r="AM4" i="4"/>
  <c r="AL4" i="4"/>
  <c r="AF4" i="4"/>
  <c r="AO4" i="4"/>
  <c r="P46" i="1"/>
  <c r="I46" i="1"/>
  <c r="AF46" i="1" s="1"/>
  <c r="I41" i="1"/>
  <c r="P41" i="1"/>
  <c r="D41" i="1"/>
  <c r="AK5" i="4"/>
  <c r="AI5" i="4"/>
  <c r="AM5" i="4"/>
  <c r="AN4" i="4"/>
  <c r="Z4" i="4"/>
  <c r="K46" i="38"/>
  <c r="K44" i="38"/>
  <c r="B46" i="38" l="1"/>
  <c r="H46" i="38"/>
  <c r="B44" i="38"/>
  <c r="H44" i="38"/>
  <c r="AE148" i="1"/>
  <c r="AE97" i="1"/>
  <c r="AE80" i="1"/>
  <c r="AE63" i="1"/>
  <c r="K102" i="1"/>
  <c r="K85" i="1"/>
  <c r="K136" i="1"/>
  <c r="K119" i="1"/>
  <c r="K153" i="1"/>
  <c r="AE144" i="1"/>
  <c r="AE93" i="1"/>
  <c r="AE76" i="1"/>
  <c r="AE59" i="1"/>
  <c r="AE145" i="1"/>
  <c r="AE94" i="1"/>
  <c r="AE77" i="1"/>
  <c r="AE60" i="1"/>
  <c r="R114" i="1"/>
  <c r="R148" i="1"/>
  <c r="R131" i="1"/>
  <c r="R63" i="1"/>
  <c r="K77" i="1"/>
  <c r="K94" i="1"/>
  <c r="K111" i="1"/>
  <c r="K128" i="1"/>
  <c r="K145" i="1"/>
  <c r="U119" i="1"/>
  <c r="U136" i="1"/>
  <c r="U153" i="1"/>
  <c r="H53" i="1"/>
  <c r="H92" i="1"/>
  <c r="H75" i="1"/>
  <c r="H109" i="1"/>
  <c r="H126" i="1"/>
  <c r="J143" i="1"/>
  <c r="J75" i="1"/>
  <c r="J92" i="1"/>
  <c r="J109" i="1"/>
  <c r="J126" i="1"/>
  <c r="U112" i="1"/>
  <c r="U129" i="1"/>
  <c r="U146" i="1"/>
  <c r="P127" i="1"/>
  <c r="P93" i="1"/>
  <c r="P110" i="1"/>
  <c r="P144" i="1"/>
  <c r="P59" i="1"/>
  <c r="J146" i="1"/>
  <c r="J78" i="1"/>
  <c r="J95" i="1"/>
  <c r="J112" i="1"/>
  <c r="J129" i="1"/>
  <c r="AF43" i="1"/>
  <c r="I76" i="1"/>
  <c r="I93" i="1"/>
  <c r="I127" i="1"/>
  <c r="I110" i="1"/>
  <c r="J144" i="1"/>
  <c r="J76" i="1"/>
  <c r="J93" i="1"/>
  <c r="J110" i="1"/>
  <c r="J127" i="1"/>
  <c r="R110" i="1"/>
  <c r="R144" i="1"/>
  <c r="R127" i="1"/>
  <c r="R59" i="1"/>
  <c r="P132" i="1"/>
  <c r="P115" i="1"/>
  <c r="P98" i="1"/>
  <c r="P149" i="1"/>
  <c r="P64" i="1"/>
  <c r="R111" i="1"/>
  <c r="R145" i="1"/>
  <c r="R128" i="1"/>
  <c r="R60" i="1"/>
  <c r="R109" i="1"/>
  <c r="R143" i="1"/>
  <c r="R126" i="1"/>
  <c r="R58" i="1"/>
  <c r="U114" i="1"/>
  <c r="U131" i="1"/>
  <c r="U148" i="1"/>
  <c r="J153" i="1"/>
  <c r="J85" i="1"/>
  <c r="J102" i="1"/>
  <c r="J119" i="1"/>
  <c r="J136" i="1"/>
  <c r="K93" i="1"/>
  <c r="K76" i="1"/>
  <c r="K110" i="1"/>
  <c r="K127" i="1"/>
  <c r="K144" i="1"/>
  <c r="R119" i="1"/>
  <c r="R153" i="1"/>
  <c r="R136" i="1"/>
  <c r="R68" i="1"/>
  <c r="U110" i="1"/>
  <c r="U127" i="1"/>
  <c r="U144" i="1"/>
  <c r="J145" i="1"/>
  <c r="J77" i="1"/>
  <c r="J94" i="1"/>
  <c r="J111" i="1"/>
  <c r="J128" i="1"/>
  <c r="AF42" i="1"/>
  <c r="AE143" i="1"/>
  <c r="AE92" i="1"/>
  <c r="AE75" i="1"/>
  <c r="AE58" i="1"/>
  <c r="D114" i="1"/>
  <c r="D131" i="1"/>
  <c r="D80" i="1"/>
  <c r="D97" i="1"/>
  <c r="AF45" i="1"/>
  <c r="K95" i="1"/>
  <c r="K78" i="1"/>
  <c r="K112" i="1"/>
  <c r="K129" i="1"/>
  <c r="K146" i="1"/>
  <c r="AE153" i="1"/>
  <c r="AE102" i="1"/>
  <c r="AE85" i="1"/>
  <c r="AE68" i="1"/>
  <c r="R112" i="1"/>
  <c r="R146" i="1"/>
  <c r="R129" i="1"/>
  <c r="R61" i="1"/>
  <c r="D110" i="1"/>
  <c r="D127" i="1"/>
  <c r="D76" i="1"/>
  <c r="D93" i="1"/>
  <c r="AF41" i="1"/>
  <c r="K80" i="1"/>
  <c r="K97" i="1"/>
  <c r="K114" i="1"/>
  <c r="K131" i="1"/>
  <c r="K148" i="1"/>
  <c r="I81" i="1"/>
  <c r="I132" i="1"/>
  <c r="I98" i="1"/>
  <c r="I115" i="1"/>
  <c r="J148" i="1"/>
  <c r="J80" i="1"/>
  <c r="J97" i="1"/>
  <c r="J131" i="1"/>
  <c r="J114" i="1"/>
  <c r="U111" i="1"/>
  <c r="U128" i="1"/>
  <c r="U145" i="1"/>
  <c r="K75" i="1"/>
  <c r="K109" i="1"/>
  <c r="K92" i="1"/>
  <c r="K126" i="1"/>
  <c r="K143" i="1"/>
  <c r="AE146" i="1"/>
  <c r="AE95" i="1"/>
  <c r="AE78" i="1"/>
  <c r="AE61" i="1"/>
  <c r="D119" i="1"/>
  <c r="D85" i="1"/>
  <c r="D136" i="1"/>
  <c r="D102" i="1"/>
  <c r="AF50" i="1"/>
  <c r="AF40" i="1"/>
  <c r="U109" i="1"/>
  <c r="U126" i="1"/>
  <c r="U143" i="1"/>
  <c r="B1" i="19"/>
  <c r="R29" i="19" s="1"/>
  <c r="B1" i="14"/>
  <c r="B1" i="12"/>
  <c r="T24" i="12" s="1"/>
  <c r="B1" i="18"/>
  <c r="R27" i="18" s="1"/>
  <c r="B1" i="21"/>
  <c r="B1" i="10"/>
  <c r="J27" i="10" s="1"/>
  <c r="X4" i="4"/>
  <c r="X5" i="4"/>
  <c r="B1" i="35"/>
  <c r="AD30" i="35" s="1"/>
  <c r="B1" i="15"/>
  <c r="B1" i="34"/>
  <c r="B1" i="13"/>
  <c r="B1" i="22"/>
  <c r="B1" i="16"/>
  <c r="B1" i="33"/>
  <c r="B1" i="36"/>
  <c r="AG42" i="31"/>
  <c r="AG44" i="31"/>
  <c r="AG29" i="31"/>
  <c r="AG31" i="31"/>
  <c r="AG30" i="31"/>
  <c r="AG37" i="31"/>
  <c r="B1" i="17"/>
  <c r="J23" i="17" s="1"/>
  <c r="B1" i="20"/>
  <c r="H29" i="6"/>
  <c r="AQ29" i="6" s="1"/>
  <c r="D29" i="6"/>
  <c r="AM29" i="6" s="1"/>
  <c r="F4" i="6"/>
  <c r="F53" i="6" s="1"/>
  <c r="F29" i="6"/>
  <c r="AO29" i="6" s="1"/>
  <c r="G33" i="16"/>
  <c r="G34" i="16"/>
  <c r="R25" i="19"/>
  <c r="D53" i="1"/>
  <c r="AB25" i="19"/>
  <c r="AB27" i="19"/>
  <c r="J24" i="19"/>
  <c r="L27" i="12"/>
  <c r="L24" i="12"/>
  <c r="L23" i="12"/>
  <c r="L25" i="12"/>
  <c r="G32" i="16"/>
  <c r="R24" i="19"/>
  <c r="J23" i="19"/>
  <c r="J25" i="19"/>
  <c r="R23" i="19"/>
  <c r="I36" i="17"/>
  <c r="K53" i="1"/>
  <c r="R53" i="1"/>
  <c r="U53" i="1"/>
  <c r="J53" i="1"/>
  <c r="AE53" i="1"/>
  <c r="I53" i="1"/>
  <c r="P53" i="1"/>
  <c r="K41" i="38"/>
  <c r="K43" i="38"/>
  <c r="K45" i="38"/>
  <c r="K40" i="38"/>
  <c r="K42" i="38"/>
  <c r="K50" i="38"/>
  <c r="H41" i="38" l="1"/>
  <c r="B41" i="38"/>
  <c r="H42" i="38"/>
  <c r="B42" i="38"/>
  <c r="H40" i="38"/>
  <c r="B40" i="38"/>
  <c r="K53" i="38"/>
  <c r="B50" i="38"/>
  <c r="H50" i="38"/>
  <c r="B45" i="38"/>
  <c r="H45" i="38"/>
  <c r="H43" i="38"/>
  <c r="B43" i="38"/>
  <c r="U30" i="19"/>
  <c r="K31" i="19"/>
  <c r="T31" i="19"/>
  <c r="J29" i="21"/>
  <c r="K25" i="21"/>
  <c r="U23" i="21"/>
  <c r="AD29" i="14"/>
  <c r="T26" i="14"/>
  <c r="T25" i="14"/>
  <c r="J26" i="14"/>
  <c r="T30" i="14"/>
  <c r="Y31" i="14"/>
  <c r="AD30" i="14"/>
  <c r="T27" i="12"/>
  <c r="R31" i="19"/>
  <c r="AA29" i="19"/>
  <c r="U29" i="19"/>
  <c r="U36" i="19" s="1"/>
  <c r="Q28" i="10"/>
  <c r="T30" i="19"/>
  <c r="D31" i="19"/>
  <c r="J30" i="10"/>
  <c r="J23" i="10"/>
  <c r="AB27" i="12"/>
  <c r="Q27" i="10"/>
  <c r="T23" i="12"/>
  <c r="AC27" i="10"/>
  <c r="AA28" i="10"/>
  <c r="K33" i="10"/>
  <c r="AC30" i="10"/>
  <c r="K24" i="10"/>
  <c r="J28" i="10"/>
  <c r="K27" i="10"/>
  <c r="U23" i="10"/>
  <c r="U24" i="10"/>
  <c r="U30" i="10"/>
  <c r="U36" i="10" s="1"/>
  <c r="R24" i="18"/>
  <c r="AB30" i="19"/>
  <c r="J25" i="12"/>
  <c r="AB29" i="19"/>
  <c r="AE29" i="19"/>
  <c r="P31" i="19"/>
  <c r="U27" i="10"/>
  <c r="AA33" i="10"/>
  <c r="T25" i="12"/>
  <c r="AA24" i="10"/>
  <c r="U28" i="10"/>
  <c r="K23" i="10"/>
  <c r="D30" i="19"/>
  <c r="K30" i="19"/>
  <c r="J27" i="12"/>
  <c r="AE31" i="19"/>
  <c r="U31" i="19"/>
  <c r="T29" i="19"/>
  <c r="Q33" i="10"/>
  <c r="J33" i="10"/>
  <c r="K28" i="10"/>
  <c r="AA23" i="10"/>
  <c r="AA30" i="19"/>
  <c r="R30" i="19"/>
  <c r="R36" i="19" s="1"/>
  <c r="J24" i="12"/>
  <c r="AB31" i="19"/>
  <c r="P29" i="19"/>
  <c r="K29" i="19"/>
  <c r="U33" i="10"/>
  <c r="AA27" i="10"/>
  <c r="AC28" i="10"/>
  <c r="P30" i="19"/>
  <c r="Q30" i="10"/>
  <c r="AA30" i="10"/>
  <c r="J24" i="10"/>
  <c r="AE30" i="19"/>
  <c r="AB25" i="12"/>
  <c r="J23" i="12"/>
  <c r="AA31" i="19"/>
  <c r="D29" i="19"/>
  <c r="AC33" i="10"/>
  <c r="J23" i="14"/>
  <c r="J24" i="21"/>
  <c r="K29" i="21"/>
  <c r="T29" i="14"/>
  <c r="Y29" i="14"/>
  <c r="J24" i="14"/>
  <c r="AF24" i="14" s="1"/>
  <c r="J25" i="14"/>
  <c r="AF25" i="14" s="1"/>
  <c r="J27" i="21"/>
  <c r="Z31" i="14"/>
  <c r="AD31" i="14"/>
  <c r="AD36" i="14" s="1"/>
  <c r="D30" i="14"/>
  <c r="Y30" i="14"/>
  <c r="J24" i="18"/>
  <c r="AF24" i="18" s="1"/>
  <c r="Z29" i="14"/>
  <c r="P29" i="14"/>
  <c r="D31" i="14"/>
  <c r="P31" i="14"/>
  <c r="P30" i="14"/>
  <c r="Z30" i="14"/>
  <c r="AB27" i="21"/>
  <c r="D29" i="14"/>
  <c r="T31" i="14"/>
  <c r="K24" i="21"/>
  <c r="U24" i="21"/>
  <c r="AB29" i="21"/>
  <c r="AB25" i="21"/>
  <c r="J25" i="21"/>
  <c r="AB23" i="21"/>
  <c r="J23" i="21"/>
  <c r="K23" i="21"/>
  <c r="U25" i="21"/>
  <c r="U29" i="21"/>
  <c r="U27" i="21"/>
  <c r="AB24" i="21"/>
  <c r="K27" i="21"/>
  <c r="E65" i="20"/>
  <c r="E59" i="20"/>
  <c r="E66" i="20"/>
  <c r="E60" i="20"/>
  <c r="E67" i="20"/>
  <c r="E61" i="20"/>
  <c r="E68" i="20"/>
  <c r="E62" i="20"/>
  <c r="E69" i="20"/>
  <c r="E64" i="20"/>
  <c r="E70" i="20"/>
  <c r="E58" i="20"/>
  <c r="E63" i="20"/>
  <c r="E66" i="19"/>
  <c r="E67" i="19"/>
  <c r="E61" i="19"/>
  <c r="E68" i="19"/>
  <c r="E62" i="19"/>
  <c r="E69" i="19"/>
  <c r="E63" i="19"/>
  <c r="E58" i="19"/>
  <c r="E59" i="19"/>
  <c r="E64" i="19"/>
  <c r="E60" i="19"/>
  <c r="E66" i="18"/>
  <c r="E60" i="18"/>
  <c r="E67" i="18"/>
  <c r="E61" i="18"/>
  <c r="E68" i="18"/>
  <c r="E62" i="18"/>
  <c r="E65" i="19"/>
  <c r="E69" i="18"/>
  <c r="E63" i="18"/>
  <c r="E58" i="18"/>
  <c r="E69" i="22"/>
  <c r="E63" i="22"/>
  <c r="E70" i="22"/>
  <c r="E64" i="22"/>
  <c r="E58" i="22"/>
  <c r="E70" i="19"/>
  <c r="E64" i="18"/>
  <c r="E65" i="22"/>
  <c r="E59" i="22"/>
  <c r="E59" i="18"/>
  <c r="E66" i="22"/>
  <c r="E60" i="22"/>
  <c r="E61" i="22"/>
  <c r="E67" i="13"/>
  <c r="E61" i="13"/>
  <c r="E67" i="21"/>
  <c r="E61" i="21"/>
  <c r="E68" i="13"/>
  <c r="E62" i="13"/>
  <c r="E68" i="21"/>
  <c r="E62" i="21"/>
  <c r="E67" i="22"/>
  <c r="E69" i="13"/>
  <c r="E63" i="13"/>
  <c r="E69" i="21"/>
  <c r="E63" i="21"/>
  <c r="E65" i="18"/>
  <c r="E62" i="22"/>
  <c r="E70" i="13"/>
  <c r="E64" i="13"/>
  <c r="E58" i="13"/>
  <c r="E70" i="21"/>
  <c r="E64" i="21"/>
  <c r="E58" i="21"/>
  <c r="E59" i="21"/>
  <c r="E66" i="17"/>
  <c r="E60" i="17"/>
  <c r="E66" i="13"/>
  <c r="E67" i="17"/>
  <c r="E61" i="17"/>
  <c r="E59" i="13"/>
  <c r="E65" i="21"/>
  <c r="E68" i="17"/>
  <c r="E62" i="17"/>
  <c r="E68" i="22"/>
  <c r="E60" i="21"/>
  <c r="E69" i="17"/>
  <c r="E63" i="17"/>
  <c r="E64" i="17"/>
  <c r="E70" i="16"/>
  <c r="E64" i="16"/>
  <c r="E58" i="16"/>
  <c r="E60" i="13"/>
  <c r="E59" i="17"/>
  <c r="E65" i="16"/>
  <c r="E59" i="16"/>
  <c r="E65" i="13"/>
  <c r="E70" i="17"/>
  <c r="E66" i="16"/>
  <c r="E60" i="16"/>
  <c r="E65" i="17"/>
  <c r="E67" i="16"/>
  <c r="E61" i="16"/>
  <c r="E69" i="15"/>
  <c r="E63" i="15"/>
  <c r="E69" i="14"/>
  <c r="E63" i="14"/>
  <c r="E69" i="12"/>
  <c r="E63" i="12"/>
  <c r="E66" i="21"/>
  <c r="E69" i="16"/>
  <c r="E70" i="15"/>
  <c r="E64" i="15"/>
  <c r="E58" i="15"/>
  <c r="E70" i="14"/>
  <c r="E64" i="14"/>
  <c r="E58" i="14"/>
  <c r="E70" i="12"/>
  <c r="E64" i="12"/>
  <c r="E58" i="12"/>
  <c r="E70" i="18"/>
  <c r="E58" i="17"/>
  <c r="E62" i="16"/>
  <c r="E65" i="15"/>
  <c r="E59" i="15"/>
  <c r="E65" i="14"/>
  <c r="E59" i="14"/>
  <c r="E65" i="12"/>
  <c r="E59" i="12"/>
  <c r="E66" i="15"/>
  <c r="E60" i="15"/>
  <c r="E66" i="14"/>
  <c r="E60" i="14"/>
  <c r="E66" i="12"/>
  <c r="E60" i="12"/>
  <c r="E61" i="15"/>
  <c r="E67" i="14"/>
  <c r="E68" i="10"/>
  <c r="E62" i="10"/>
  <c r="E68" i="2"/>
  <c r="E62" i="2"/>
  <c r="E63" i="16"/>
  <c r="E62" i="14"/>
  <c r="E68" i="12"/>
  <c r="E69" i="10"/>
  <c r="E63" i="10"/>
  <c r="E69" i="2"/>
  <c r="E63" i="2"/>
  <c r="E68" i="16"/>
  <c r="E67" i="15"/>
  <c r="E61" i="12"/>
  <c r="E70" i="10"/>
  <c r="E64" i="10"/>
  <c r="E58" i="10"/>
  <c r="E70" i="2"/>
  <c r="E64" i="2"/>
  <c r="E58" i="2"/>
  <c r="E62" i="15"/>
  <c r="E68" i="14"/>
  <c r="E65" i="10"/>
  <c r="E59" i="10"/>
  <c r="E65" i="2"/>
  <c r="E59" i="2"/>
  <c r="E67" i="12"/>
  <c r="E60" i="2"/>
  <c r="E70" i="34"/>
  <c r="E68" i="34"/>
  <c r="E62" i="34"/>
  <c r="E68" i="35"/>
  <c r="E62" i="35"/>
  <c r="E68" i="33"/>
  <c r="E62" i="33"/>
  <c r="E67" i="10"/>
  <c r="E69" i="34"/>
  <c r="E63" i="34"/>
  <c r="E69" i="35"/>
  <c r="E63" i="35"/>
  <c r="E69" i="33"/>
  <c r="E63" i="33"/>
  <c r="E61" i="14"/>
  <c r="E60" i="10"/>
  <c r="E66" i="2"/>
  <c r="E64" i="34"/>
  <c r="E58" i="34"/>
  <c r="E70" i="35"/>
  <c r="E64" i="35"/>
  <c r="E58" i="35"/>
  <c r="E70" i="33"/>
  <c r="E64" i="33"/>
  <c r="E58" i="33"/>
  <c r="E61" i="2"/>
  <c r="E65" i="34"/>
  <c r="E59" i="34"/>
  <c r="E65" i="35"/>
  <c r="E59" i="35"/>
  <c r="E65" i="33"/>
  <c r="E59" i="33"/>
  <c r="E66" i="34"/>
  <c r="E68" i="15"/>
  <c r="E62" i="12"/>
  <c r="E61" i="10"/>
  <c r="E61" i="34"/>
  <c r="E66" i="10"/>
  <c r="E67" i="2"/>
  <c r="E60" i="33"/>
  <c r="E67" i="35"/>
  <c r="E60" i="35"/>
  <c r="E66" i="33"/>
  <c r="E61" i="35"/>
  <c r="E67" i="33"/>
  <c r="E66" i="36"/>
  <c r="E60" i="36"/>
  <c r="E66" i="32"/>
  <c r="E60" i="32"/>
  <c r="E67" i="36"/>
  <c r="E61" i="36"/>
  <c r="E61" i="33"/>
  <c r="E68" i="36"/>
  <c r="E62" i="36"/>
  <c r="E67" i="34"/>
  <c r="E69" i="36"/>
  <c r="E63" i="36"/>
  <c r="E69" i="32"/>
  <c r="E63" i="32"/>
  <c r="E62" i="1"/>
  <c r="E68" i="1"/>
  <c r="E60" i="34"/>
  <c r="E64" i="36"/>
  <c r="E59" i="36"/>
  <c r="E70" i="36"/>
  <c r="E65" i="36"/>
  <c r="E58" i="36"/>
  <c r="E67" i="32"/>
  <c r="E58" i="32"/>
  <c r="E69" i="1"/>
  <c r="E58" i="1"/>
  <c r="E62" i="32"/>
  <c r="E60" i="1"/>
  <c r="E66" i="35"/>
  <c r="E70" i="32"/>
  <c r="E61" i="32"/>
  <c r="E59" i="1"/>
  <c r="E65" i="32"/>
  <c r="E61" i="1"/>
  <c r="E68" i="32"/>
  <c r="E59" i="32"/>
  <c r="E63" i="1"/>
  <c r="E64" i="1"/>
  <c r="E65" i="1"/>
  <c r="E66" i="1"/>
  <c r="E67" i="1"/>
  <c r="E70" i="1"/>
  <c r="E64" i="32"/>
  <c r="L30" i="35"/>
  <c r="AD29" i="35"/>
  <c r="P31" i="35"/>
  <c r="AD31" i="35"/>
  <c r="AD36" i="35" s="1"/>
  <c r="K29" i="35"/>
  <c r="T30" i="35"/>
  <c r="L29" i="35"/>
  <c r="L31" i="35"/>
  <c r="P30" i="35"/>
  <c r="U30" i="35"/>
  <c r="K31" i="35"/>
  <c r="U31" i="35"/>
  <c r="K30" i="35"/>
  <c r="U29" i="35"/>
  <c r="T31" i="35"/>
  <c r="P29" i="35"/>
  <c r="T29" i="35"/>
  <c r="AE29" i="22"/>
  <c r="H25" i="22"/>
  <c r="R27" i="15"/>
  <c r="AF27" i="15" s="1"/>
  <c r="J24" i="15"/>
  <c r="G25" i="22"/>
  <c r="AB35" i="22"/>
  <c r="AB29" i="22"/>
  <c r="F35" i="22"/>
  <c r="C35" i="22"/>
  <c r="I35" i="22"/>
  <c r="C25" i="22"/>
  <c r="G29" i="22"/>
  <c r="C29" i="22"/>
  <c r="I25" i="22"/>
  <c r="J29" i="22"/>
  <c r="D35" i="22"/>
  <c r="J25" i="22"/>
  <c r="J35" i="22"/>
  <c r="H35" i="22"/>
  <c r="F25" i="22"/>
  <c r="I29" i="22"/>
  <c r="D29" i="22"/>
  <c r="AE35" i="22"/>
  <c r="G35" i="22"/>
  <c r="F29" i="22"/>
  <c r="H29" i="22"/>
  <c r="U23" i="13"/>
  <c r="AA24" i="13"/>
  <c r="Q25" i="13"/>
  <c r="J27" i="13"/>
  <c r="Q23" i="13"/>
  <c r="K24" i="13"/>
  <c r="J24" i="13"/>
  <c r="AC24" i="13"/>
  <c r="U24" i="13"/>
  <c r="AA23" i="13"/>
  <c r="K28" i="13"/>
  <c r="AA25" i="13"/>
  <c r="Q24" i="13"/>
  <c r="J23" i="13"/>
  <c r="K23" i="13"/>
  <c r="K25" i="13"/>
  <c r="AC23" i="13"/>
  <c r="J25" i="13"/>
  <c r="U25" i="13"/>
  <c r="AC25" i="13"/>
  <c r="E32" i="16"/>
  <c r="W34" i="16"/>
  <c r="F32" i="16"/>
  <c r="U24" i="16"/>
  <c r="I29" i="16"/>
  <c r="Q30" i="16"/>
  <c r="R24" i="16"/>
  <c r="AE29" i="16"/>
  <c r="U30" i="16"/>
  <c r="L24" i="16"/>
  <c r="E34" i="16"/>
  <c r="F34" i="16"/>
  <c r="I33" i="16"/>
  <c r="U29" i="16"/>
  <c r="W32" i="16"/>
  <c r="O27" i="16"/>
  <c r="R30" i="16"/>
  <c r="K25" i="16"/>
  <c r="V31" i="16"/>
  <c r="K24" i="16"/>
  <c r="R23" i="16"/>
  <c r="W33" i="16"/>
  <c r="S27" i="16"/>
  <c r="L23" i="16"/>
  <c r="K23" i="16"/>
  <c r="AC27" i="16"/>
  <c r="I32" i="16"/>
  <c r="R25" i="16"/>
  <c r="J27" i="16"/>
  <c r="R29" i="16"/>
  <c r="U23" i="16"/>
  <c r="AA27" i="16"/>
  <c r="O23" i="16"/>
  <c r="S29" i="16"/>
  <c r="O24" i="16"/>
  <c r="Q23" i="16"/>
  <c r="L29" i="16"/>
  <c r="AC29" i="16"/>
  <c r="J23" i="16"/>
  <c r="L30" i="16"/>
  <c r="E33" i="16"/>
  <c r="F33" i="16"/>
  <c r="W30" i="16"/>
  <c r="AE31" i="16"/>
  <c r="Q24" i="16"/>
  <c r="AE27" i="16"/>
  <c r="V29" i="16"/>
  <c r="J24" i="16"/>
  <c r="W29" i="16"/>
  <c r="I34" i="16"/>
  <c r="AB29" i="16"/>
  <c r="J25" i="16"/>
  <c r="AD31" i="34"/>
  <c r="K30" i="34"/>
  <c r="T30" i="34"/>
  <c r="K29" i="34"/>
  <c r="T29" i="34"/>
  <c r="AD29" i="34"/>
  <c r="P31" i="34"/>
  <c r="P29" i="34"/>
  <c r="T31" i="34"/>
  <c r="P30" i="34"/>
  <c r="L29" i="34"/>
  <c r="L31" i="34"/>
  <c r="L30" i="34"/>
  <c r="U31" i="34"/>
  <c r="U29" i="34"/>
  <c r="K31" i="34"/>
  <c r="AD30" i="34"/>
  <c r="U30" i="34"/>
  <c r="B1" i="1"/>
  <c r="AK25" i="5"/>
  <c r="AK26" i="5"/>
  <c r="AK29" i="5"/>
  <c r="AK27" i="5"/>
  <c r="AK28" i="5"/>
  <c r="AF24" i="12"/>
  <c r="AF27" i="18"/>
  <c r="AF27" i="19"/>
  <c r="U31" i="36"/>
  <c r="I31" i="36"/>
  <c r="T29" i="36"/>
  <c r="N29" i="36"/>
  <c r="W31" i="36"/>
  <c r="P29" i="36"/>
  <c r="T31" i="36"/>
  <c r="N31" i="36"/>
  <c r="AE29" i="36"/>
  <c r="Y29" i="36"/>
  <c r="M29" i="36"/>
  <c r="G29" i="36"/>
  <c r="AE31" i="36"/>
  <c r="Y31" i="36"/>
  <c r="M31" i="36"/>
  <c r="G31" i="36"/>
  <c r="AD29" i="36"/>
  <c r="R29" i="36"/>
  <c r="L29" i="36"/>
  <c r="F29" i="36"/>
  <c r="K31" i="36"/>
  <c r="AB29" i="36"/>
  <c r="AD31" i="36"/>
  <c r="R31" i="36"/>
  <c r="L31" i="36"/>
  <c r="F31" i="36"/>
  <c r="W29" i="36"/>
  <c r="K29" i="36"/>
  <c r="D29" i="36"/>
  <c r="AB31" i="36"/>
  <c r="P31" i="36"/>
  <c r="D31" i="36"/>
  <c r="U29" i="36"/>
  <c r="I29" i="36"/>
  <c r="AO4" i="6"/>
  <c r="AF25" i="19"/>
  <c r="AF24" i="10"/>
  <c r="AF24" i="19"/>
  <c r="AF23" i="19"/>
  <c r="T31" i="33"/>
  <c r="P31" i="33"/>
  <c r="L31" i="33"/>
  <c r="U29" i="33"/>
  <c r="I29" i="33"/>
  <c r="AD31" i="33"/>
  <c r="F31" i="33"/>
  <c r="K29" i="33"/>
  <c r="U31" i="33"/>
  <c r="AD29" i="33"/>
  <c r="F29" i="33"/>
  <c r="K31" i="33"/>
  <c r="T29" i="33"/>
  <c r="P29" i="33"/>
  <c r="L29" i="33"/>
  <c r="D29" i="33"/>
  <c r="B1" i="2"/>
  <c r="U30" i="2" s="1"/>
  <c r="B1" i="32"/>
  <c r="Y32" i="20"/>
  <c r="X32" i="20"/>
  <c r="AG33" i="31"/>
  <c r="AG39" i="31"/>
  <c r="AG45" i="31"/>
  <c r="AG36" i="31"/>
  <c r="AG46" i="31"/>
  <c r="AG41" i="31"/>
  <c r="AG38" i="31"/>
  <c r="AG48" i="31"/>
  <c r="AG40" i="31"/>
  <c r="AG43" i="31"/>
  <c r="AG34" i="31"/>
  <c r="AG32" i="31"/>
  <c r="AG47" i="31"/>
  <c r="AG35" i="31"/>
  <c r="I24" i="20"/>
  <c r="F33" i="20"/>
  <c r="D31" i="20"/>
  <c r="T29" i="20"/>
  <c r="D35" i="20"/>
  <c r="AD31" i="20"/>
  <c r="Q24" i="20"/>
  <c r="AE35" i="20"/>
  <c r="F34" i="20"/>
  <c r="S29" i="20"/>
  <c r="M29" i="20"/>
  <c r="T24" i="20"/>
  <c r="D34" i="20"/>
  <c r="C33" i="20"/>
  <c r="AA29" i="20"/>
  <c r="I29" i="20"/>
  <c r="J24" i="20"/>
  <c r="AD35" i="20"/>
  <c r="D33" i="20"/>
  <c r="C32" i="20"/>
  <c r="AD29" i="20"/>
  <c r="R29" i="20"/>
  <c r="M24" i="20"/>
  <c r="AE31" i="20"/>
  <c r="Q29" i="20"/>
  <c r="R24" i="20"/>
  <c r="C34" i="20"/>
  <c r="K24" i="17"/>
  <c r="AC23" i="17"/>
  <c r="Q23" i="17"/>
  <c r="R23" i="17"/>
  <c r="U24" i="17"/>
  <c r="K23" i="17"/>
  <c r="U23" i="17"/>
  <c r="Q24" i="17"/>
  <c r="AA24" i="17"/>
  <c r="AA23" i="17"/>
  <c r="AC24" i="17"/>
  <c r="K28" i="17"/>
  <c r="J24" i="17"/>
  <c r="J27" i="17"/>
  <c r="R24" i="17"/>
  <c r="G36" i="16"/>
  <c r="R36" i="18"/>
  <c r="J36" i="19"/>
  <c r="L36" i="12"/>
  <c r="H53" i="38" l="1"/>
  <c r="B53" i="38"/>
  <c r="AE36" i="19"/>
  <c r="AF23" i="10"/>
  <c r="AB36" i="12"/>
  <c r="R36" i="15"/>
  <c r="J36" i="14"/>
  <c r="AA36" i="19"/>
  <c r="AF30" i="14"/>
  <c r="J36" i="18"/>
  <c r="AF23" i="14"/>
  <c r="AF30" i="10"/>
  <c r="AF29" i="19"/>
  <c r="AF27" i="12"/>
  <c r="AF27" i="10"/>
  <c r="AC36" i="10"/>
  <c r="D36" i="19"/>
  <c r="AF26" i="14"/>
  <c r="AF25" i="21"/>
  <c r="Z36" i="14"/>
  <c r="T36" i="19"/>
  <c r="AB36" i="21"/>
  <c r="U36" i="21"/>
  <c r="AF29" i="21"/>
  <c r="AF25" i="12"/>
  <c r="K36" i="10"/>
  <c r="Q36" i="10"/>
  <c r="T36" i="14"/>
  <c r="D36" i="14"/>
  <c r="J36" i="12"/>
  <c r="P36" i="19"/>
  <c r="AF31" i="19"/>
  <c r="K36" i="19"/>
  <c r="AA36" i="10"/>
  <c r="AF28" i="10"/>
  <c r="T36" i="12"/>
  <c r="AF33" i="10"/>
  <c r="AF23" i="12"/>
  <c r="AB36" i="19"/>
  <c r="J36" i="10"/>
  <c r="AF30" i="19"/>
  <c r="AF27" i="21"/>
  <c r="AF23" i="21"/>
  <c r="AF24" i="21"/>
  <c r="AF31" i="14"/>
  <c r="AF29" i="14"/>
  <c r="K36" i="21"/>
  <c r="Y36" i="14"/>
  <c r="J36" i="21"/>
  <c r="P36" i="14"/>
  <c r="S36" i="16"/>
  <c r="L36" i="35"/>
  <c r="AF30" i="35"/>
  <c r="K36" i="35"/>
  <c r="P36" i="35"/>
  <c r="U36" i="35"/>
  <c r="T36" i="35"/>
  <c r="AF31" i="35"/>
  <c r="AF29" i="35"/>
  <c r="I36" i="22"/>
  <c r="D36" i="22"/>
  <c r="J36" i="15"/>
  <c r="AF25" i="16"/>
  <c r="AF24" i="15"/>
  <c r="AA36" i="13"/>
  <c r="J23" i="1"/>
  <c r="R26" i="1"/>
  <c r="AE33" i="1"/>
  <c r="D28" i="1"/>
  <c r="K28" i="1"/>
  <c r="AE23" i="1"/>
  <c r="AE24" i="1"/>
  <c r="U25" i="1"/>
  <c r="AE26" i="1"/>
  <c r="U23" i="1"/>
  <c r="J33" i="1"/>
  <c r="D33" i="1"/>
  <c r="K25" i="1"/>
  <c r="AE28" i="1"/>
  <c r="R28" i="1"/>
  <c r="R33" i="1"/>
  <c r="U26" i="1"/>
  <c r="AE25" i="1"/>
  <c r="R25" i="1"/>
  <c r="R24" i="1"/>
  <c r="R23" i="1"/>
  <c r="U33" i="1"/>
  <c r="J28" i="1"/>
  <c r="K26" i="1"/>
  <c r="U28" i="1"/>
  <c r="K24" i="1"/>
  <c r="J26" i="1"/>
  <c r="K33" i="1"/>
  <c r="J24" i="1"/>
  <c r="K23" i="1"/>
  <c r="J25" i="1"/>
  <c r="U24" i="1"/>
  <c r="U36" i="13"/>
  <c r="E36" i="16"/>
  <c r="U36" i="34"/>
  <c r="L36" i="16"/>
  <c r="AF33" i="16"/>
  <c r="AF25" i="22"/>
  <c r="V36" i="16"/>
  <c r="K36" i="16"/>
  <c r="AF25" i="13"/>
  <c r="AE36" i="22"/>
  <c r="AF24" i="13"/>
  <c r="C36" i="22"/>
  <c r="H36" i="22"/>
  <c r="AF27" i="13"/>
  <c r="F36" i="22"/>
  <c r="AB36" i="22"/>
  <c r="J36" i="16"/>
  <c r="AE36" i="16"/>
  <c r="Q36" i="16"/>
  <c r="AF32" i="16"/>
  <c r="Q36" i="13"/>
  <c r="AC36" i="16"/>
  <c r="AF31" i="16"/>
  <c r="J36" i="22"/>
  <c r="AF34" i="16"/>
  <c r="P36" i="34"/>
  <c r="AF27" i="16"/>
  <c r="J36" i="13"/>
  <c r="AF29" i="22"/>
  <c r="K36" i="34"/>
  <c r="AF35" i="22"/>
  <c r="AF31" i="34"/>
  <c r="G36" i="22"/>
  <c r="AA36" i="16"/>
  <c r="O36" i="16"/>
  <c r="AF29" i="16"/>
  <c r="AF30" i="16"/>
  <c r="AD36" i="34"/>
  <c r="AF23" i="13"/>
  <c r="AC36" i="13"/>
  <c r="U36" i="16"/>
  <c r="AB36" i="16"/>
  <c r="K36" i="13"/>
  <c r="I36" i="16"/>
  <c r="AF29" i="34"/>
  <c r="AF24" i="16"/>
  <c r="R36" i="16"/>
  <c r="T36" i="34"/>
  <c r="AF23" i="16"/>
  <c r="AF28" i="13"/>
  <c r="W36" i="16"/>
  <c r="F36" i="16"/>
  <c r="AF30" i="34"/>
  <c r="L36" i="34"/>
  <c r="G29" i="32"/>
  <c r="S29" i="32"/>
  <c r="Y29" i="32"/>
  <c r="U31" i="32"/>
  <c r="D31" i="32"/>
  <c r="P31" i="32"/>
  <c r="AB31" i="32"/>
  <c r="U29" i="32"/>
  <c r="G31" i="32"/>
  <c r="S31" i="32"/>
  <c r="Y31" i="32"/>
  <c r="AB29" i="32"/>
  <c r="P29" i="32"/>
  <c r="D29" i="32"/>
  <c r="T36" i="33"/>
  <c r="U36" i="36"/>
  <c r="W36" i="36"/>
  <c r="AE36" i="36"/>
  <c r="T36" i="36"/>
  <c r="AF27" i="17"/>
  <c r="J36" i="20"/>
  <c r="AF31" i="36"/>
  <c r="K25" i="2"/>
  <c r="S36" i="20"/>
  <c r="F36" i="33"/>
  <c r="I36" i="33"/>
  <c r="L36" i="36"/>
  <c r="M36" i="20"/>
  <c r="F36" i="36"/>
  <c r="AF28" i="17"/>
  <c r="AA36" i="20"/>
  <c r="X36" i="20"/>
  <c r="AD36" i="33"/>
  <c r="R36" i="36"/>
  <c r="G36" i="36"/>
  <c r="P36" i="36"/>
  <c r="Y36" i="20"/>
  <c r="L36" i="33"/>
  <c r="AF29" i="36"/>
  <c r="D36" i="36"/>
  <c r="AD36" i="36"/>
  <c r="M36" i="36"/>
  <c r="P36" i="33"/>
  <c r="I36" i="36"/>
  <c r="K36" i="36"/>
  <c r="AB36" i="36"/>
  <c r="Y36" i="36"/>
  <c r="N36" i="36"/>
  <c r="J25" i="2"/>
  <c r="S30" i="2"/>
  <c r="J24" i="2"/>
  <c r="J23" i="2"/>
  <c r="P24" i="2"/>
  <c r="R24" i="2"/>
  <c r="R23" i="2"/>
  <c r="R25" i="2"/>
  <c r="AF34" i="20"/>
  <c r="AF31" i="20"/>
  <c r="U24" i="2"/>
  <c r="R30" i="2"/>
  <c r="AB30" i="2"/>
  <c r="P23" i="2"/>
  <c r="Q30" i="2"/>
  <c r="P25" i="2"/>
  <c r="K23" i="2"/>
  <c r="AB24" i="2"/>
  <c r="K24" i="2"/>
  <c r="AF31" i="33"/>
  <c r="AF23" i="17"/>
  <c r="AF33" i="20"/>
  <c r="AF35" i="20"/>
  <c r="AF24" i="20"/>
  <c r="AF24" i="17"/>
  <c r="AF32" i="20"/>
  <c r="AF29" i="20"/>
  <c r="D36" i="33"/>
  <c r="AF29" i="33"/>
  <c r="K36" i="33"/>
  <c r="U36" i="33"/>
  <c r="AE36" i="20"/>
  <c r="F36" i="20"/>
  <c r="U24" i="32"/>
  <c r="R25" i="32"/>
  <c r="AB24" i="32"/>
  <c r="K24" i="32"/>
  <c r="J23" i="32"/>
  <c r="R23" i="32"/>
  <c r="K23" i="32"/>
  <c r="R24" i="32"/>
  <c r="P23" i="32"/>
  <c r="J24" i="32"/>
  <c r="J25" i="32"/>
  <c r="K25" i="32"/>
  <c r="P24" i="32"/>
  <c r="P25" i="32"/>
  <c r="I36" i="20"/>
  <c r="R36" i="20"/>
  <c r="T36" i="20"/>
  <c r="AD36" i="20"/>
  <c r="AH33" i="31"/>
  <c r="AH46" i="31"/>
  <c r="AH48" i="31"/>
  <c r="AH40" i="31"/>
  <c r="AH44" i="31"/>
  <c r="AH37" i="31"/>
  <c r="Q36" i="20"/>
  <c r="Q36" i="17"/>
  <c r="AA36" i="17"/>
  <c r="AC36" i="17"/>
  <c r="U36" i="17"/>
  <c r="R36" i="17"/>
  <c r="K36" i="17"/>
  <c r="J36" i="17"/>
  <c r="C36" i="20"/>
  <c r="D36" i="20"/>
  <c r="E29" i="6"/>
  <c r="AN29" i="6" s="1"/>
  <c r="J29" i="6"/>
  <c r="AS29" i="6" s="1"/>
  <c r="H36" i="1"/>
  <c r="I36" i="1"/>
  <c r="P36" i="1"/>
  <c r="AF26" i="1" l="1"/>
  <c r="J36" i="1"/>
  <c r="AE36" i="1"/>
  <c r="AF25" i="1"/>
  <c r="U36" i="1"/>
  <c r="AF28" i="1"/>
  <c r="K36" i="1"/>
  <c r="D36" i="1"/>
  <c r="AF33" i="1"/>
  <c r="R36" i="1"/>
  <c r="AF23" i="1"/>
  <c r="AF24" i="1"/>
  <c r="U36" i="2"/>
  <c r="AB36" i="2"/>
  <c r="S36" i="32"/>
  <c r="AF31" i="32"/>
  <c r="Q36" i="2"/>
  <c r="Y36" i="32"/>
  <c r="AF29" i="32"/>
  <c r="D36" i="32"/>
  <c r="S36" i="2"/>
  <c r="G36" i="32"/>
  <c r="AF25" i="2"/>
  <c r="J36" i="2"/>
  <c r="AF24" i="2"/>
  <c r="AF30" i="2"/>
  <c r="P36" i="2"/>
  <c r="R36" i="2"/>
  <c r="K36" i="2"/>
  <c r="AF23" i="2"/>
  <c r="AF24" i="32"/>
  <c r="AF23" i="32"/>
  <c r="AF25" i="32"/>
  <c r="AF30" i="32"/>
  <c r="R36" i="32"/>
  <c r="AB36" i="32"/>
  <c r="U36" i="32"/>
  <c r="K36" i="32"/>
  <c r="J36" i="32"/>
  <c r="P36" i="32"/>
  <c r="Q36" i="32"/>
  <c r="AG19" i="31"/>
  <c r="AG6" i="31"/>
  <c r="AG5" i="31"/>
  <c r="H4" i="6"/>
  <c r="H53" i="6" s="1"/>
  <c r="D4" i="6"/>
  <c r="D53" i="6" s="1"/>
  <c r="C69" i="20" l="1"/>
  <c r="C63" i="20"/>
  <c r="C70" i="20"/>
  <c r="C64" i="20"/>
  <c r="C58" i="20"/>
  <c r="C65" i="20"/>
  <c r="C59" i="20"/>
  <c r="C66" i="20"/>
  <c r="C60" i="20"/>
  <c r="C61" i="20"/>
  <c r="C67" i="20"/>
  <c r="C62" i="20"/>
  <c r="C70" i="19"/>
  <c r="C64" i="19"/>
  <c r="C65" i="19"/>
  <c r="C66" i="19"/>
  <c r="C68" i="20"/>
  <c r="C67" i="19"/>
  <c r="C61" i="19"/>
  <c r="C68" i="19"/>
  <c r="C63" i="19"/>
  <c r="C58" i="19"/>
  <c r="C69" i="19"/>
  <c r="C59" i="19"/>
  <c r="C62" i="19"/>
  <c r="C60" i="19"/>
  <c r="C70" i="18"/>
  <c r="C64" i="18"/>
  <c r="C58" i="18"/>
  <c r="C65" i="18"/>
  <c r="C59" i="18"/>
  <c r="C66" i="18"/>
  <c r="C60" i="18"/>
  <c r="C67" i="18"/>
  <c r="C61" i="18"/>
  <c r="C68" i="18"/>
  <c r="C67" i="22"/>
  <c r="C61" i="22"/>
  <c r="C63" i="18"/>
  <c r="C68" i="22"/>
  <c r="C62" i="22"/>
  <c r="C69" i="22"/>
  <c r="C63" i="22"/>
  <c r="C69" i="18"/>
  <c r="C70" i="22"/>
  <c r="C64" i="22"/>
  <c r="C58" i="22"/>
  <c r="C62" i="18"/>
  <c r="C65" i="13"/>
  <c r="C59" i="13"/>
  <c r="C65" i="21"/>
  <c r="C59" i="21"/>
  <c r="C66" i="22"/>
  <c r="C66" i="13"/>
  <c r="C60" i="13"/>
  <c r="C66" i="21"/>
  <c r="C60" i="21"/>
  <c r="C59" i="22"/>
  <c r="C67" i="13"/>
  <c r="C61" i="13"/>
  <c r="C67" i="21"/>
  <c r="C61" i="21"/>
  <c r="C68" i="13"/>
  <c r="C62" i="13"/>
  <c r="C68" i="21"/>
  <c r="C62" i="21"/>
  <c r="C65" i="22"/>
  <c r="C63" i="13"/>
  <c r="C69" i="21"/>
  <c r="C70" i="17"/>
  <c r="C64" i="17"/>
  <c r="C58" i="17"/>
  <c r="C58" i="13"/>
  <c r="C64" i="21"/>
  <c r="C65" i="17"/>
  <c r="C59" i="17"/>
  <c r="C69" i="13"/>
  <c r="C66" i="17"/>
  <c r="C60" i="17"/>
  <c r="C64" i="13"/>
  <c r="C70" i="21"/>
  <c r="C67" i="17"/>
  <c r="C61" i="17"/>
  <c r="C68" i="16"/>
  <c r="C62" i="16"/>
  <c r="C60" i="22"/>
  <c r="C58" i="21"/>
  <c r="C69" i="17"/>
  <c r="C69" i="16"/>
  <c r="C63" i="16"/>
  <c r="C63" i="21"/>
  <c r="C62" i="17"/>
  <c r="C70" i="16"/>
  <c r="C64" i="16"/>
  <c r="C58" i="16"/>
  <c r="C65" i="16"/>
  <c r="C59" i="16"/>
  <c r="C68" i="17"/>
  <c r="C66" i="16"/>
  <c r="C67" i="15"/>
  <c r="C61" i="15"/>
  <c r="C67" i="14"/>
  <c r="C61" i="14"/>
  <c r="C67" i="12"/>
  <c r="C61" i="12"/>
  <c r="C61" i="16"/>
  <c r="C68" i="15"/>
  <c r="C62" i="15"/>
  <c r="C68" i="14"/>
  <c r="C62" i="14"/>
  <c r="C68" i="12"/>
  <c r="C62" i="12"/>
  <c r="C69" i="15"/>
  <c r="C63" i="15"/>
  <c r="C69" i="14"/>
  <c r="C63" i="14"/>
  <c r="C69" i="12"/>
  <c r="C63" i="12"/>
  <c r="C70" i="13"/>
  <c r="C67" i="16"/>
  <c r="C70" i="15"/>
  <c r="C64" i="15"/>
  <c r="C58" i="15"/>
  <c r="C70" i="14"/>
  <c r="C64" i="14"/>
  <c r="C58" i="14"/>
  <c r="C70" i="12"/>
  <c r="C64" i="12"/>
  <c r="C58" i="12"/>
  <c r="C59" i="14"/>
  <c r="C65" i="12"/>
  <c r="C66" i="10"/>
  <c r="C60" i="10"/>
  <c r="C66" i="2"/>
  <c r="C60" i="2"/>
  <c r="C66" i="15"/>
  <c r="C60" i="12"/>
  <c r="C67" i="10"/>
  <c r="C61" i="10"/>
  <c r="C67" i="2"/>
  <c r="C61" i="2"/>
  <c r="C59" i="15"/>
  <c r="C65" i="14"/>
  <c r="C68" i="10"/>
  <c r="C62" i="10"/>
  <c r="C68" i="2"/>
  <c r="C62" i="2"/>
  <c r="C60" i="14"/>
  <c r="C66" i="12"/>
  <c r="C69" i="10"/>
  <c r="C63" i="10"/>
  <c r="C69" i="2"/>
  <c r="C63" i="2"/>
  <c r="C64" i="10"/>
  <c r="C70" i="2"/>
  <c r="C66" i="34"/>
  <c r="C60" i="34"/>
  <c r="C66" i="35"/>
  <c r="C60" i="35"/>
  <c r="C66" i="33"/>
  <c r="C60" i="33"/>
  <c r="C60" i="15"/>
  <c r="C59" i="10"/>
  <c r="C65" i="2"/>
  <c r="C70" i="34"/>
  <c r="C67" i="34"/>
  <c r="C61" i="34"/>
  <c r="C67" i="35"/>
  <c r="C61" i="35"/>
  <c r="C67" i="33"/>
  <c r="C61" i="33"/>
  <c r="C60" i="16"/>
  <c r="C65" i="15"/>
  <c r="C59" i="12"/>
  <c r="C70" i="10"/>
  <c r="C58" i="2"/>
  <c r="C68" i="34"/>
  <c r="C62" i="34"/>
  <c r="C68" i="35"/>
  <c r="C62" i="35"/>
  <c r="C68" i="33"/>
  <c r="C62" i="33"/>
  <c r="C65" i="10"/>
  <c r="C69" i="34"/>
  <c r="C63" i="34"/>
  <c r="C69" i="35"/>
  <c r="C63" i="35"/>
  <c r="C69" i="33"/>
  <c r="C63" i="33"/>
  <c r="C63" i="17"/>
  <c r="C59" i="2"/>
  <c r="C64" i="2"/>
  <c r="C64" i="34"/>
  <c r="C65" i="34"/>
  <c r="C64" i="35"/>
  <c r="C70" i="33"/>
  <c r="C59" i="35"/>
  <c r="C65" i="33"/>
  <c r="C66" i="14"/>
  <c r="C70" i="35"/>
  <c r="C58" i="33"/>
  <c r="C58" i="34"/>
  <c r="C59" i="33"/>
  <c r="C58" i="10"/>
  <c r="C59" i="34"/>
  <c r="C70" i="36"/>
  <c r="C64" i="36"/>
  <c r="C58" i="36"/>
  <c r="C70" i="32"/>
  <c r="C64" i="32"/>
  <c r="C58" i="32"/>
  <c r="C58" i="35"/>
  <c r="C65" i="36"/>
  <c r="C59" i="36"/>
  <c r="C65" i="35"/>
  <c r="C66" i="36"/>
  <c r="C60" i="36"/>
  <c r="C67" i="36"/>
  <c r="C61" i="36"/>
  <c r="C67" i="32"/>
  <c r="C61" i="32"/>
  <c r="C58" i="1"/>
  <c r="C60" i="1"/>
  <c r="C66" i="1"/>
  <c r="C64" i="33"/>
  <c r="C69" i="36"/>
  <c r="C62" i="36"/>
  <c r="C68" i="36"/>
  <c r="C68" i="32"/>
  <c r="C59" i="32"/>
  <c r="C63" i="36"/>
  <c r="C63" i="32"/>
  <c r="C70" i="1"/>
  <c r="C62" i="32"/>
  <c r="C59" i="1"/>
  <c r="C65" i="32"/>
  <c r="C69" i="1"/>
  <c r="C66" i="32"/>
  <c r="C61" i="1"/>
  <c r="C62" i="1"/>
  <c r="C63" i="1"/>
  <c r="C64" i="1"/>
  <c r="C65" i="1"/>
  <c r="C67" i="1"/>
  <c r="C69" i="32"/>
  <c r="C60" i="32"/>
  <c r="C68" i="1"/>
  <c r="G67" i="20"/>
  <c r="G61" i="20"/>
  <c r="G68" i="20"/>
  <c r="G62" i="20"/>
  <c r="G69" i="20"/>
  <c r="G63" i="20"/>
  <c r="G70" i="20"/>
  <c r="G64" i="20"/>
  <c r="G58" i="20"/>
  <c r="G59" i="20"/>
  <c r="G65" i="20"/>
  <c r="G60" i="20"/>
  <c r="G68" i="19"/>
  <c r="G62" i="19"/>
  <c r="G69" i="19"/>
  <c r="G63" i="19"/>
  <c r="G70" i="19"/>
  <c r="G64" i="19"/>
  <c r="G65" i="19"/>
  <c r="G66" i="19"/>
  <c r="G60" i="19"/>
  <c r="G66" i="20"/>
  <c r="G61" i="19"/>
  <c r="G67" i="19"/>
  <c r="G58" i="19"/>
  <c r="G68" i="18"/>
  <c r="G62" i="18"/>
  <c r="G69" i="18"/>
  <c r="G63" i="18"/>
  <c r="G70" i="18"/>
  <c r="G64" i="18"/>
  <c r="G58" i="18"/>
  <c r="G59" i="19"/>
  <c r="G65" i="18"/>
  <c r="G59" i="18"/>
  <c r="G66" i="18"/>
  <c r="G65" i="22"/>
  <c r="G59" i="22"/>
  <c r="G61" i="18"/>
  <c r="G66" i="22"/>
  <c r="G60" i="22"/>
  <c r="G67" i="22"/>
  <c r="G61" i="22"/>
  <c r="G67" i="18"/>
  <c r="G68" i="22"/>
  <c r="G62" i="22"/>
  <c r="G60" i="18"/>
  <c r="G69" i="22"/>
  <c r="G69" i="13"/>
  <c r="G63" i="13"/>
  <c r="G69" i="21"/>
  <c r="G63" i="21"/>
  <c r="G64" i="22"/>
  <c r="G70" i="13"/>
  <c r="G64" i="13"/>
  <c r="G58" i="13"/>
  <c r="G70" i="21"/>
  <c r="G64" i="21"/>
  <c r="G58" i="21"/>
  <c r="G65" i="13"/>
  <c r="G59" i="13"/>
  <c r="G65" i="21"/>
  <c r="G59" i="21"/>
  <c r="G70" i="22"/>
  <c r="G66" i="13"/>
  <c r="G60" i="13"/>
  <c r="G66" i="21"/>
  <c r="G60" i="21"/>
  <c r="G63" i="22"/>
  <c r="G61" i="13"/>
  <c r="G67" i="21"/>
  <c r="G68" i="17"/>
  <c r="G62" i="17"/>
  <c r="G62" i="21"/>
  <c r="G69" i="17"/>
  <c r="G63" i="17"/>
  <c r="G67" i="13"/>
  <c r="G70" i="17"/>
  <c r="G64" i="17"/>
  <c r="G58" i="17"/>
  <c r="G62" i="13"/>
  <c r="G68" i="21"/>
  <c r="G65" i="17"/>
  <c r="G59" i="17"/>
  <c r="G66" i="16"/>
  <c r="G60" i="16"/>
  <c r="G67" i="17"/>
  <c r="G67" i="16"/>
  <c r="G61" i="16"/>
  <c r="G61" i="21"/>
  <c r="G60" i="17"/>
  <c r="G68" i="16"/>
  <c r="G62" i="16"/>
  <c r="G58" i="22"/>
  <c r="G69" i="16"/>
  <c r="G63" i="16"/>
  <c r="G66" i="17"/>
  <c r="G64" i="16"/>
  <c r="G65" i="15"/>
  <c r="G59" i="15"/>
  <c r="G65" i="14"/>
  <c r="G59" i="14"/>
  <c r="G65" i="12"/>
  <c r="G59" i="12"/>
  <c r="G59" i="16"/>
  <c r="G66" i="15"/>
  <c r="G60" i="15"/>
  <c r="G66" i="14"/>
  <c r="G60" i="14"/>
  <c r="G66" i="12"/>
  <c r="G60" i="12"/>
  <c r="G70" i="16"/>
  <c r="G67" i="15"/>
  <c r="G61" i="15"/>
  <c r="G67" i="14"/>
  <c r="G61" i="14"/>
  <c r="G67" i="12"/>
  <c r="G61" i="12"/>
  <c r="G65" i="16"/>
  <c r="G68" i="15"/>
  <c r="G62" i="15"/>
  <c r="G68" i="14"/>
  <c r="G62" i="14"/>
  <c r="G68" i="12"/>
  <c r="G62" i="12"/>
  <c r="G69" i="15"/>
  <c r="G63" i="12"/>
  <c r="G70" i="10"/>
  <c r="G64" i="10"/>
  <c r="G58" i="10"/>
  <c r="G70" i="2"/>
  <c r="G64" i="2"/>
  <c r="G58" i="2"/>
  <c r="G70" i="34"/>
  <c r="G61" i="17"/>
  <c r="G64" i="15"/>
  <c r="G70" i="14"/>
  <c r="G58" i="12"/>
  <c r="G65" i="10"/>
  <c r="G59" i="10"/>
  <c r="G65" i="2"/>
  <c r="G59" i="2"/>
  <c r="G63" i="14"/>
  <c r="G69" i="12"/>
  <c r="G66" i="10"/>
  <c r="G60" i="10"/>
  <c r="G66" i="2"/>
  <c r="G60" i="2"/>
  <c r="G70" i="15"/>
  <c r="G58" i="14"/>
  <c r="G64" i="12"/>
  <c r="G67" i="10"/>
  <c r="G61" i="10"/>
  <c r="G67" i="2"/>
  <c r="G61" i="2"/>
  <c r="G69" i="14"/>
  <c r="G62" i="10"/>
  <c r="G68" i="2"/>
  <c r="G64" i="34"/>
  <c r="G58" i="34"/>
  <c r="G70" i="35"/>
  <c r="G64" i="35"/>
  <c r="G58" i="35"/>
  <c r="G70" i="33"/>
  <c r="G64" i="33"/>
  <c r="G58" i="33"/>
  <c r="G58" i="15"/>
  <c r="G63" i="2"/>
  <c r="G65" i="34"/>
  <c r="G59" i="34"/>
  <c r="G65" i="35"/>
  <c r="G59" i="35"/>
  <c r="G65" i="33"/>
  <c r="G59" i="33"/>
  <c r="G63" i="15"/>
  <c r="G68" i="10"/>
  <c r="G66" i="34"/>
  <c r="G60" i="34"/>
  <c r="G66" i="35"/>
  <c r="G60" i="35"/>
  <c r="G66" i="33"/>
  <c r="G60" i="33"/>
  <c r="G70" i="12"/>
  <c r="G63" i="10"/>
  <c r="G69" i="2"/>
  <c r="G67" i="34"/>
  <c r="G61" i="34"/>
  <c r="G67" i="35"/>
  <c r="G61" i="35"/>
  <c r="G67" i="33"/>
  <c r="G61" i="33"/>
  <c r="G58" i="16"/>
  <c r="G68" i="13"/>
  <c r="G69" i="34"/>
  <c r="G62" i="2"/>
  <c r="G62" i="34"/>
  <c r="G64" i="14"/>
  <c r="G69" i="10"/>
  <c r="G63" i="34"/>
  <c r="G62" i="35"/>
  <c r="G68" i="33"/>
  <c r="G68" i="34"/>
  <c r="G63" i="33"/>
  <c r="G68" i="35"/>
  <c r="G69" i="35"/>
  <c r="G69" i="33"/>
  <c r="G68" i="36"/>
  <c r="G62" i="36"/>
  <c r="G68" i="32"/>
  <c r="G62" i="32"/>
  <c r="G69" i="36"/>
  <c r="G63" i="36"/>
  <c r="G63" i="35"/>
  <c r="G70" i="36"/>
  <c r="G64" i="36"/>
  <c r="G58" i="36"/>
  <c r="G65" i="36"/>
  <c r="G59" i="36"/>
  <c r="G65" i="32"/>
  <c r="G59" i="32"/>
  <c r="G64" i="1"/>
  <c r="G67" i="36"/>
  <c r="G60" i="36"/>
  <c r="G62" i="33"/>
  <c r="G66" i="36"/>
  <c r="G66" i="32"/>
  <c r="G59" i="1"/>
  <c r="G60" i="1"/>
  <c r="G61" i="1"/>
  <c r="G70" i="32"/>
  <c r="G61" i="32"/>
  <c r="G65" i="1"/>
  <c r="G66" i="1"/>
  <c r="G67" i="1"/>
  <c r="G68" i="1"/>
  <c r="G69" i="1"/>
  <c r="G70" i="1"/>
  <c r="G63" i="32"/>
  <c r="G69" i="32"/>
  <c r="G60" i="32"/>
  <c r="G61" i="36"/>
  <c r="G64" i="32"/>
  <c r="G67" i="32"/>
  <c r="G58" i="32"/>
  <c r="G62" i="1"/>
  <c r="G63" i="1"/>
  <c r="G58" i="1"/>
  <c r="AM27" i="5"/>
  <c r="AM25" i="5"/>
  <c r="AM26" i="5"/>
  <c r="AM28" i="5"/>
  <c r="AM29" i="5"/>
  <c r="AI25" i="5"/>
  <c r="AI27" i="5"/>
  <c r="AI28" i="5"/>
  <c r="AI29" i="5"/>
  <c r="AI26" i="5"/>
  <c r="AQ4" i="6"/>
  <c r="AM4" i="6"/>
  <c r="J4" i="6"/>
  <c r="J53" i="6" s="1"/>
  <c r="E4" i="6"/>
  <c r="E53" i="6" s="1"/>
  <c r="U30" i="38"/>
  <c r="AB12" i="3"/>
  <c r="K17" i="3"/>
  <c r="V17" i="3"/>
  <c r="T24" i="38"/>
  <c r="W21" i="5"/>
  <c r="G21" i="5"/>
  <c r="Q19" i="3"/>
  <c r="Q13" i="5"/>
  <c r="AE12" i="3"/>
  <c r="I19" i="5"/>
  <c r="AC22" i="5"/>
  <c r="AX3" i="9"/>
  <c r="AB14" i="3"/>
  <c r="Z16" i="3"/>
  <c r="L19" i="3"/>
  <c r="I14" i="5"/>
  <c r="U12" i="3"/>
  <c r="AD11" i="5"/>
  <c r="H11" i="5"/>
  <c r="G24" i="3"/>
  <c r="U15" i="5"/>
  <c r="M21" i="3"/>
  <c r="X15" i="3"/>
  <c r="AD17" i="3"/>
  <c r="J19" i="3"/>
  <c r="T14" i="5"/>
  <c r="Y16" i="3"/>
  <c r="W24" i="5"/>
  <c r="AF12" i="3"/>
  <c r="D20" i="5"/>
  <c r="I20" i="5"/>
  <c r="D14" i="3"/>
  <c r="F24" i="3"/>
  <c r="Z24" i="5"/>
  <c r="AA19" i="5"/>
  <c r="AE20" i="3"/>
  <c r="Z20" i="3"/>
  <c r="S18" i="5"/>
  <c r="Y11" i="3"/>
  <c r="N16" i="5"/>
  <c r="V16" i="3"/>
  <c r="R24" i="5"/>
  <c r="AC24" i="5"/>
  <c r="BE3" i="9"/>
  <c r="I18" i="3"/>
  <c r="E22" i="3"/>
  <c r="AB22" i="5"/>
  <c r="N22" i="3"/>
  <c r="R11" i="3"/>
  <c r="L25" i="3"/>
  <c r="G21" i="3"/>
  <c r="L29" i="3"/>
  <c r="O17" i="3"/>
  <c r="T18" i="3"/>
  <c r="T23" i="3"/>
  <c r="E12" i="3"/>
  <c r="AE11" i="5"/>
  <c r="AD18" i="5"/>
  <c r="S21" i="5"/>
  <c r="Y19" i="5"/>
  <c r="X24" i="38"/>
  <c r="AA18" i="5"/>
  <c r="Q16" i="5"/>
  <c r="O21" i="3"/>
  <c r="D13" i="5"/>
  <c r="AB23" i="5"/>
  <c r="W18" i="3"/>
  <c r="M30" i="38"/>
  <c r="AF14" i="5"/>
  <c r="AB31" i="38"/>
  <c r="K12" i="5"/>
  <c r="H24" i="3"/>
  <c r="M20" i="5"/>
  <c r="W20" i="5"/>
  <c r="AO3" i="9"/>
  <c r="Q23" i="5"/>
  <c r="BF3" i="9"/>
  <c r="S29" i="38"/>
  <c r="AA21" i="3"/>
  <c r="J15" i="5"/>
  <c r="T15" i="5"/>
  <c r="AD13" i="5"/>
  <c r="U23" i="3"/>
  <c r="U21" i="5"/>
  <c r="Z18" i="3"/>
  <c r="V24" i="5"/>
  <c r="E11" i="5"/>
  <c r="M18" i="3"/>
  <c r="G14" i="5"/>
  <c r="G17" i="3"/>
  <c r="U31" i="38"/>
  <c r="Y24" i="3"/>
  <c r="V30" i="38"/>
  <c r="V13" i="5"/>
  <c r="M29" i="3"/>
  <c r="S15" i="5"/>
  <c r="Y25" i="38"/>
  <c r="L23" i="3"/>
  <c r="AA15" i="3"/>
  <c r="X11" i="3"/>
  <c r="W23" i="38"/>
  <c r="AC17" i="5"/>
  <c r="Q28" i="3"/>
  <c r="H11" i="3"/>
  <c r="J27" i="3"/>
  <c r="V20" i="3"/>
  <c r="Q35" i="38"/>
  <c r="AA24" i="3"/>
  <c r="H19" i="3"/>
  <c r="Q15" i="5"/>
  <c r="K21" i="3"/>
  <c r="S28" i="3"/>
  <c r="AE18" i="5"/>
  <c r="N20" i="5"/>
  <c r="AA24" i="5"/>
  <c r="AE28" i="3"/>
  <c r="E19" i="5"/>
  <c r="AA23" i="3"/>
  <c r="G23" i="5"/>
  <c r="U27" i="38"/>
  <c r="L17" i="3"/>
  <c r="AD17" i="5"/>
  <c r="M24" i="3"/>
  <c r="E12" i="5"/>
  <c r="Q24" i="5"/>
  <c r="P25" i="38"/>
  <c r="AF21" i="5"/>
  <c r="Q17" i="3"/>
  <c r="P17" i="5"/>
  <c r="AU3" i="9"/>
  <c r="AD19" i="3"/>
  <c r="X15" i="5"/>
  <c r="AE14" i="3"/>
  <c r="J12" i="5"/>
  <c r="AE15" i="3"/>
  <c r="R24" i="38"/>
  <c r="P16" i="5"/>
  <c r="R25" i="3"/>
  <c r="AB17" i="3"/>
  <c r="G13" i="5"/>
  <c r="W13" i="3"/>
  <c r="N19" i="5"/>
  <c r="F20" i="5"/>
  <c r="Y18" i="3"/>
  <c r="AD24" i="5"/>
  <c r="W28" i="38"/>
  <c r="V25" i="3"/>
  <c r="R23" i="5"/>
  <c r="N16" i="3"/>
  <c r="U19" i="5"/>
  <c r="I13" i="5"/>
  <c r="L28" i="3"/>
  <c r="L27" i="3"/>
  <c r="E24" i="5"/>
  <c r="K24" i="5"/>
  <c r="U27" i="3"/>
  <c r="S23" i="3"/>
  <c r="AA18" i="3"/>
  <c r="AB21" i="5"/>
  <c r="Z24" i="3"/>
  <c r="P15" i="3"/>
  <c r="K15" i="5"/>
  <c r="M22" i="5"/>
  <c r="AC21" i="5"/>
  <c r="AE19" i="3"/>
  <c r="Z20" i="5"/>
  <c r="P23" i="38"/>
  <c r="F21" i="5"/>
  <c r="M16" i="5"/>
  <c r="AF18" i="3"/>
  <c r="AD24" i="3"/>
  <c r="J18" i="3"/>
  <c r="H20" i="5"/>
  <c r="AF17" i="5"/>
  <c r="G11" i="5"/>
  <c r="AC24" i="3"/>
  <c r="S24" i="3"/>
  <c r="F23" i="3"/>
  <c r="AA11" i="3"/>
  <c r="D23" i="3"/>
  <c r="I13" i="3"/>
  <c r="V25" i="38"/>
  <c r="J16" i="5"/>
  <c r="N20" i="3"/>
  <c r="AF21" i="3"/>
  <c r="U25" i="38"/>
  <c r="O20" i="3"/>
  <c r="F15" i="5"/>
  <c r="G15" i="3"/>
  <c r="AD14" i="5"/>
  <c r="AA21" i="5"/>
  <c r="J14" i="3"/>
  <c r="T16" i="5"/>
  <c r="Y13" i="5"/>
  <c r="N11" i="5"/>
  <c r="W15" i="3"/>
  <c r="T22" i="3"/>
  <c r="G15" i="5"/>
  <c r="H23" i="5"/>
  <c r="K14" i="3"/>
  <c r="V21" i="3"/>
  <c r="L14" i="3"/>
  <c r="F19" i="3"/>
  <c r="K26" i="38"/>
  <c r="M16" i="3"/>
  <c r="E13" i="5"/>
  <c r="X18" i="5"/>
  <c r="AB21" i="3"/>
  <c r="R19" i="3"/>
  <c r="W15" i="5"/>
  <c r="AF13" i="5"/>
  <c r="S16" i="5"/>
  <c r="T14" i="3"/>
  <c r="M17" i="3"/>
  <c r="M21" i="5"/>
  <c r="X16" i="3"/>
  <c r="AC23" i="3"/>
  <c r="AC15" i="5"/>
  <c r="P11" i="5"/>
  <c r="F22" i="5"/>
  <c r="H17" i="3"/>
  <c r="P20" i="5"/>
  <c r="L11" i="5"/>
  <c r="L15" i="3"/>
  <c r="V12" i="5"/>
  <c r="K19" i="3"/>
  <c r="E21" i="5"/>
  <c r="AE12" i="5"/>
  <c r="W27" i="38"/>
  <c r="M28" i="38"/>
  <c r="L22" i="3"/>
  <c r="O15" i="5"/>
  <c r="H16" i="3"/>
  <c r="V27" i="3"/>
  <c r="AB29" i="38"/>
  <c r="L13" i="5"/>
  <c r="AC23" i="5"/>
  <c r="S24" i="5"/>
  <c r="H12" i="3"/>
  <c r="R15" i="3"/>
  <c r="M14" i="5"/>
  <c r="R15" i="5"/>
  <c r="I16" i="5"/>
  <c r="V31" i="38"/>
  <c r="M13" i="5"/>
  <c r="AC15" i="3"/>
  <c r="AF20" i="5"/>
  <c r="T27" i="38"/>
  <c r="AA15" i="5"/>
  <c r="U17" i="3"/>
  <c r="K22" i="3"/>
  <c r="V29" i="3"/>
  <c r="W17" i="5"/>
  <c r="T11" i="5"/>
  <c r="I21" i="5"/>
  <c r="E13" i="3"/>
  <c r="E23" i="3"/>
  <c r="L16" i="5"/>
  <c r="W23" i="3"/>
  <c r="AC18" i="5"/>
  <c r="AA16" i="3"/>
  <c r="V29" i="38"/>
  <c r="Q14" i="5"/>
  <c r="P24" i="38"/>
  <c r="V22" i="3"/>
  <c r="AB24" i="5"/>
  <c r="I17" i="5"/>
  <c r="Y17" i="5"/>
  <c r="W24" i="3"/>
  <c r="AC29" i="38"/>
  <c r="AF11" i="5"/>
  <c r="O12" i="3"/>
  <c r="T25" i="3"/>
  <c r="P17" i="3"/>
  <c r="AD16" i="3"/>
  <c r="AD21" i="3"/>
  <c r="W23" i="5"/>
  <c r="P11" i="3"/>
  <c r="AF11" i="3"/>
  <c r="L23" i="38"/>
  <c r="G22" i="5"/>
  <c r="P13" i="3"/>
  <c r="S11" i="3"/>
  <c r="X13" i="3"/>
  <c r="X17" i="3"/>
  <c r="J24" i="5"/>
  <c r="L11" i="3"/>
  <c r="G27" i="3"/>
  <c r="AD22" i="5"/>
  <c r="Q12" i="5"/>
  <c r="Y31" i="38"/>
  <c r="J23" i="5"/>
  <c r="X20" i="5"/>
  <c r="J15" i="3"/>
  <c r="S13" i="3"/>
  <c r="D15" i="3"/>
  <c r="W16" i="3"/>
  <c r="Z23" i="3"/>
  <c r="O18" i="5"/>
  <c r="AD12" i="5"/>
  <c r="AN3" i="9"/>
  <c r="AC18" i="3"/>
  <c r="V13" i="3"/>
  <c r="U12" i="5"/>
  <c r="D12" i="5"/>
  <c r="H18" i="3"/>
  <c r="I15" i="3"/>
  <c r="AB22" i="3"/>
  <c r="U21" i="3"/>
  <c r="H23" i="3"/>
  <c r="AE23" i="5"/>
  <c r="AE27" i="3"/>
  <c r="AF22" i="5"/>
  <c r="R16" i="3"/>
  <c r="T17" i="5"/>
  <c r="Z17" i="3"/>
  <c r="AF12" i="5"/>
  <c r="Y23" i="38"/>
  <c r="AE15" i="5"/>
  <c r="AA17" i="5"/>
  <c r="AE13" i="3"/>
  <c r="J24" i="3"/>
  <c r="L16" i="3"/>
  <c r="N15" i="5"/>
  <c r="AC30" i="38"/>
  <c r="Q20" i="3"/>
  <c r="S21" i="3"/>
  <c r="AF16" i="3"/>
  <c r="U13" i="5"/>
  <c r="AC19" i="3"/>
  <c r="Z13" i="5"/>
  <c r="I16" i="3"/>
  <c r="V18" i="3"/>
  <c r="Q29" i="3"/>
  <c r="T19" i="5"/>
  <c r="G18" i="3"/>
  <c r="Y22" i="5"/>
  <c r="J22" i="5"/>
  <c r="T13" i="3"/>
  <c r="Z15" i="5"/>
  <c r="N13" i="5"/>
  <c r="N25" i="38"/>
  <c r="L19" i="5"/>
  <c r="O14" i="5"/>
  <c r="Z19" i="5"/>
  <c r="AF24" i="3"/>
  <c r="H12" i="5"/>
  <c r="Y29" i="38"/>
  <c r="R19" i="5"/>
  <c r="AB13" i="3"/>
  <c r="S20" i="5"/>
  <c r="R16" i="5"/>
  <c r="S31" i="38"/>
  <c r="J18" i="5"/>
  <c r="S24" i="38"/>
  <c r="Y20" i="3"/>
  <c r="W12" i="5"/>
  <c r="AA22" i="3"/>
  <c r="V19" i="3"/>
  <c r="AB20" i="3"/>
  <c r="L18" i="3"/>
  <c r="G16" i="5"/>
  <c r="U32" i="38"/>
  <c r="Z23" i="5"/>
  <c r="D15" i="5"/>
  <c r="U18" i="5"/>
  <c r="M26" i="3"/>
  <c r="J17" i="5"/>
  <c r="D17" i="3"/>
  <c r="Q20" i="5"/>
  <c r="AE19" i="5"/>
  <c r="Y12" i="5"/>
  <c r="AF22" i="3"/>
  <c r="S22" i="5"/>
  <c r="K24" i="38"/>
  <c r="E28" i="3"/>
  <c r="H22" i="3"/>
  <c r="W17" i="3"/>
  <c r="V14" i="5"/>
  <c r="AC12" i="3"/>
  <c r="I20" i="3"/>
  <c r="P22" i="3"/>
  <c r="T24" i="5"/>
  <c r="E18" i="3"/>
  <c r="L20" i="3"/>
  <c r="D14" i="5"/>
  <c r="AE11" i="3"/>
  <c r="X18" i="3"/>
  <c r="AT3" i="9"/>
  <c r="I24" i="3"/>
  <c r="Z15" i="3"/>
  <c r="N12" i="3"/>
  <c r="E15" i="3"/>
  <c r="Q14" i="3"/>
  <c r="AB15" i="3"/>
  <c r="P15" i="5"/>
  <c r="U16" i="5"/>
  <c r="P19" i="3"/>
  <c r="E23" i="5"/>
  <c r="H14" i="3"/>
  <c r="Y21" i="5"/>
  <c r="AD15" i="3"/>
  <c r="O14" i="3"/>
  <c r="E17" i="3"/>
  <c r="Q18" i="5"/>
  <c r="G13" i="3"/>
  <c r="Z30" i="38"/>
  <c r="F14" i="5"/>
  <c r="Q11" i="3"/>
  <c r="M33" i="38"/>
  <c r="S25" i="3"/>
  <c r="X14" i="3"/>
  <c r="N14" i="3"/>
  <c r="N22" i="5"/>
  <c r="W22" i="3"/>
  <c r="V24" i="3"/>
  <c r="U28" i="3"/>
  <c r="V14" i="3"/>
  <c r="W24" i="38"/>
  <c r="X33" i="38"/>
  <c r="AQ3" i="9"/>
  <c r="I23" i="5"/>
  <c r="H21" i="3"/>
  <c r="S25" i="38"/>
  <c r="X16" i="5"/>
  <c r="D22" i="3"/>
  <c r="G17" i="5"/>
  <c r="D13" i="3"/>
  <c r="K18" i="3"/>
  <c r="AD21" i="5"/>
  <c r="D21" i="5"/>
  <c r="Y22" i="3"/>
  <c r="S23" i="5"/>
  <c r="X21" i="3"/>
  <c r="O22" i="5"/>
  <c r="AI3" i="9"/>
  <c r="AB14" i="5"/>
  <c r="R18" i="5"/>
  <c r="S20" i="3"/>
  <c r="D18" i="5"/>
  <c r="F17" i="3"/>
  <c r="M27" i="38"/>
  <c r="E25" i="3"/>
  <c r="M23" i="38"/>
  <c r="F22" i="3"/>
  <c r="H19" i="5"/>
  <c r="AF3" i="9"/>
  <c r="T11" i="3"/>
  <c r="Y18" i="5"/>
  <c r="F13" i="5"/>
  <c r="S14" i="3"/>
  <c r="S22" i="3"/>
  <c r="M15" i="3"/>
  <c r="N24" i="3"/>
  <c r="M22" i="3"/>
  <c r="O13" i="3"/>
  <c r="D22" i="5"/>
  <c r="L14" i="5"/>
  <c r="AS3" i="9"/>
  <c r="X31" i="38"/>
  <c r="K12" i="3"/>
  <c r="X21" i="5"/>
  <c r="Z19" i="3"/>
  <c r="I12" i="3"/>
  <c r="K33" i="38"/>
  <c r="X29" i="38"/>
  <c r="K23" i="3"/>
  <c r="F16" i="5"/>
  <c r="X12" i="3"/>
  <c r="G19" i="3"/>
  <c r="BB3" i="9"/>
  <c r="E18" i="5"/>
  <c r="P24" i="3"/>
  <c r="V21" i="5"/>
  <c r="F18" i="5"/>
  <c r="E22" i="5"/>
  <c r="H24" i="5"/>
  <c r="E17" i="5"/>
  <c r="AC31" i="38"/>
  <c r="X22" i="5"/>
  <c r="AF15" i="5"/>
  <c r="Q25" i="38"/>
  <c r="R13" i="5"/>
  <c r="U20" i="5"/>
  <c r="AB16" i="5"/>
  <c r="Y14" i="5"/>
  <c r="N15" i="3"/>
  <c r="O24" i="3"/>
  <c r="V23" i="38"/>
  <c r="D11" i="5"/>
  <c r="J20" i="3"/>
  <c r="T17" i="3"/>
  <c r="AE22" i="5"/>
  <c r="O11" i="5"/>
  <c r="P23" i="3"/>
  <c r="H20" i="3"/>
  <c r="AB23" i="3"/>
  <c r="P21" i="3"/>
  <c r="Q29" i="38"/>
  <c r="AC25" i="3"/>
  <c r="T23" i="5"/>
  <c r="AF28" i="3"/>
  <c r="O28" i="3"/>
  <c r="Q27" i="3"/>
  <c r="X23" i="5"/>
  <c r="H25" i="3"/>
  <c r="R13" i="3"/>
  <c r="G19" i="5"/>
  <c r="Z16" i="5"/>
  <c r="H28" i="3"/>
  <c r="AF20" i="3"/>
  <c r="O23" i="5"/>
  <c r="Z22" i="3"/>
  <c r="M23" i="5"/>
  <c r="V11" i="3"/>
  <c r="R14" i="3"/>
  <c r="AE23" i="3"/>
  <c r="M19" i="5"/>
  <c r="AA19" i="3"/>
  <c r="AC21" i="3"/>
  <c r="AE16" i="3"/>
  <c r="R14" i="5"/>
  <c r="V23" i="5"/>
  <c r="L13" i="3"/>
  <c r="S23" i="38"/>
  <c r="G16" i="3"/>
  <c r="U17" i="5"/>
  <c r="N13" i="3"/>
  <c r="T12" i="5"/>
  <c r="U24" i="5"/>
  <c r="T15" i="3"/>
  <c r="Q22" i="3"/>
  <c r="E21" i="3"/>
  <c r="R21" i="5"/>
  <c r="V22" i="5"/>
  <c r="AA31" i="38"/>
  <c r="Q11" i="5"/>
  <c r="U19" i="3"/>
  <c r="M24" i="5"/>
  <c r="AA12" i="3"/>
  <c r="R12" i="3"/>
  <c r="AD20" i="5"/>
  <c r="AF15" i="3"/>
  <c r="M20" i="3"/>
  <c r="G28" i="3"/>
  <c r="X20" i="3"/>
  <c r="N18" i="3"/>
  <c r="N11" i="3"/>
  <c r="I14" i="3"/>
  <c r="V26" i="3"/>
  <c r="E24" i="3"/>
  <c r="L15" i="5"/>
  <c r="M11" i="5"/>
  <c r="Y13" i="3"/>
  <c r="AL3" i="9"/>
  <c r="O21" i="5"/>
  <c r="H13" i="3"/>
  <c r="AC11" i="3"/>
  <c r="O23" i="3"/>
  <c r="AD20" i="3"/>
  <c r="F16" i="3"/>
  <c r="R17" i="3"/>
  <c r="V20" i="5"/>
  <c r="L12" i="5"/>
  <c r="F19" i="5"/>
  <c r="T18" i="5"/>
  <c r="V24" i="38"/>
  <c r="N12" i="5"/>
  <c r="AM3" i="9"/>
  <c r="V15" i="5"/>
  <c r="AA13" i="3"/>
  <c r="Z14" i="3"/>
  <c r="M15" i="5"/>
  <c r="G23" i="3"/>
  <c r="AE13" i="5"/>
  <c r="AB17" i="5"/>
  <c r="S19" i="5"/>
  <c r="AE22" i="3"/>
  <c r="L24" i="38"/>
  <c r="H17" i="5"/>
  <c r="T21" i="5"/>
  <c r="X22" i="3"/>
  <c r="W16" i="5"/>
  <c r="AB19" i="3"/>
  <c r="K20" i="3"/>
  <c r="AC16" i="5"/>
  <c r="AZ3" i="9"/>
  <c r="N28" i="3"/>
  <c r="N23" i="3"/>
  <c r="V27" i="38"/>
  <c r="K28" i="38"/>
  <c r="AJ3" i="9"/>
  <c r="AF13" i="3"/>
  <c r="U11" i="3"/>
  <c r="O13" i="5"/>
  <c r="K22" i="5"/>
  <c r="AH3" i="9"/>
  <c r="P18" i="3"/>
  <c r="Q26" i="3"/>
  <c r="N19" i="3"/>
  <c r="S16" i="3"/>
  <c r="AA12" i="5"/>
  <c r="T21" i="3"/>
  <c r="P12" i="3"/>
  <c r="R23" i="3"/>
  <c r="F12" i="3"/>
  <c r="AW3" i="9"/>
  <c r="D16" i="5"/>
  <c r="L20" i="5"/>
  <c r="J11" i="5"/>
  <c r="P27" i="38"/>
  <c r="AE21" i="5"/>
  <c r="V12" i="3"/>
  <c r="V11" i="5"/>
  <c r="I11" i="5"/>
  <c r="S12" i="3"/>
  <c r="AF18" i="5"/>
  <c r="I23" i="3"/>
  <c r="D19" i="3"/>
  <c r="I11" i="3"/>
  <c r="Z21" i="5"/>
  <c r="F23" i="5"/>
  <c r="R21" i="3"/>
  <c r="U26" i="3"/>
  <c r="X32" i="38"/>
  <c r="W18" i="5"/>
  <c r="AD14" i="3"/>
  <c r="AC11" i="5"/>
  <c r="AA20" i="3"/>
  <c r="AF24" i="5"/>
  <c r="AC28" i="3"/>
  <c r="T13" i="5"/>
  <c r="P23" i="5"/>
  <c r="M27" i="3"/>
  <c r="K24" i="3"/>
  <c r="Q24" i="3"/>
  <c r="AA29" i="38"/>
  <c r="AC22" i="3"/>
  <c r="P21" i="5"/>
  <c r="G22" i="3"/>
  <c r="X23" i="3"/>
  <c r="R24" i="3"/>
  <c r="N21" i="3"/>
  <c r="AF23" i="5"/>
  <c r="K16" i="5"/>
  <c r="U33" i="38"/>
  <c r="R17" i="5"/>
  <c r="N23" i="38"/>
  <c r="F13" i="3"/>
  <c r="O24" i="38"/>
  <c r="U16" i="3"/>
  <c r="K13" i="5"/>
  <c r="AA11" i="5"/>
  <c r="AF19" i="3"/>
  <c r="BH3" i="9"/>
  <c r="I22" i="3"/>
  <c r="D24" i="3"/>
  <c r="H16" i="5"/>
  <c r="E15" i="5"/>
  <c r="BA3" i="9"/>
  <c r="N17" i="3"/>
  <c r="X34" i="38"/>
  <c r="R20" i="5"/>
  <c r="O17" i="5"/>
  <c r="AB24" i="3"/>
  <c r="W14" i="5"/>
  <c r="AD12" i="3"/>
  <c r="S11" i="5"/>
  <c r="K19" i="5"/>
  <c r="Z28" i="3"/>
  <c r="J17" i="3"/>
  <c r="G20" i="3"/>
  <c r="F12" i="5"/>
  <c r="R27" i="38"/>
  <c r="AE29" i="3"/>
  <c r="J11" i="3"/>
  <c r="P19" i="5"/>
  <c r="O16" i="5"/>
  <c r="N17" i="5"/>
  <c r="I21" i="3"/>
  <c r="AD23" i="3"/>
  <c r="F14" i="3"/>
  <c r="AV3" i="9"/>
  <c r="V28" i="3"/>
  <c r="Z12" i="5"/>
  <c r="AA16" i="5"/>
  <c r="Z18" i="5"/>
  <c r="T20" i="5"/>
  <c r="BC3" i="9"/>
  <c r="N24" i="38"/>
  <c r="W11" i="5"/>
  <c r="Y30" i="38"/>
  <c r="AB12" i="5"/>
  <c r="M24" i="38"/>
  <c r="V19" i="5"/>
  <c r="Y20" i="5"/>
  <c r="I19" i="3"/>
  <c r="W22" i="5"/>
  <c r="AF23" i="3"/>
  <c r="S18" i="3"/>
  <c r="Z11" i="3"/>
  <c r="G11" i="3"/>
  <c r="I17" i="3"/>
  <c r="M18" i="5"/>
  <c r="AF14" i="3"/>
  <c r="AC17" i="3"/>
  <c r="Y17" i="3"/>
  <c r="G24" i="5"/>
  <c r="O12" i="5"/>
  <c r="L25" i="38"/>
  <c r="H15" i="3"/>
  <c r="AP3" i="9"/>
  <c r="Y12" i="3"/>
  <c r="J22" i="3"/>
  <c r="Z12" i="3"/>
  <c r="D12" i="3"/>
  <c r="AD22" i="3"/>
  <c r="AE17" i="3"/>
  <c r="H18" i="5"/>
  <c r="U15" i="3"/>
  <c r="O11" i="3"/>
  <c r="L23" i="5"/>
  <c r="U11" i="5"/>
  <c r="P18" i="5"/>
  <c r="T24" i="3"/>
  <c r="Y15" i="3"/>
  <c r="L21" i="3"/>
  <c r="Z14" i="5"/>
  <c r="O25" i="38"/>
  <c r="G14" i="3"/>
  <c r="U23" i="5"/>
  <c r="D20" i="3"/>
  <c r="K11" i="3"/>
  <c r="D16" i="3"/>
  <c r="V23" i="3"/>
  <c r="U34" i="38"/>
  <c r="AD15" i="5"/>
  <c r="L21" i="5"/>
  <c r="D18" i="3"/>
  <c r="J21" i="5"/>
  <c r="Y21" i="3"/>
  <c r="K20" i="5"/>
  <c r="O16" i="3"/>
  <c r="H21" i="5"/>
  <c r="I12" i="5"/>
  <c r="AC14" i="3"/>
  <c r="Y23" i="5"/>
  <c r="AC16" i="3"/>
  <c r="J13" i="3"/>
  <c r="P16" i="3"/>
  <c r="Q12" i="3"/>
  <c r="R11" i="5"/>
  <c r="Y15" i="5"/>
  <c r="AE16" i="5"/>
  <c r="G12" i="5"/>
  <c r="Z21" i="3"/>
  <c r="J13" i="5"/>
  <c r="R12" i="5"/>
  <c r="N18" i="5"/>
  <c r="F17" i="5"/>
  <c r="Q16" i="3"/>
  <c r="AC20" i="3"/>
  <c r="J20" i="5"/>
  <c r="X12" i="5"/>
  <c r="E20" i="5"/>
  <c r="S15" i="3"/>
  <c r="Q18" i="3"/>
  <c r="S26" i="38"/>
  <c r="M19" i="3"/>
  <c r="E19" i="3"/>
  <c r="P24" i="5"/>
  <c r="AF17" i="3"/>
  <c r="X14" i="5"/>
  <c r="O27" i="38"/>
  <c r="H22" i="5"/>
  <c r="Q19" i="5"/>
  <c r="J21" i="3"/>
  <c r="G18" i="5"/>
  <c r="AA13" i="5"/>
  <c r="AB13" i="5"/>
  <c r="U29" i="38"/>
  <c r="U20" i="3"/>
  <c r="J23" i="3"/>
  <c r="K18" i="5"/>
  <c r="X11" i="5"/>
  <c r="R20" i="3"/>
  <c r="Y24" i="5"/>
  <c r="AE18" i="3"/>
  <c r="AD11" i="3"/>
  <c r="U22" i="5"/>
  <c r="J14" i="5"/>
  <c r="I24" i="5"/>
  <c r="W13" i="5"/>
  <c r="F15" i="3"/>
  <c r="M17" i="5"/>
  <c r="AR3" i="9"/>
  <c r="AE14" i="5"/>
  <c r="O20" i="5"/>
  <c r="S19" i="3"/>
  <c r="Z17" i="5"/>
  <c r="P14" i="5"/>
  <c r="AC13" i="5"/>
  <c r="X13" i="5"/>
  <c r="AY3" i="9"/>
  <c r="O18" i="3"/>
  <c r="F20" i="3"/>
  <c r="M11" i="3"/>
  <c r="L30" i="38"/>
  <c r="U13" i="3"/>
  <c r="I22" i="5"/>
  <c r="AA20" i="5"/>
  <c r="W20" i="3"/>
  <c r="Y16" i="5"/>
  <c r="D11" i="3"/>
  <c r="V15" i="3"/>
  <c r="V18" i="5"/>
  <c r="AA22" i="5"/>
  <c r="Q25" i="3"/>
  <c r="T22" i="5"/>
  <c r="U23" i="38"/>
  <c r="Z31" i="38"/>
  <c r="R18" i="3"/>
  <c r="X24" i="5"/>
  <c r="AD23" i="5"/>
  <c r="AC20" i="5"/>
  <c r="K14" i="5"/>
  <c r="R22" i="3"/>
  <c r="J19" i="5"/>
  <c r="U29" i="3"/>
  <c r="T20" i="3"/>
  <c r="L24" i="5"/>
  <c r="K21" i="5"/>
  <c r="AB15" i="5"/>
  <c r="U22" i="3"/>
  <c r="Y14" i="3"/>
  <c r="N21" i="5"/>
  <c r="E27" i="3"/>
  <c r="Z25" i="3"/>
  <c r="U14" i="5"/>
  <c r="L22" i="5"/>
  <c r="L18" i="5"/>
  <c r="W21" i="3"/>
  <c r="E16" i="5"/>
  <c r="E20" i="3"/>
  <c r="M14" i="3"/>
  <c r="AK3" i="9"/>
  <c r="AG3" i="9"/>
  <c r="Q13" i="3"/>
  <c r="AD16" i="5"/>
  <c r="L17" i="5"/>
  <c r="M12" i="5"/>
  <c r="AB18" i="5"/>
  <c r="N23" i="5"/>
  <c r="Z11" i="5"/>
  <c r="AB11" i="5"/>
  <c r="F24" i="5"/>
  <c r="S30" i="38"/>
  <c r="I18" i="5"/>
  <c r="O24" i="5"/>
  <c r="H15" i="5"/>
  <c r="AE26" i="3"/>
  <c r="AE17" i="5"/>
  <c r="K17" i="5"/>
  <c r="D19" i="5"/>
  <c r="Z22" i="5"/>
  <c r="O29" i="38"/>
  <c r="U24" i="3"/>
  <c r="K23" i="5"/>
  <c r="S13" i="5"/>
  <c r="W14" i="3"/>
  <c r="Y19" i="3"/>
  <c r="N14" i="5"/>
  <c r="R22" i="5"/>
  <c r="AB18" i="3"/>
  <c r="M28" i="3"/>
  <c r="G20" i="5"/>
  <c r="S14" i="5"/>
  <c r="H13" i="5"/>
  <c r="AD13" i="3"/>
  <c r="S17" i="3"/>
  <c r="AE24" i="5"/>
  <c r="K16" i="3"/>
  <c r="K23" i="38"/>
  <c r="K15" i="3"/>
  <c r="L26" i="3"/>
  <c r="Q23" i="3"/>
  <c r="Y23" i="3"/>
  <c r="W19" i="5"/>
  <c r="J12" i="3"/>
  <c r="AD19" i="5"/>
  <c r="V17" i="5"/>
  <c r="X35" i="38"/>
  <c r="F11" i="3"/>
  <c r="O15" i="3"/>
  <c r="L12" i="3"/>
  <c r="P20" i="3"/>
  <c r="Z13" i="3"/>
  <c r="Q15" i="3"/>
  <c r="P14" i="3"/>
  <c r="Q17" i="5"/>
  <c r="M23" i="3"/>
  <c r="AB19" i="5"/>
  <c r="K13" i="3"/>
  <c r="P12" i="5"/>
  <c r="AB16" i="3"/>
  <c r="Y11" i="5"/>
  <c r="F21" i="3"/>
  <c r="E11" i="3"/>
  <c r="AC13" i="3"/>
  <c r="AC14" i="5"/>
  <c r="E14" i="5"/>
  <c r="U24" i="38"/>
  <c r="U14" i="3"/>
  <c r="AE24" i="3"/>
  <c r="M13" i="3"/>
  <c r="AA17" i="3"/>
  <c r="T19" i="3"/>
  <c r="F11" i="5"/>
  <c r="P22" i="5"/>
  <c r="J28" i="3"/>
  <c r="F18" i="3"/>
  <c r="O19" i="5"/>
  <c r="S17" i="5"/>
  <c r="BG3" i="9"/>
  <c r="Q22" i="5"/>
  <c r="D21" i="3"/>
  <c r="Q21" i="5"/>
  <c r="AF16" i="5"/>
  <c r="X19" i="3"/>
  <c r="N24" i="5"/>
  <c r="AC12" i="5"/>
  <c r="M12" i="3"/>
  <c r="T12" i="3"/>
  <c r="AF19" i="5"/>
  <c r="W12" i="3"/>
  <c r="Y24" i="38"/>
  <c r="AB11" i="3"/>
  <c r="N27" i="38"/>
  <c r="K25" i="3"/>
  <c r="S12" i="5"/>
  <c r="X28" i="3"/>
  <c r="O19" i="3"/>
  <c r="AA23" i="5"/>
  <c r="D24" i="5"/>
  <c r="E14" i="3"/>
  <c r="J16" i="3"/>
  <c r="AA14" i="3"/>
  <c r="D23" i="5"/>
  <c r="P28" i="38"/>
  <c r="AC19" i="5"/>
  <c r="BD3" i="9"/>
  <c r="AB20" i="5"/>
  <c r="E16" i="3"/>
  <c r="U18" i="3"/>
  <c r="Q21" i="3"/>
  <c r="D17" i="5"/>
  <c r="X17" i="5"/>
  <c r="Z29" i="38"/>
  <c r="G12" i="3"/>
  <c r="AE21" i="3"/>
  <c r="L24" i="3"/>
  <c r="AE20" i="5"/>
  <c r="W11" i="3"/>
  <c r="T16" i="3"/>
  <c r="K11" i="5"/>
  <c r="I15" i="5"/>
  <c r="O23" i="38"/>
  <c r="V16" i="5"/>
  <c r="AD18" i="3"/>
  <c r="H14" i="5"/>
  <c r="AA14" i="5"/>
  <c r="O22" i="3"/>
  <c r="X24" i="3"/>
  <c r="P13" i="5"/>
  <c r="X19" i="5"/>
  <c r="K25" i="38"/>
  <c r="W19" i="3"/>
  <c r="W36" i="38" l="1"/>
  <c r="B25" i="38"/>
  <c r="H25" i="38"/>
  <c r="AY23" i="5"/>
  <c r="AG24" i="3"/>
  <c r="O4" i="3"/>
  <c r="O21" i="28" s="1"/>
  <c r="AX8" i="28" s="1"/>
  <c r="O9" i="3"/>
  <c r="AG28" i="3"/>
  <c r="AY20" i="5"/>
  <c r="BB19" i="5"/>
  <c r="T7" i="3"/>
  <c r="T20" i="31" s="1"/>
  <c r="BC8" i="31" s="1"/>
  <c r="BB20" i="5"/>
  <c r="J7" i="3"/>
  <c r="J22" i="31" s="1"/>
  <c r="J71" i="31" s="1"/>
  <c r="BJ16" i="5"/>
  <c r="D28" i="38"/>
  <c r="X5" i="3"/>
  <c r="X18" i="29" s="1"/>
  <c r="X67" i="29" s="1"/>
  <c r="T6" i="5"/>
  <c r="T45" i="30" s="1"/>
  <c r="BC33" i="30" s="1"/>
  <c r="AY17" i="5"/>
  <c r="AX20" i="5"/>
  <c r="AS21" i="5"/>
  <c r="H9" i="5"/>
  <c r="H4" i="5"/>
  <c r="H47" i="28" s="1"/>
  <c r="AQ34" i="28" s="1"/>
  <c r="AM11" i="5"/>
  <c r="AM14" i="5"/>
  <c r="Q7" i="3"/>
  <c r="Z7" i="3"/>
  <c r="AE7" i="3"/>
  <c r="AE16" i="31" s="1"/>
  <c r="AE65" i="31" s="1"/>
  <c r="AR24" i="5"/>
  <c r="BF20" i="5"/>
  <c r="L36" i="38"/>
  <c r="E25" i="38"/>
  <c r="S7" i="3"/>
  <c r="S9" i="31" s="1"/>
  <c r="S58" i="31" s="1"/>
  <c r="AC7" i="3"/>
  <c r="G7" i="3"/>
  <c r="G18" i="31" s="1"/>
  <c r="AP7" i="31" s="1"/>
  <c r="AK15" i="5"/>
  <c r="BJ23" i="5"/>
  <c r="I9" i="3"/>
  <c r="I4" i="3"/>
  <c r="I7" i="28" s="1"/>
  <c r="AK13" i="5"/>
  <c r="F5" i="5"/>
  <c r="F43" i="29" s="1"/>
  <c r="AO32" i="29" s="1"/>
  <c r="AE4" i="5"/>
  <c r="AE41" i="28" s="1"/>
  <c r="BJ11" i="5"/>
  <c r="AE9" i="5"/>
  <c r="AL24" i="9"/>
  <c r="AR17" i="5"/>
  <c r="M6" i="5"/>
  <c r="M37" i="30" s="1"/>
  <c r="X36" i="38"/>
  <c r="AB5" i="3"/>
  <c r="AB21" i="29" s="1"/>
  <c r="BK8" i="29" s="1"/>
  <c r="AD9" i="5"/>
  <c r="AD4" i="5"/>
  <c r="AD33" i="28" s="1"/>
  <c r="BM29" i="28" s="1"/>
  <c r="L9" i="5"/>
  <c r="L4" i="5"/>
  <c r="L33" i="28" s="1"/>
  <c r="AU29" i="28" s="1"/>
  <c r="AG20" i="3"/>
  <c r="BF22" i="5"/>
  <c r="M5" i="3"/>
  <c r="M14" i="29" s="1"/>
  <c r="M63" i="29" s="1"/>
  <c r="AX15" i="5"/>
  <c r="C33" i="38"/>
  <c r="D29" i="38"/>
  <c r="AX18" i="5"/>
  <c r="BC21" i="5"/>
  <c r="BJ15" i="5"/>
  <c r="AJ24" i="9"/>
  <c r="N6" i="3"/>
  <c r="N21" i="30" s="1"/>
  <c r="BJ19" i="5"/>
  <c r="AX17" i="5"/>
  <c r="S6" i="5"/>
  <c r="S38" i="30" s="1"/>
  <c r="AY14" i="5"/>
  <c r="AX19" i="5"/>
  <c r="AF9" i="5"/>
  <c r="AF4" i="5"/>
  <c r="AF42" i="28" s="1"/>
  <c r="BK11" i="5"/>
  <c r="AG21" i="5"/>
  <c r="AI21" i="5"/>
  <c r="G6" i="5"/>
  <c r="G43" i="30" s="1"/>
  <c r="AP32" i="30" s="1"/>
  <c r="AL17" i="5"/>
  <c r="AG20" i="5"/>
  <c r="AI20" i="5"/>
  <c r="AA9" i="5"/>
  <c r="AA40" i="6" s="1"/>
  <c r="BJ31" i="6" s="1"/>
  <c r="BF11" i="5"/>
  <c r="AA4" i="5"/>
  <c r="AA40" i="28" s="1"/>
  <c r="BJ31" i="28" s="1"/>
  <c r="AC6" i="3"/>
  <c r="AC17" i="30" s="1"/>
  <c r="BE24" i="5"/>
  <c r="X4" i="3"/>
  <c r="X18" i="28" s="1"/>
  <c r="X67" i="28" s="1"/>
  <c r="X9" i="3"/>
  <c r="X18" i="6" s="1"/>
  <c r="BG7" i="6" s="1"/>
  <c r="AV11" i="5"/>
  <c r="Q4" i="5"/>
  <c r="Q36" i="28" s="1"/>
  <c r="Q9" i="5"/>
  <c r="Q37" i="6" s="1"/>
  <c r="AT16" i="5"/>
  <c r="BE14" i="5"/>
  <c r="BD24" i="9"/>
  <c r="O7" i="3"/>
  <c r="O21" i="31" s="1"/>
  <c r="AX8" i="31" s="1"/>
  <c r="Q4" i="3"/>
  <c r="Q9" i="3"/>
  <c r="J9" i="3"/>
  <c r="J23" i="6" s="1"/>
  <c r="J4" i="3"/>
  <c r="J23" i="28" s="1"/>
  <c r="J72" i="28" s="1"/>
  <c r="AS24" i="5"/>
  <c r="AV20" i="5"/>
  <c r="BE13" i="5"/>
  <c r="Z5" i="5"/>
  <c r="Z47" i="29" s="1"/>
  <c r="BI34" i="29" s="1"/>
  <c r="AS22" i="5"/>
  <c r="BG17" i="5"/>
  <c r="AB6" i="5"/>
  <c r="AB46" i="30" s="1"/>
  <c r="BK33" i="30" s="1"/>
  <c r="AC36" i="38"/>
  <c r="BH24" i="9"/>
  <c r="J5" i="3"/>
  <c r="J22" i="29" s="1"/>
  <c r="J71" i="29" s="1"/>
  <c r="D5" i="5"/>
  <c r="D47" i="29" s="1"/>
  <c r="AM34" i="29" s="1"/>
  <c r="AG13" i="5"/>
  <c r="AI13" i="5"/>
  <c r="T4" i="3"/>
  <c r="T9" i="3"/>
  <c r="AK20" i="5"/>
  <c r="AY24" i="9"/>
  <c r="K7" i="3"/>
  <c r="K4" i="31" s="1"/>
  <c r="AG4" i="31" s="1"/>
  <c r="E24" i="38"/>
  <c r="B24" i="38"/>
  <c r="H24" i="38"/>
  <c r="E29" i="38"/>
  <c r="B28" i="38"/>
  <c r="H28" i="38"/>
  <c r="AD5" i="3"/>
  <c r="AD15" i="29" s="1"/>
  <c r="BM6" i="29" s="1"/>
  <c r="R5" i="3"/>
  <c r="H6" i="3"/>
  <c r="H22" i="30" s="1"/>
  <c r="AQ9" i="30" s="1"/>
  <c r="B26" i="38"/>
  <c r="H26" i="38"/>
  <c r="AC5" i="3"/>
  <c r="AC20" i="29" s="1"/>
  <c r="BL8" i="29" s="1"/>
  <c r="AY21" i="5"/>
  <c r="V5" i="5"/>
  <c r="V34" i="29" s="1"/>
  <c r="AK14" i="5"/>
  <c r="V4" i="3"/>
  <c r="V12" i="28" s="1"/>
  <c r="V9" i="3"/>
  <c r="V13" i="6" s="1"/>
  <c r="AB36" i="38"/>
  <c r="D6" i="3"/>
  <c r="D22" i="30" s="1"/>
  <c r="AM9" i="30" s="1"/>
  <c r="AG17" i="3"/>
  <c r="K9" i="3"/>
  <c r="K4" i="3"/>
  <c r="AE5" i="5"/>
  <c r="AE42" i="29" s="1"/>
  <c r="BJ13" i="5"/>
  <c r="I5" i="3"/>
  <c r="I23" i="29" s="1"/>
  <c r="I72" i="29" s="1"/>
  <c r="BF24" i="9"/>
  <c r="AF24" i="9"/>
  <c r="AS19" i="5"/>
  <c r="AR12" i="5"/>
  <c r="AR20" i="5"/>
  <c r="AG19" i="5"/>
  <c r="AI19" i="5"/>
  <c r="AM12" i="5"/>
  <c r="F5" i="3"/>
  <c r="F18" i="29" s="1"/>
  <c r="AO7" i="29" s="1"/>
  <c r="H4" i="3"/>
  <c r="H22" i="28" s="1"/>
  <c r="AQ9" i="28" s="1"/>
  <c r="H9" i="3"/>
  <c r="H22" i="6" s="1"/>
  <c r="AQ9" i="6" s="1"/>
  <c r="AK22" i="5"/>
  <c r="AE4" i="3"/>
  <c r="AE16" i="28" s="1"/>
  <c r="AE65" i="28" s="1"/>
  <c r="AE9" i="3"/>
  <c r="AE17" i="6" s="1"/>
  <c r="BK14" i="5"/>
  <c r="H31" i="38"/>
  <c r="D31" i="38"/>
  <c r="AZ15" i="5"/>
  <c r="AV19" i="5"/>
  <c r="J6" i="5"/>
  <c r="J48" i="30" s="1"/>
  <c r="Z36" i="38"/>
  <c r="AY24" i="5"/>
  <c r="AG23" i="3"/>
  <c r="Y6" i="5"/>
  <c r="Y32" i="30" s="1"/>
  <c r="U4" i="3"/>
  <c r="U9" i="28" s="1"/>
  <c r="U58" i="28" s="1"/>
  <c r="U9" i="3"/>
  <c r="BA24" i="9"/>
  <c r="AM19" i="5"/>
  <c r="O6" i="3"/>
  <c r="O21" i="30" s="1"/>
  <c r="AX8" i="30" s="1"/>
  <c r="W5" i="3"/>
  <c r="W19" i="29" s="1"/>
  <c r="W68" i="29" s="1"/>
  <c r="E31" i="38"/>
  <c r="L9" i="3"/>
  <c r="L8" i="6" s="1"/>
  <c r="AU4" i="6" s="1"/>
  <c r="L4" i="3"/>
  <c r="AF6" i="3"/>
  <c r="AF16" i="30" s="1"/>
  <c r="AF9" i="3"/>
  <c r="AF20" i="6" s="1"/>
  <c r="AF4" i="3"/>
  <c r="AF17" i="28" s="1"/>
  <c r="X9" i="5"/>
  <c r="X4" i="5"/>
  <c r="X43" i="28" s="1"/>
  <c r="BG32" i="28" s="1"/>
  <c r="BC11" i="5"/>
  <c r="AT20" i="5"/>
  <c r="AM15" i="5"/>
  <c r="BC12" i="5"/>
  <c r="P4" i="5"/>
  <c r="P30" i="28" s="1"/>
  <c r="AG30" i="28" s="1"/>
  <c r="P9" i="5"/>
  <c r="D27" i="38"/>
  <c r="R6" i="5"/>
  <c r="R32" i="30" s="1"/>
  <c r="AG24" i="9"/>
  <c r="Y36" i="38"/>
  <c r="E23" i="38"/>
  <c r="G5" i="3"/>
  <c r="G18" i="29" s="1"/>
  <c r="G67" i="29" s="1"/>
  <c r="H33" i="38"/>
  <c r="B33" i="38"/>
  <c r="S4" i="3"/>
  <c r="S9" i="28" s="1"/>
  <c r="S9" i="3"/>
  <c r="S10" i="6" s="1"/>
  <c r="AA5" i="5"/>
  <c r="AA43" i="29" s="1"/>
  <c r="BJ32" i="29" s="1"/>
  <c r="BF13" i="5"/>
  <c r="BE18" i="5"/>
  <c r="M7" i="3"/>
  <c r="M9" i="31" s="1"/>
  <c r="M58" i="31" s="1"/>
  <c r="B23" i="38"/>
  <c r="K36" i="38"/>
  <c r="H23" i="38"/>
  <c r="AR15" i="5"/>
  <c r="AA9" i="3"/>
  <c r="AA18" i="6" s="1"/>
  <c r="BJ7" i="6" s="1"/>
  <c r="AA4" i="3"/>
  <c r="AA18" i="28" s="1"/>
  <c r="AA67" i="28" s="1"/>
  <c r="I6" i="5"/>
  <c r="I32" i="30" s="1"/>
  <c r="AR29" i="30" s="1"/>
  <c r="BH21" i="5"/>
  <c r="AF7" i="3"/>
  <c r="AF16" i="31" s="1"/>
  <c r="AF65" i="31" s="1"/>
  <c r="AG29" i="3"/>
  <c r="G5" i="5"/>
  <c r="G47" i="29" s="1"/>
  <c r="AP34" i="29" s="1"/>
  <c r="AL13" i="5"/>
  <c r="AC4" i="3"/>
  <c r="AC20" i="28" s="1"/>
  <c r="BL8" i="28" s="1"/>
  <c r="AC9" i="3"/>
  <c r="AC17" i="6" s="1"/>
  <c r="Y5" i="3"/>
  <c r="Y7" i="29" s="1"/>
  <c r="Y56" i="29" s="1"/>
  <c r="BE19" i="5"/>
  <c r="AP24" i="9"/>
  <c r="BF21" i="5"/>
  <c r="BH15" i="5"/>
  <c r="AT12" i="5"/>
  <c r="AG22" i="5"/>
  <c r="AI22" i="5"/>
  <c r="BK22" i="5"/>
  <c r="AV18" i="5"/>
  <c r="O4" i="5"/>
  <c r="O46" i="28" s="1"/>
  <c r="AX33" i="28" s="1"/>
  <c r="AT11" i="5"/>
  <c r="O9" i="5"/>
  <c r="O46" i="6" s="1"/>
  <c r="AX33" i="6" s="1"/>
  <c r="C24" i="38"/>
  <c r="BC19" i="5"/>
  <c r="AX22" i="5"/>
  <c r="AH24" i="9"/>
  <c r="AG12" i="5"/>
  <c r="AI12" i="5"/>
  <c r="AZ18" i="5"/>
  <c r="J6" i="3"/>
  <c r="J23" i="30" s="1"/>
  <c r="H6" i="5"/>
  <c r="H47" i="30" s="1"/>
  <c r="AQ34" i="30" s="1"/>
  <c r="AM17" i="5"/>
  <c r="BG24" i="5"/>
  <c r="AG22" i="3"/>
  <c r="C23" i="38"/>
  <c r="M36" i="38"/>
  <c r="AB6" i="3"/>
  <c r="AB21" i="30" s="1"/>
  <c r="BK8" i="30" s="1"/>
  <c r="P6" i="3"/>
  <c r="P5" i="30" s="1"/>
  <c r="AG5" i="30" s="1"/>
  <c r="AT14" i="5"/>
  <c r="AX24" i="9"/>
  <c r="AK23" i="5"/>
  <c r="BH16" i="5"/>
  <c r="I6" i="3"/>
  <c r="I7" i="30" s="1"/>
  <c r="AR4" i="30" s="1"/>
  <c r="AG26" i="3"/>
  <c r="N7" i="3"/>
  <c r="N21" i="31" s="1"/>
  <c r="AG19" i="3"/>
  <c r="AG27" i="3"/>
  <c r="G6" i="3"/>
  <c r="G18" i="30" s="1"/>
  <c r="AP7" i="30" s="1"/>
  <c r="E6" i="3"/>
  <c r="E22" i="30" s="1"/>
  <c r="BJ22" i="5"/>
  <c r="AZ23" i="5"/>
  <c r="AX24" i="5"/>
  <c r="BH19" i="5"/>
  <c r="C28" i="38"/>
  <c r="AX21" i="5"/>
  <c r="AZ12" i="5"/>
  <c r="AG15" i="5"/>
  <c r="AI15" i="5"/>
  <c r="E30" i="38"/>
  <c r="H7" i="3"/>
  <c r="H22" i="31" s="1"/>
  <c r="AQ9" i="31" s="1"/>
  <c r="V7" i="3"/>
  <c r="V12" i="31" s="1"/>
  <c r="V61" i="31" s="1"/>
  <c r="AA5" i="3"/>
  <c r="AA15" i="29" s="1"/>
  <c r="BJ6" i="29" s="1"/>
  <c r="K5" i="3"/>
  <c r="K4" i="29" s="1"/>
  <c r="AT4" i="29" s="1"/>
  <c r="B30" i="38"/>
  <c r="H30" i="38"/>
  <c r="E7" i="3"/>
  <c r="E22" i="31" s="1"/>
  <c r="E71" i="31" s="1"/>
  <c r="AG25" i="3"/>
  <c r="L7" i="3"/>
  <c r="L8" i="31" s="1"/>
  <c r="AU4" i="31" s="1"/>
  <c r="R7" i="3"/>
  <c r="R7" i="31" s="1"/>
  <c r="R56" i="31" s="1"/>
  <c r="W9" i="3"/>
  <c r="W19" i="6" s="1"/>
  <c r="W4" i="3"/>
  <c r="W19" i="28" s="1"/>
  <c r="BF7" i="28" s="1"/>
  <c r="I9" i="5"/>
  <c r="I48" i="6" s="1"/>
  <c r="AR34" i="6" s="1"/>
  <c r="I4" i="5"/>
  <c r="I48" i="28" s="1"/>
  <c r="AR34" i="28" s="1"/>
  <c r="O6" i="5"/>
  <c r="O46" i="30" s="1"/>
  <c r="AX33" i="30" s="1"/>
  <c r="AT17" i="5"/>
  <c r="BH22" i="5"/>
  <c r="X7" i="3"/>
  <c r="X18" i="31" s="1"/>
  <c r="BG7" i="31" s="1"/>
  <c r="AV17" i="5"/>
  <c r="Q6" i="5"/>
  <c r="Q34" i="30" s="1"/>
  <c r="AR19" i="5"/>
  <c r="AM23" i="5"/>
  <c r="E4" i="3"/>
  <c r="E22" i="28" s="1"/>
  <c r="E9" i="3"/>
  <c r="E22" i="6" s="1"/>
  <c r="AN9" i="6" s="1"/>
  <c r="AL14" i="5"/>
  <c r="T6" i="3"/>
  <c r="T20" i="30" s="1"/>
  <c r="BC8" i="30" s="1"/>
  <c r="W6" i="3"/>
  <c r="W19" i="30" s="1"/>
  <c r="BF7" i="30" s="1"/>
  <c r="V5" i="3"/>
  <c r="V15" i="29" s="1"/>
  <c r="BE23" i="5"/>
  <c r="BF24" i="5"/>
  <c r="AA36" i="38"/>
  <c r="H5" i="5"/>
  <c r="H47" i="29" s="1"/>
  <c r="AQ34" i="29" s="1"/>
  <c r="AM13" i="5"/>
  <c r="AR23" i="5"/>
  <c r="AS11" i="5"/>
  <c r="N4" i="5"/>
  <c r="N45" i="28" s="1"/>
  <c r="N9" i="5"/>
  <c r="N45" i="6" s="1"/>
  <c r="U36" i="38"/>
  <c r="D30" i="38"/>
  <c r="C27" i="38"/>
  <c r="H27" i="38"/>
  <c r="R4" i="3"/>
  <c r="R7" i="28" s="1"/>
  <c r="R9" i="3"/>
  <c r="R7" i="6" s="1"/>
  <c r="C25" i="38"/>
  <c r="S5" i="5"/>
  <c r="S39" i="29" s="1"/>
  <c r="AX13" i="5"/>
  <c r="H35" i="38"/>
  <c r="D35" i="38"/>
  <c r="P9" i="3"/>
  <c r="P6" i="6" s="1"/>
  <c r="AG6" i="6" s="1"/>
  <c r="P4" i="3"/>
  <c r="P7" i="28" s="1"/>
  <c r="P56" i="28" s="1"/>
  <c r="G9" i="3"/>
  <c r="G22" i="6" s="1"/>
  <c r="AP9" i="6" s="1"/>
  <c r="G4" i="3"/>
  <c r="G18" i="28" s="1"/>
  <c r="AP7" i="28" s="1"/>
  <c r="AR21" i="5"/>
  <c r="AZ24" i="5"/>
  <c r="BH20" i="5"/>
  <c r="BK12" i="5"/>
  <c r="BJ21" i="5"/>
  <c r="AG18" i="3"/>
  <c r="BF14" i="5"/>
  <c r="D32" i="38"/>
  <c r="H32" i="38"/>
  <c r="AV23" i="5"/>
  <c r="AS18" i="5"/>
  <c r="C30" i="38"/>
  <c r="BC22" i="5"/>
  <c r="AM24" i="9"/>
  <c r="AL11" i="5"/>
  <c r="G4" i="5"/>
  <c r="G47" i="28" s="1"/>
  <c r="AP34" i="28" s="1"/>
  <c r="G9" i="5"/>
  <c r="G43" i="6" s="1"/>
  <c r="AP32" i="6" s="1"/>
  <c r="AV14" i="5"/>
  <c r="AG14" i="5"/>
  <c r="AI14" i="5"/>
  <c r="K6" i="5"/>
  <c r="K29" i="30" s="1"/>
  <c r="AT29" i="30" s="1"/>
  <c r="BH12" i="5"/>
  <c r="BK16" i="5"/>
  <c r="F6" i="3"/>
  <c r="F18" i="30" s="1"/>
  <c r="AO7" i="30" s="1"/>
  <c r="R36" i="38"/>
  <c r="D24" i="38"/>
  <c r="BC13" i="5"/>
  <c r="X5" i="5"/>
  <c r="X43" i="29" s="1"/>
  <c r="BG32" i="29" s="1"/>
  <c r="BF12" i="5"/>
  <c r="I5" i="5"/>
  <c r="I48" i="29" s="1"/>
  <c r="AR34" i="29" s="1"/>
  <c r="BB17" i="5"/>
  <c r="W6" i="5"/>
  <c r="W44" i="30" s="1"/>
  <c r="BF32" i="30" s="1"/>
  <c r="AS13" i="5"/>
  <c r="N5" i="5"/>
  <c r="N45" i="29" s="1"/>
  <c r="O36" i="38"/>
  <c r="AM21" i="5"/>
  <c r="H29" i="38"/>
  <c r="C29" i="38"/>
  <c r="AZ11" i="5"/>
  <c r="U9" i="5"/>
  <c r="U34" i="6" s="1"/>
  <c r="BD30" i="6" s="1"/>
  <c r="U4" i="5"/>
  <c r="U34" i="28" s="1"/>
  <c r="BD30" i="28" s="1"/>
  <c r="M6" i="3"/>
  <c r="M10" i="30" s="1"/>
  <c r="AY12" i="5"/>
  <c r="AV24" i="9"/>
  <c r="O5" i="3"/>
  <c r="O21" i="29" s="1"/>
  <c r="O70" i="29" s="1"/>
  <c r="AK24" i="5"/>
  <c r="E4" i="5"/>
  <c r="E47" i="28" s="1"/>
  <c r="AN34" i="28" s="1"/>
  <c r="E9" i="5"/>
  <c r="E47" i="6" s="1"/>
  <c r="AN34" i="6" s="1"/>
  <c r="D4" i="5"/>
  <c r="D47" i="28" s="1"/>
  <c r="AM34" i="28" s="1"/>
  <c r="AI11" i="5"/>
  <c r="AG11" i="5"/>
  <c r="D9" i="5"/>
  <c r="D47" i="6" s="1"/>
  <c r="AM34" i="6" s="1"/>
  <c r="X6" i="5"/>
  <c r="X43" i="30" s="1"/>
  <c r="BG32" i="30" s="1"/>
  <c r="BC17" i="5"/>
  <c r="R9" i="5"/>
  <c r="R32" i="6" s="1"/>
  <c r="R4" i="5"/>
  <c r="R33" i="28" s="1"/>
  <c r="P5" i="3"/>
  <c r="P7" i="29" s="1"/>
  <c r="P56" i="29" s="1"/>
  <c r="AD6" i="3"/>
  <c r="AD15" i="30" s="1"/>
  <c r="BM6" i="30" s="1"/>
  <c r="AZ22" i="5"/>
  <c r="AM22" i="5"/>
  <c r="AN24" i="9"/>
  <c r="AL16" i="5"/>
  <c r="AZ14" i="5"/>
  <c r="BJ14" i="5"/>
  <c r="AT24" i="5"/>
  <c r="AS12" i="5"/>
  <c r="AF6" i="5"/>
  <c r="AF41" i="30" s="1"/>
  <c r="BK17" i="5"/>
  <c r="AV12" i="5"/>
  <c r="AV16" i="5"/>
  <c r="Z4" i="3"/>
  <c r="Z18" i="28" s="1"/>
  <c r="BI7" i="28" s="1"/>
  <c r="Z9" i="3"/>
  <c r="Z22" i="6" s="1"/>
  <c r="AG18" i="5"/>
  <c r="AI18" i="5"/>
  <c r="BG22" i="5"/>
  <c r="BE15" i="5"/>
  <c r="Y9" i="5"/>
  <c r="Y48" i="6" s="1"/>
  <c r="BH34" i="6" s="1"/>
  <c r="Y4" i="5"/>
  <c r="Y48" i="28" s="1"/>
  <c r="BH34" i="28" s="1"/>
  <c r="Q5" i="5"/>
  <c r="Q34" i="29" s="1"/>
  <c r="AV13" i="5"/>
  <c r="D34" i="38"/>
  <c r="H34" i="38"/>
  <c r="M9" i="5"/>
  <c r="M37" i="6" s="1"/>
  <c r="AR11" i="5"/>
  <c r="M4" i="5"/>
  <c r="M38" i="28" s="1"/>
  <c r="F6" i="5"/>
  <c r="F43" i="30" s="1"/>
  <c r="AO32" i="30" s="1"/>
  <c r="AK17" i="5"/>
  <c r="AA6" i="3"/>
  <c r="AA15" i="30" s="1"/>
  <c r="BJ6" i="30" s="1"/>
  <c r="AV24" i="5"/>
  <c r="N5" i="3"/>
  <c r="N21" i="29" s="1"/>
  <c r="N70" i="29" s="1"/>
  <c r="AK12" i="5"/>
  <c r="AK16" i="5"/>
  <c r="BK24" i="5"/>
  <c r="V36" i="38"/>
  <c r="Z6" i="5"/>
  <c r="Z43" i="30" s="1"/>
  <c r="BI32" i="30" s="1"/>
  <c r="BE17" i="5"/>
  <c r="AY22" i="5"/>
  <c r="BF16" i="5"/>
  <c r="H5" i="3"/>
  <c r="H22" i="29" s="1"/>
  <c r="AQ9" i="29" s="1"/>
  <c r="BG21" i="5"/>
  <c r="AL24" i="5"/>
  <c r="BB13" i="5"/>
  <c r="W5" i="5"/>
  <c r="W44" i="29" s="1"/>
  <c r="BF32" i="29" s="1"/>
  <c r="E6" i="5"/>
  <c r="E47" i="30" s="1"/>
  <c r="AN34" i="30" s="1"/>
  <c r="AM20" i="5"/>
  <c r="AR22" i="5"/>
  <c r="BJ24" i="5"/>
  <c r="S9" i="5"/>
  <c r="S39" i="6" s="1"/>
  <c r="AX11" i="5"/>
  <c r="S4" i="5"/>
  <c r="S36" i="28" s="1"/>
  <c r="BC23" i="5"/>
  <c r="AV21" i="5"/>
  <c r="U7" i="3"/>
  <c r="U9" i="31" s="1"/>
  <c r="BD5" i="31" s="1"/>
  <c r="T5" i="3"/>
  <c r="T20" i="29" s="1"/>
  <c r="BC8" i="29" s="1"/>
  <c r="AT19" i="5"/>
  <c r="BC16" i="5"/>
  <c r="BB24" i="5"/>
  <c r="AX16" i="5"/>
  <c r="AZ17" i="5"/>
  <c r="U6" i="5"/>
  <c r="U34" i="30" s="1"/>
  <c r="BD30" i="30" s="1"/>
  <c r="BB16" i="5"/>
  <c r="K5" i="5"/>
  <c r="K29" i="29" s="1"/>
  <c r="AT29" i="29" s="1"/>
  <c r="AG14" i="3"/>
  <c r="AQ24" i="9"/>
  <c r="BG11" i="5"/>
  <c r="AB9" i="5"/>
  <c r="AB46" i="6" s="1"/>
  <c r="BK33" i="6" s="1"/>
  <c r="AB4" i="5"/>
  <c r="AB46" i="28" s="1"/>
  <c r="BK33" i="28" s="1"/>
  <c r="BH17" i="5"/>
  <c r="AC6" i="5"/>
  <c r="AC41" i="30" s="1"/>
  <c r="AD9" i="3"/>
  <c r="AD15" i="6" s="1"/>
  <c r="AD4" i="3"/>
  <c r="AD8" i="28" s="1"/>
  <c r="AD57" i="28" s="1"/>
  <c r="AT18" i="5"/>
  <c r="AR18" i="5"/>
  <c r="AM24" i="5"/>
  <c r="AY18" i="5"/>
  <c r="BH18" i="5"/>
  <c r="BB14" i="5"/>
  <c r="AK11" i="5"/>
  <c r="F9" i="5"/>
  <c r="F43" i="6" s="1"/>
  <c r="AO32" i="6" s="1"/>
  <c r="F4" i="5"/>
  <c r="F43" i="28" s="1"/>
  <c r="AO32" i="28" s="1"/>
  <c r="D33" i="38"/>
  <c r="BH23" i="5"/>
  <c r="BC24" i="5"/>
  <c r="U6" i="3"/>
  <c r="U9" i="30" s="1"/>
  <c r="BD5" i="30" s="1"/>
  <c r="D26" i="38"/>
  <c r="AL21" i="5"/>
  <c r="AR14" i="5"/>
  <c r="AE5" i="3"/>
  <c r="AE16" i="29" s="1"/>
  <c r="AE65" i="29" s="1"/>
  <c r="BB23" i="5"/>
  <c r="AF5" i="5"/>
  <c r="AF41" i="29" s="1"/>
  <c r="BK13" i="5"/>
  <c r="AL12" i="5"/>
  <c r="J9" i="5"/>
  <c r="J47" i="6" s="1"/>
  <c r="J4" i="5"/>
  <c r="J48" i="28" s="1"/>
  <c r="AZ21" i="5"/>
  <c r="AX14" i="5"/>
  <c r="Z6" i="3"/>
  <c r="Z18" i="30" s="1"/>
  <c r="BI7" i="30" s="1"/>
  <c r="V6" i="5"/>
  <c r="V36" i="30" s="1"/>
  <c r="AZ13" i="5"/>
  <c r="U5" i="5"/>
  <c r="U34" i="29" s="1"/>
  <c r="BD30" i="29" s="1"/>
  <c r="AV15" i="5"/>
  <c r="AZ19" i="5"/>
  <c r="AK19" i="5"/>
  <c r="AX12" i="5"/>
  <c r="BE16" i="5"/>
  <c r="AL18" i="5"/>
  <c r="AG21" i="3"/>
  <c r="BG14" i="5"/>
  <c r="BE24" i="9"/>
  <c r="BC15" i="5"/>
  <c r="BE21" i="5"/>
  <c r="Y5" i="5"/>
  <c r="Y48" i="29" s="1"/>
  <c r="BH34" i="29" s="1"/>
  <c r="BF15" i="5"/>
  <c r="AS17" i="5"/>
  <c r="N6" i="5"/>
  <c r="N46" i="30" s="1"/>
  <c r="N70" i="30" s="1"/>
  <c r="BB21" i="5"/>
  <c r="AL15" i="5"/>
  <c r="U5" i="3"/>
  <c r="U9" i="29" s="1"/>
  <c r="BD5" i="29" s="1"/>
  <c r="AD6" i="5"/>
  <c r="AD40" i="30" s="1"/>
  <c r="BM31" i="30" s="1"/>
  <c r="BB15" i="5"/>
  <c r="D23" i="38"/>
  <c r="S36" i="38"/>
  <c r="AS20" i="5"/>
  <c r="Z4" i="5"/>
  <c r="Z43" i="28" s="1"/>
  <c r="BI32" i="28" s="1"/>
  <c r="BE11" i="5"/>
  <c r="Z9" i="5"/>
  <c r="Z43" i="6" s="1"/>
  <c r="BI32" i="6" s="1"/>
  <c r="AZ16" i="5"/>
  <c r="BK19" i="5"/>
  <c r="Q5" i="3"/>
  <c r="Q11" i="29" s="1"/>
  <c r="Q60" i="29" s="1"/>
  <c r="BF18" i="5"/>
  <c r="AK18" i="5"/>
  <c r="AT24" i="9"/>
  <c r="AI24" i="9"/>
  <c r="BH24" i="5"/>
  <c r="AO24" i="9"/>
  <c r="BG19" i="5"/>
  <c r="T36" i="38"/>
  <c r="L6" i="5"/>
  <c r="L33" i="30" s="1"/>
  <c r="AU29" i="30" s="1"/>
  <c r="AG16" i="3"/>
  <c r="AK24" i="9"/>
  <c r="BC24" i="9"/>
  <c r="L6" i="3"/>
  <c r="L8" i="30" s="1"/>
  <c r="AU4" i="30" s="1"/>
  <c r="L5" i="3"/>
  <c r="L8" i="29" s="1"/>
  <c r="AU4" i="29" s="1"/>
  <c r="F4" i="3"/>
  <c r="F18" i="28" s="1"/>
  <c r="AO7" i="28" s="1"/>
  <c r="F9" i="3"/>
  <c r="F18" i="6" s="1"/>
  <c r="AO7" i="6" s="1"/>
  <c r="AL22" i="5"/>
  <c r="AD5" i="5"/>
  <c r="AD40" i="29" s="1"/>
  <c r="BM31" i="29" s="1"/>
  <c r="BG16" i="5"/>
  <c r="Z5" i="3"/>
  <c r="Z22" i="29" s="1"/>
  <c r="BI9" i="29" s="1"/>
  <c r="AF5" i="3"/>
  <c r="AF17" i="29" s="1"/>
  <c r="AF66" i="29" s="1"/>
  <c r="AG15" i="3"/>
  <c r="BB12" i="5"/>
  <c r="BJ20" i="5"/>
  <c r="X6" i="3"/>
  <c r="X18" i="30" s="1"/>
  <c r="BG7" i="30" s="1"/>
  <c r="AE6" i="5"/>
  <c r="AE41" i="30" s="1"/>
  <c r="BJ17" i="5"/>
  <c r="V4" i="5"/>
  <c r="V34" i="28" s="1"/>
  <c r="V9" i="5"/>
  <c r="V33" i="6" s="1"/>
  <c r="BE29" i="6" s="1"/>
  <c r="AR16" i="5"/>
  <c r="T5" i="5"/>
  <c r="T45" i="29" s="1"/>
  <c r="BC33" i="29" s="1"/>
  <c r="AY13" i="5"/>
  <c r="AM18" i="5"/>
  <c r="AV22" i="5"/>
  <c r="AT22" i="5"/>
  <c r="AU24" i="9"/>
  <c r="BC14" i="5"/>
  <c r="BH14" i="5"/>
  <c r="BG13" i="5"/>
  <c r="AB5" i="5"/>
  <c r="AB46" i="29" s="1"/>
  <c r="BK33" i="29" s="1"/>
  <c r="BK20" i="5"/>
  <c r="AY19" i="5"/>
  <c r="D4" i="3"/>
  <c r="D22" i="28" s="1"/>
  <c r="D71" i="28" s="1"/>
  <c r="AG11" i="3"/>
  <c r="D9" i="3"/>
  <c r="D22" i="6" s="1"/>
  <c r="V6" i="3"/>
  <c r="V9" i="30" s="1"/>
  <c r="BK23" i="5"/>
  <c r="N9" i="3"/>
  <c r="N20" i="6" s="1"/>
  <c r="N4" i="3"/>
  <c r="N21" i="28" s="1"/>
  <c r="N70" i="28" s="1"/>
  <c r="D6" i="5"/>
  <c r="D47" i="30" s="1"/>
  <c r="AM34" i="30" s="1"/>
  <c r="AI17" i="5"/>
  <c r="AG17" i="5"/>
  <c r="AB9" i="3"/>
  <c r="AB21" i="6" s="1"/>
  <c r="BK8" i="6" s="1"/>
  <c r="AB4" i="3"/>
  <c r="AB21" i="28" s="1"/>
  <c r="AB70" i="28" s="1"/>
  <c r="AS23" i="5"/>
  <c r="AY15" i="5"/>
  <c r="AZ20" i="5"/>
  <c r="AR24" i="9"/>
  <c r="S5" i="3"/>
  <c r="S14" i="29" s="1"/>
  <c r="S63" i="29" s="1"/>
  <c r="BH13" i="5"/>
  <c r="AC5" i="5"/>
  <c r="AC42" i="29" s="1"/>
  <c r="BJ12" i="5"/>
  <c r="R6" i="3"/>
  <c r="R7" i="30" s="1"/>
  <c r="AK21" i="5"/>
  <c r="E5" i="3"/>
  <c r="E22" i="29" s="1"/>
  <c r="AN9" i="29" s="1"/>
  <c r="AT21" i="5"/>
  <c r="BG20" i="5"/>
  <c r="AS24" i="9"/>
  <c r="BB22" i="5"/>
  <c r="P6" i="5"/>
  <c r="P31" i="30" s="1"/>
  <c r="AG31" i="30" s="1"/>
  <c r="K6" i="3"/>
  <c r="K4" i="30" s="1"/>
  <c r="AG4" i="30" s="1"/>
  <c r="M9" i="3"/>
  <c r="M9" i="6" s="1"/>
  <c r="M4" i="3"/>
  <c r="M11" i="28" s="1"/>
  <c r="M60" i="28" s="1"/>
  <c r="AL23" i="5"/>
  <c r="BC18" i="5"/>
  <c r="AM16" i="5"/>
  <c r="BG12" i="5"/>
  <c r="AE6" i="3"/>
  <c r="AE16" i="30" s="1"/>
  <c r="AG16" i="5"/>
  <c r="AI16" i="5"/>
  <c r="R5" i="5"/>
  <c r="R32" i="29" s="1"/>
  <c r="BF19" i="5"/>
  <c r="Y6" i="3"/>
  <c r="Y7" i="30" s="1"/>
  <c r="AC4" i="5"/>
  <c r="AC45" i="28" s="1"/>
  <c r="BL33" i="28" s="1"/>
  <c r="AC9" i="5"/>
  <c r="AC41" i="6" s="1"/>
  <c r="BH11" i="5"/>
  <c r="BE12" i="5"/>
  <c r="BE22" i="5"/>
  <c r="AG23" i="5"/>
  <c r="AI23" i="5"/>
  <c r="P5" i="5"/>
  <c r="P32" i="29" s="1"/>
  <c r="P36" i="38"/>
  <c r="D5" i="3"/>
  <c r="D22" i="29" s="1"/>
  <c r="D71" i="29" s="1"/>
  <c r="AG13" i="3"/>
  <c r="BF17" i="5"/>
  <c r="AA6" i="5"/>
  <c r="AA40" i="30" s="1"/>
  <c r="BJ31" i="30" s="1"/>
  <c r="AG24" i="5"/>
  <c r="AI24" i="5"/>
  <c r="BG24" i="9"/>
  <c r="AX23" i="5"/>
  <c r="AS16" i="5"/>
  <c r="Q6" i="3"/>
  <c r="Q11" i="30" s="1"/>
  <c r="S6" i="3"/>
  <c r="S13" i="30" s="1"/>
  <c r="W9" i="5"/>
  <c r="W44" i="6" s="1"/>
  <c r="BF32" i="6" s="1"/>
  <c r="W4" i="5"/>
  <c r="W44" i="28" s="1"/>
  <c r="BF32" i="28" s="1"/>
  <c r="BB11" i="5"/>
  <c r="AS14" i="5"/>
  <c r="M5" i="5"/>
  <c r="M34" i="29" s="1"/>
  <c r="AR13" i="5"/>
  <c r="BG15" i="5"/>
  <c r="L5" i="5"/>
  <c r="L33" i="29" s="1"/>
  <c r="AU29" i="29" s="1"/>
  <c r="E5" i="5"/>
  <c r="E47" i="29" s="1"/>
  <c r="AN34" i="29" s="1"/>
  <c r="AZ24" i="9"/>
  <c r="AY16" i="5"/>
  <c r="BG18" i="5"/>
  <c r="D25" i="38"/>
  <c r="Q36" i="38"/>
  <c r="AS15" i="5"/>
  <c r="AL20" i="5"/>
  <c r="AT13" i="5"/>
  <c r="O5" i="5"/>
  <c r="O46" i="29" s="1"/>
  <c r="AX33" i="29" s="1"/>
  <c r="BC20" i="5"/>
  <c r="BK18" i="5"/>
  <c r="J5" i="5"/>
  <c r="J48" i="29" s="1"/>
  <c r="BB24" i="9"/>
  <c r="BE20" i="5"/>
  <c r="AY11" i="5"/>
  <c r="T4" i="5"/>
  <c r="T45" i="28" s="1"/>
  <c r="BC33" i="28" s="1"/>
  <c r="T9" i="5"/>
  <c r="T45" i="6" s="1"/>
  <c r="BC33" i="6" s="1"/>
  <c r="AT15" i="5"/>
  <c r="BF23" i="5"/>
  <c r="Y9" i="3"/>
  <c r="Y15" i="6" s="1"/>
  <c r="BH6" i="6" s="1"/>
  <c r="Y4" i="3"/>
  <c r="Y8" i="28" s="1"/>
  <c r="Y57" i="28" s="1"/>
  <c r="BK21" i="5"/>
  <c r="AL19" i="5"/>
  <c r="BG23" i="5"/>
  <c r="K9" i="5"/>
  <c r="K29" i="6" s="1"/>
  <c r="AT29" i="6" s="1"/>
  <c r="K4" i="5"/>
  <c r="K29" i="28" s="1"/>
  <c r="AT29" i="28" s="1"/>
  <c r="BJ18" i="5"/>
  <c r="AT23" i="5"/>
  <c r="N36" i="38"/>
  <c r="AG12" i="3"/>
  <c r="AW24" i="9"/>
  <c r="BK15" i="5"/>
  <c r="BB18" i="5"/>
  <c r="V8" i="6"/>
  <c r="BE4" i="6" s="1"/>
  <c r="AF45" i="6"/>
  <c r="BO33" i="6" s="1"/>
  <c r="R33" i="6"/>
  <c r="AD40" i="6"/>
  <c r="BM31" i="6" s="1"/>
  <c r="K4" i="6"/>
  <c r="P32" i="6"/>
  <c r="T20" i="6"/>
  <c r="BC8" i="6" s="1"/>
  <c r="AE41" i="6"/>
  <c r="O21" i="6"/>
  <c r="AX8" i="6" s="1"/>
  <c r="H47" i="6"/>
  <c r="AQ34" i="6" s="1"/>
  <c r="U9" i="6"/>
  <c r="BD5" i="6" s="1"/>
  <c r="X43" i="6"/>
  <c r="BG32" i="6" s="1"/>
  <c r="I7" i="6"/>
  <c r="AR4" i="6" s="1"/>
  <c r="Q9" i="6"/>
  <c r="L33" i="6"/>
  <c r="AU29" i="6" s="1"/>
  <c r="I69" i="20"/>
  <c r="I63" i="20"/>
  <c r="I70" i="20"/>
  <c r="I64" i="20"/>
  <c r="I58" i="20"/>
  <c r="I65" i="20"/>
  <c r="I59" i="20"/>
  <c r="I66" i="20"/>
  <c r="I60" i="20"/>
  <c r="I67" i="20"/>
  <c r="I62" i="20"/>
  <c r="I68" i="20"/>
  <c r="I61" i="20"/>
  <c r="I70" i="19"/>
  <c r="I64" i="19"/>
  <c r="I65" i="19"/>
  <c r="I66" i="19"/>
  <c r="I67" i="19"/>
  <c r="I61" i="19"/>
  <c r="I69" i="19"/>
  <c r="I62" i="19"/>
  <c r="I58" i="19"/>
  <c r="I59" i="19"/>
  <c r="I70" i="18"/>
  <c r="I64" i="18"/>
  <c r="I58" i="18"/>
  <c r="I65" i="18"/>
  <c r="I59" i="18"/>
  <c r="I66" i="18"/>
  <c r="I60" i="18"/>
  <c r="I63" i="19"/>
  <c r="I67" i="18"/>
  <c r="I61" i="18"/>
  <c r="I67" i="22"/>
  <c r="I61" i="22"/>
  <c r="I69" i="18"/>
  <c r="I68" i="22"/>
  <c r="I62" i="22"/>
  <c r="I60" i="19"/>
  <c r="I62" i="18"/>
  <c r="I69" i="22"/>
  <c r="I63" i="22"/>
  <c r="I70" i="22"/>
  <c r="I64" i="22"/>
  <c r="I58" i="22"/>
  <c r="I59" i="22"/>
  <c r="I65" i="13"/>
  <c r="I59" i="13"/>
  <c r="I65" i="21"/>
  <c r="I59" i="21"/>
  <c r="I66" i="13"/>
  <c r="I60" i="13"/>
  <c r="I66" i="21"/>
  <c r="I60" i="21"/>
  <c r="I68" i="19"/>
  <c r="I65" i="22"/>
  <c r="I67" i="13"/>
  <c r="I61" i="13"/>
  <c r="I67" i="21"/>
  <c r="I61" i="21"/>
  <c r="I63" i="18"/>
  <c r="I60" i="22"/>
  <c r="I68" i="13"/>
  <c r="I62" i="13"/>
  <c r="I68" i="21"/>
  <c r="I62" i="21"/>
  <c r="I68" i="18"/>
  <c r="I69" i="13"/>
  <c r="I70" i="17"/>
  <c r="I64" i="17"/>
  <c r="I58" i="17"/>
  <c r="I64" i="13"/>
  <c r="I70" i="21"/>
  <c r="I65" i="17"/>
  <c r="I59" i="17"/>
  <c r="I63" i="21"/>
  <c r="I66" i="17"/>
  <c r="I60" i="17"/>
  <c r="I66" i="22"/>
  <c r="I70" i="13"/>
  <c r="I58" i="21"/>
  <c r="I67" i="17"/>
  <c r="I61" i="17"/>
  <c r="I69" i="21"/>
  <c r="I62" i="17"/>
  <c r="I68" i="16"/>
  <c r="I62" i="16"/>
  <c r="I58" i="13"/>
  <c r="I69" i="16"/>
  <c r="I63" i="16"/>
  <c r="I63" i="13"/>
  <c r="I68" i="17"/>
  <c r="I70" i="16"/>
  <c r="I64" i="16"/>
  <c r="I58" i="16"/>
  <c r="I63" i="17"/>
  <c r="I65" i="16"/>
  <c r="I59" i="16"/>
  <c r="I67" i="15"/>
  <c r="I61" i="15"/>
  <c r="I67" i="14"/>
  <c r="I61" i="14"/>
  <c r="I67" i="12"/>
  <c r="I61" i="12"/>
  <c r="I67" i="16"/>
  <c r="I68" i="15"/>
  <c r="I62" i="15"/>
  <c r="I68" i="14"/>
  <c r="I62" i="14"/>
  <c r="I68" i="12"/>
  <c r="I62" i="12"/>
  <c r="I60" i="16"/>
  <c r="I69" i="15"/>
  <c r="I63" i="15"/>
  <c r="I69" i="14"/>
  <c r="I63" i="14"/>
  <c r="I69" i="12"/>
  <c r="I63" i="12"/>
  <c r="I64" i="21"/>
  <c r="I69" i="17"/>
  <c r="I70" i="15"/>
  <c r="I64" i="15"/>
  <c r="I58" i="15"/>
  <c r="I70" i="14"/>
  <c r="I64" i="14"/>
  <c r="I58" i="14"/>
  <c r="I70" i="12"/>
  <c r="I64" i="12"/>
  <c r="I58" i="12"/>
  <c r="I59" i="15"/>
  <c r="I65" i="14"/>
  <c r="I66" i="10"/>
  <c r="I60" i="10"/>
  <c r="I66" i="2"/>
  <c r="I60" i="2"/>
  <c r="I61" i="16"/>
  <c r="I60" i="14"/>
  <c r="I66" i="12"/>
  <c r="I67" i="10"/>
  <c r="I61" i="10"/>
  <c r="I67" i="2"/>
  <c r="I61" i="2"/>
  <c r="I66" i="16"/>
  <c r="I65" i="15"/>
  <c r="I59" i="12"/>
  <c r="I68" i="10"/>
  <c r="I62" i="10"/>
  <c r="I68" i="2"/>
  <c r="I62" i="2"/>
  <c r="I60" i="15"/>
  <c r="I66" i="14"/>
  <c r="I69" i="10"/>
  <c r="I63" i="10"/>
  <c r="I69" i="2"/>
  <c r="I63" i="2"/>
  <c r="I65" i="12"/>
  <c r="I70" i="10"/>
  <c r="I58" i="2"/>
  <c r="I66" i="34"/>
  <c r="I60" i="34"/>
  <c r="I66" i="35"/>
  <c r="I60" i="35"/>
  <c r="I66" i="33"/>
  <c r="I60" i="33"/>
  <c r="I65" i="10"/>
  <c r="I67" i="34"/>
  <c r="I61" i="34"/>
  <c r="I67" i="35"/>
  <c r="I61" i="35"/>
  <c r="I67" i="33"/>
  <c r="I61" i="33"/>
  <c r="I59" i="14"/>
  <c r="I58" i="10"/>
  <c r="I64" i="2"/>
  <c r="I68" i="34"/>
  <c r="I62" i="34"/>
  <c r="I68" i="35"/>
  <c r="I62" i="35"/>
  <c r="I68" i="33"/>
  <c r="I62" i="33"/>
  <c r="I59" i="2"/>
  <c r="I69" i="34"/>
  <c r="I63" i="34"/>
  <c r="I69" i="35"/>
  <c r="I63" i="35"/>
  <c r="I69" i="33"/>
  <c r="I63" i="33"/>
  <c r="I70" i="2"/>
  <c r="I70" i="34"/>
  <c r="I64" i="34"/>
  <c r="I59" i="10"/>
  <c r="I59" i="34"/>
  <c r="I64" i="10"/>
  <c r="I65" i="2"/>
  <c r="I70" i="35"/>
  <c r="I58" i="33"/>
  <c r="I65" i="35"/>
  <c r="I60" i="12"/>
  <c r="I58" i="35"/>
  <c r="I64" i="33"/>
  <c r="I59" i="35"/>
  <c r="I65" i="33"/>
  <c r="I70" i="36"/>
  <c r="I64" i="36"/>
  <c r="I58" i="36"/>
  <c r="I70" i="32"/>
  <c r="I64" i="32"/>
  <c r="I58" i="32"/>
  <c r="I65" i="36"/>
  <c r="I59" i="36"/>
  <c r="I58" i="34"/>
  <c r="I59" i="33"/>
  <c r="I66" i="36"/>
  <c r="I60" i="36"/>
  <c r="I66" i="15"/>
  <c r="I70" i="33"/>
  <c r="I67" i="36"/>
  <c r="I61" i="36"/>
  <c r="I67" i="32"/>
  <c r="I61" i="32"/>
  <c r="I60" i="1"/>
  <c r="I66" i="1"/>
  <c r="I64" i="35"/>
  <c r="I62" i="36"/>
  <c r="I65" i="34"/>
  <c r="I68" i="36"/>
  <c r="I63" i="36"/>
  <c r="I65" i="32"/>
  <c r="I69" i="32"/>
  <c r="I60" i="32"/>
  <c r="I59" i="1"/>
  <c r="I68" i="32"/>
  <c r="I59" i="32"/>
  <c r="I61" i="1"/>
  <c r="I62" i="1"/>
  <c r="I63" i="1"/>
  <c r="I64" i="1"/>
  <c r="I65" i="1"/>
  <c r="I70" i="1"/>
  <c r="I58" i="1"/>
  <c r="I69" i="36"/>
  <c r="I63" i="32"/>
  <c r="I67" i="1"/>
  <c r="I68" i="1"/>
  <c r="I69" i="1"/>
  <c r="I66" i="32"/>
  <c r="I62" i="32"/>
  <c r="D70" i="20"/>
  <c r="D64" i="20"/>
  <c r="D58" i="20"/>
  <c r="D65" i="20"/>
  <c r="D59" i="20"/>
  <c r="D66" i="20"/>
  <c r="D60" i="20"/>
  <c r="D67" i="20"/>
  <c r="D61" i="20"/>
  <c r="D69" i="20"/>
  <c r="D62" i="20"/>
  <c r="D63" i="20"/>
  <c r="D65" i="19"/>
  <c r="D66" i="19"/>
  <c r="D68" i="20"/>
  <c r="D67" i="19"/>
  <c r="D61" i="19"/>
  <c r="D68" i="19"/>
  <c r="D62" i="19"/>
  <c r="D63" i="19"/>
  <c r="D58" i="19"/>
  <c r="D69" i="19"/>
  <c r="D59" i="19"/>
  <c r="D64" i="19"/>
  <c r="D60" i="19"/>
  <c r="D65" i="18"/>
  <c r="D59" i="18"/>
  <c r="D66" i="18"/>
  <c r="D60" i="18"/>
  <c r="D67" i="18"/>
  <c r="D61" i="18"/>
  <c r="D68" i="18"/>
  <c r="D62" i="18"/>
  <c r="D63" i="18"/>
  <c r="D68" i="22"/>
  <c r="D62" i="22"/>
  <c r="D58" i="18"/>
  <c r="D69" i="22"/>
  <c r="D63" i="22"/>
  <c r="D69" i="18"/>
  <c r="D70" i="22"/>
  <c r="D64" i="22"/>
  <c r="D58" i="22"/>
  <c r="D70" i="19"/>
  <c r="D64" i="18"/>
  <c r="D65" i="22"/>
  <c r="D59" i="22"/>
  <c r="D66" i="22"/>
  <c r="D66" i="13"/>
  <c r="D60" i="13"/>
  <c r="D66" i="21"/>
  <c r="D60" i="21"/>
  <c r="D61" i="22"/>
  <c r="D67" i="13"/>
  <c r="D61" i="13"/>
  <c r="D67" i="21"/>
  <c r="D61" i="21"/>
  <c r="D68" i="13"/>
  <c r="D62" i="13"/>
  <c r="D68" i="21"/>
  <c r="D62" i="21"/>
  <c r="D67" i="22"/>
  <c r="D69" i="13"/>
  <c r="D63" i="13"/>
  <c r="D69" i="21"/>
  <c r="D63" i="21"/>
  <c r="D58" i="13"/>
  <c r="D64" i="21"/>
  <c r="D65" i="17"/>
  <c r="D59" i="17"/>
  <c r="D59" i="21"/>
  <c r="D66" i="17"/>
  <c r="D60" i="17"/>
  <c r="D64" i="13"/>
  <c r="D70" i="21"/>
  <c r="D67" i="17"/>
  <c r="D61" i="17"/>
  <c r="D59" i="13"/>
  <c r="D65" i="21"/>
  <c r="D68" i="17"/>
  <c r="D62" i="17"/>
  <c r="D60" i="22"/>
  <c r="D58" i="21"/>
  <c r="D69" i="17"/>
  <c r="D69" i="16"/>
  <c r="D63" i="16"/>
  <c r="D64" i="17"/>
  <c r="D70" i="16"/>
  <c r="D64" i="16"/>
  <c r="D58" i="16"/>
  <c r="D65" i="16"/>
  <c r="D59" i="16"/>
  <c r="D65" i="13"/>
  <c r="D70" i="17"/>
  <c r="D66" i="16"/>
  <c r="D60" i="16"/>
  <c r="D61" i="16"/>
  <c r="D68" i="15"/>
  <c r="D62" i="15"/>
  <c r="D68" i="14"/>
  <c r="D62" i="14"/>
  <c r="D68" i="12"/>
  <c r="D62" i="12"/>
  <c r="D69" i="15"/>
  <c r="D63" i="15"/>
  <c r="D69" i="14"/>
  <c r="D63" i="14"/>
  <c r="D69" i="12"/>
  <c r="D63" i="12"/>
  <c r="D70" i="13"/>
  <c r="D67" i="16"/>
  <c r="D70" i="15"/>
  <c r="D64" i="15"/>
  <c r="D58" i="15"/>
  <c r="D70" i="14"/>
  <c r="D64" i="14"/>
  <c r="D58" i="14"/>
  <c r="D70" i="12"/>
  <c r="D64" i="12"/>
  <c r="D58" i="12"/>
  <c r="D70" i="18"/>
  <c r="D58" i="17"/>
  <c r="D62" i="16"/>
  <c r="D65" i="15"/>
  <c r="D59" i="15"/>
  <c r="D65" i="14"/>
  <c r="D59" i="14"/>
  <c r="D65" i="12"/>
  <c r="D59" i="12"/>
  <c r="D66" i="15"/>
  <c r="D60" i="12"/>
  <c r="D67" i="10"/>
  <c r="D61" i="10"/>
  <c r="D67" i="2"/>
  <c r="D61" i="2"/>
  <c r="D61" i="15"/>
  <c r="D67" i="14"/>
  <c r="D68" i="10"/>
  <c r="D62" i="10"/>
  <c r="D68" i="2"/>
  <c r="D62" i="2"/>
  <c r="D60" i="14"/>
  <c r="D66" i="12"/>
  <c r="D69" i="10"/>
  <c r="D63" i="10"/>
  <c r="D69" i="2"/>
  <c r="D63" i="2"/>
  <c r="D68" i="16"/>
  <c r="D67" i="15"/>
  <c r="D61" i="12"/>
  <c r="D70" i="10"/>
  <c r="D64" i="10"/>
  <c r="D58" i="10"/>
  <c r="D70" i="2"/>
  <c r="D64" i="2"/>
  <c r="D58" i="2"/>
  <c r="D70" i="34"/>
  <c r="D60" i="15"/>
  <c r="D59" i="10"/>
  <c r="D65" i="2"/>
  <c r="D67" i="34"/>
  <c r="D61" i="34"/>
  <c r="D67" i="35"/>
  <c r="D61" i="35"/>
  <c r="D67" i="33"/>
  <c r="D61" i="33"/>
  <c r="D67" i="12"/>
  <c r="D60" i="2"/>
  <c r="D68" i="34"/>
  <c r="D62" i="34"/>
  <c r="D68" i="35"/>
  <c r="D62" i="35"/>
  <c r="D68" i="33"/>
  <c r="D62" i="33"/>
  <c r="D65" i="10"/>
  <c r="D69" i="34"/>
  <c r="D63" i="34"/>
  <c r="D69" i="35"/>
  <c r="D63" i="35"/>
  <c r="D69" i="33"/>
  <c r="D63" i="33"/>
  <c r="D61" i="14"/>
  <c r="D60" i="10"/>
  <c r="D66" i="2"/>
  <c r="D64" i="34"/>
  <c r="D58" i="34"/>
  <c r="D70" i="35"/>
  <c r="D64" i="35"/>
  <c r="D58" i="35"/>
  <c r="D70" i="33"/>
  <c r="D64" i="33"/>
  <c r="D58" i="33"/>
  <c r="D63" i="17"/>
  <c r="D59" i="2"/>
  <c r="D66" i="34"/>
  <c r="D66" i="14"/>
  <c r="D60" i="34"/>
  <c r="D66" i="10"/>
  <c r="D59" i="35"/>
  <c r="D65" i="33"/>
  <c r="D60" i="33"/>
  <c r="D59" i="34"/>
  <c r="D65" i="35"/>
  <c r="D65" i="34"/>
  <c r="D66" i="35"/>
  <c r="D60" i="35"/>
  <c r="D65" i="36"/>
  <c r="D59" i="36"/>
  <c r="D65" i="32"/>
  <c r="D59" i="32"/>
  <c r="D66" i="36"/>
  <c r="D60" i="36"/>
  <c r="D67" i="36"/>
  <c r="D61" i="36"/>
  <c r="D59" i="33"/>
  <c r="D68" i="36"/>
  <c r="D62" i="36"/>
  <c r="D68" i="32"/>
  <c r="D62" i="32"/>
  <c r="D61" i="1"/>
  <c r="D67" i="1"/>
  <c r="D58" i="1"/>
  <c r="D69" i="36"/>
  <c r="D64" i="36"/>
  <c r="D70" i="36"/>
  <c r="D66" i="33"/>
  <c r="D63" i="36"/>
  <c r="D63" i="32"/>
  <c r="D62" i="1"/>
  <c r="D65" i="1"/>
  <c r="D67" i="32"/>
  <c r="D58" i="32"/>
  <c r="D66" i="1"/>
  <c r="D70" i="1"/>
  <c r="D66" i="32"/>
  <c r="D64" i="1"/>
  <c r="D58" i="36"/>
  <c r="D70" i="32"/>
  <c r="D61" i="32"/>
  <c r="D59" i="1"/>
  <c r="D60" i="1"/>
  <c r="D69" i="32"/>
  <c r="D60" i="32"/>
  <c r="D64" i="32"/>
  <c r="D68" i="1"/>
  <c r="D69" i="1"/>
  <c r="D63" i="1"/>
  <c r="Q34" i="6"/>
  <c r="AE17" i="31"/>
  <c r="BN7" i="31" s="1"/>
  <c r="AD40" i="28"/>
  <c r="BM31" i="28" s="1"/>
  <c r="Y23" i="29"/>
  <c r="Y72" i="29" s="1"/>
  <c r="AD33" i="6"/>
  <c r="BM29" i="6" s="1"/>
  <c r="Y8" i="29"/>
  <c r="Y57" i="29" s="1"/>
  <c r="Y15" i="29"/>
  <c r="Y64" i="29" s="1"/>
  <c r="V33" i="29"/>
  <c r="BE29" i="29" s="1"/>
  <c r="Q36" i="6"/>
  <c r="Q35" i="6"/>
  <c r="I23" i="6"/>
  <c r="AR9" i="6" s="1"/>
  <c r="BD5" i="28"/>
  <c r="AA40" i="29"/>
  <c r="BJ31" i="29" s="1"/>
  <c r="O70" i="31"/>
  <c r="V39" i="29"/>
  <c r="V36" i="29"/>
  <c r="V40" i="29"/>
  <c r="V35" i="29"/>
  <c r="V37" i="29"/>
  <c r="V38" i="29"/>
  <c r="M37" i="28"/>
  <c r="AP7" i="29"/>
  <c r="Z22" i="30"/>
  <c r="BI9" i="30" s="1"/>
  <c r="V38" i="30"/>
  <c r="M34" i="28"/>
  <c r="AF42" i="6"/>
  <c r="AF41" i="6"/>
  <c r="X67" i="31"/>
  <c r="V10" i="30"/>
  <c r="V12" i="30"/>
  <c r="Q37" i="28"/>
  <c r="AE17" i="28"/>
  <c r="BN7" i="28" s="1"/>
  <c r="V8" i="30"/>
  <c r="BE4" i="30" s="1"/>
  <c r="Q34" i="28"/>
  <c r="M36" i="28"/>
  <c r="M39" i="28"/>
  <c r="AV31" i="28" s="1"/>
  <c r="Q35" i="28"/>
  <c r="M35" i="28"/>
  <c r="AG44" i="29"/>
  <c r="M9" i="29"/>
  <c r="M58" i="29" s="1"/>
  <c r="AF20" i="31"/>
  <c r="BO8" i="31" s="1"/>
  <c r="J23" i="29"/>
  <c r="AS9" i="29" s="1"/>
  <c r="J47" i="30"/>
  <c r="AS34" i="30" s="1"/>
  <c r="I23" i="28"/>
  <c r="AR9" i="28" s="1"/>
  <c r="M13" i="29"/>
  <c r="M62" i="29" s="1"/>
  <c r="AE42" i="6"/>
  <c r="AC16" i="30"/>
  <c r="BL7" i="30" s="1"/>
  <c r="Q37" i="29"/>
  <c r="G22" i="29"/>
  <c r="AP9" i="29" s="1"/>
  <c r="G47" i="30"/>
  <c r="AP34" i="30" s="1"/>
  <c r="AF17" i="31"/>
  <c r="AF66" i="31" s="1"/>
  <c r="Z43" i="29"/>
  <c r="BI32" i="29" s="1"/>
  <c r="M10" i="29"/>
  <c r="M59" i="29" s="1"/>
  <c r="J22" i="30"/>
  <c r="AS9" i="30" s="1"/>
  <c r="P32" i="28"/>
  <c r="AC20" i="30"/>
  <c r="BL8" i="30" s="1"/>
  <c r="N20" i="30"/>
  <c r="P31" i="28"/>
  <c r="AG31" i="28" s="1"/>
  <c r="M12" i="29"/>
  <c r="M61" i="29" s="1"/>
  <c r="M11" i="29"/>
  <c r="M60" i="29" s="1"/>
  <c r="AF45" i="30"/>
  <c r="BO33" i="30" s="1"/>
  <c r="F67" i="29"/>
  <c r="P30" i="6"/>
  <c r="AG30" i="6" s="1"/>
  <c r="J23" i="31"/>
  <c r="J72" i="31" s="1"/>
  <c r="R7" i="29"/>
  <c r="R8" i="29"/>
  <c r="P31" i="6"/>
  <c r="AG31" i="6" s="1"/>
  <c r="AG29" i="30"/>
  <c r="V15" i="28"/>
  <c r="V14" i="28"/>
  <c r="V13" i="28"/>
  <c r="V9" i="28"/>
  <c r="V11" i="28"/>
  <c r="V8" i="28"/>
  <c r="BE4" i="28" s="1"/>
  <c r="V10" i="28"/>
  <c r="AO25" i="5"/>
  <c r="AO27" i="5"/>
  <c r="AO26" i="5"/>
  <c r="AO29" i="5"/>
  <c r="AO28" i="5"/>
  <c r="AO14" i="5"/>
  <c r="AO11" i="5"/>
  <c r="AO15" i="5"/>
  <c r="AO16" i="5"/>
  <c r="AO22" i="5"/>
  <c r="AO17" i="5"/>
  <c r="AO23" i="5"/>
  <c r="AO19" i="5"/>
  <c r="AO24" i="5"/>
  <c r="AO12" i="5"/>
  <c r="AO20" i="5"/>
  <c r="AO13" i="5"/>
  <c r="AO21" i="5"/>
  <c r="AO18" i="5"/>
  <c r="L8" i="28"/>
  <c r="AU4" i="28" s="1"/>
  <c r="T20" i="28"/>
  <c r="BC8" i="28" s="1"/>
  <c r="Q12" i="28"/>
  <c r="AJ27" i="5"/>
  <c r="AJ28" i="5"/>
  <c r="AJ25" i="5"/>
  <c r="AJ26" i="5"/>
  <c r="AJ29" i="5"/>
  <c r="AJ22" i="5"/>
  <c r="AJ15" i="5"/>
  <c r="AJ24" i="5"/>
  <c r="AJ16" i="5"/>
  <c r="AJ12" i="5"/>
  <c r="AJ14" i="5"/>
  <c r="AJ20" i="5"/>
  <c r="AJ13" i="5"/>
  <c r="AJ18" i="5"/>
  <c r="AJ17" i="5"/>
  <c r="AJ19" i="5"/>
  <c r="AJ23" i="5"/>
  <c r="AJ21" i="5"/>
  <c r="AJ11" i="5"/>
  <c r="AR4" i="28"/>
  <c r="I56" i="28"/>
  <c r="AN9" i="28"/>
  <c r="K4" i="28"/>
  <c r="Z22" i="31"/>
  <c r="Z18" i="31"/>
  <c r="Z67" i="31" s="1"/>
  <c r="AN4" i="6"/>
  <c r="AS4" i="6"/>
  <c r="Q12" i="6"/>
  <c r="Q11" i="6"/>
  <c r="Q10" i="6"/>
  <c r="Q10" i="28"/>
  <c r="Q11" i="28"/>
  <c r="Q60" i="28" s="1"/>
  <c r="Q9" i="28"/>
  <c r="V10" i="6"/>
  <c r="AC16" i="31"/>
  <c r="AC65" i="31" s="1"/>
  <c r="AC20" i="31"/>
  <c r="AC17" i="31"/>
  <c r="Q12" i="31"/>
  <c r="Q61" i="31" s="1"/>
  <c r="Q10" i="31"/>
  <c r="Q59" i="31" s="1"/>
  <c r="Q9" i="31"/>
  <c r="Q58" i="31" s="1"/>
  <c r="Q11" i="31"/>
  <c r="Q60" i="31" s="1"/>
  <c r="S34" i="28" l="1"/>
  <c r="S35" i="28"/>
  <c r="P5" i="6"/>
  <c r="AG5" i="6" s="1"/>
  <c r="R8" i="28"/>
  <c r="Q10" i="29"/>
  <c r="Q59" i="29" s="1"/>
  <c r="N46" i="6"/>
  <c r="AN9" i="31"/>
  <c r="S40" i="28"/>
  <c r="AC45" i="30"/>
  <c r="BL33" i="30" s="1"/>
  <c r="AA15" i="6"/>
  <c r="BJ6" i="6" s="1"/>
  <c r="R8" i="6"/>
  <c r="G67" i="30"/>
  <c r="J47" i="29"/>
  <c r="AS34" i="29" s="1"/>
  <c r="V13" i="30"/>
  <c r="P6" i="29"/>
  <c r="AG6" i="29" s="1"/>
  <c r="I32" i="6"/>
  <c r="AR29" i="6" s="1"/>
  <c r="V14" i="30"/>
  <c r="S39" i="28"/>
  <c r="V34" i="6"/>
  <c r="P5" i="29"/>
  <c r="P54" i="29" s="1"/>
  <c r="J72" i="30"/>
  <c r="V58" i="28"/>
  <c r="AF42" i="30"/>
  <c r="BO32" i="30" s="1"/>
  <c r="V15" i="30"/>
  <c r="Q36" i="29"/>
  <c r="G22" i="30"/>
  <c r="AP9" i="30" s="1"/>
  <c r="P32" i="30"/>
  <c r="V35" i="28"/>
  <c r="M11" i="6"/>
  <c r="V39" i="28"/>
  <c r="G43" i="29"/>
  <c r="AP32" i="29" s="1"/>
  <c r="V11" i="30"/>
  <c r="V60" i="30" s="1"/>
  <c r="P7" i="6"/>
  <c r="Q9" i="29"/>
  <c r="Q58" i="29" s="1"/>
  <c r="K53" i="30"/>
  <c r="M12" i="6"/>
  <c r="M10" i="6"/>
  <c r="AE17" i="30"/>
  <c r="BN7" i="30" s="1"/>
  <c r="J48" i="6"/>
  <c r="S37" i="28"/>
  <c r="H71" i="29"/>
  <c r="V39" i="6"/>
  <c r="V37" i="6"/>
  <c r="M13" i="6"/>
  <c r="M36" i="29"/>
  <c r="AD33" i="29"/>
  <c r="BM29" i="29" s="1"/>
  <c r="BK8" i="28"/>
  <c r="V40" i="30"/>
  <c r="V36" i="6"/>
  <c r="V34" i="30"/>
  <c r="V58" i="30" s="1"/>
  <c r="V39" i="30"/>
  <c r="P30" i="30"/>
  <c r="AG30" i="30" s="1"/>
  <c r="AX8" i="29"/>
  <c r="V37" i="30"/>
  <c r="V38" i="6"/>
  <c r="M14" i="6"/>
  <c r="AT4" i="30"/>
  <c r="AA43" i="30"/>
  <c r="BJ32" i="30" s="1"/>
  <c r="S38" i="28"/>
  <c r="AG29" i="29"/>
  <c r="Q10" i="30"/>
  <c r="Q12" i="29"/>
  <c r="Q61" i="29" s="1"/>
  <c r="V35" i="6"/>
  <c r="AG21" i="31"/>
  <c r="AG29" i="28"/>
  <c r="M38" i="29"/>
  <c r="Q9" i="30"/>
  <c r="M37" i="29"/>
  <c r="E71" i="29"/>
  <c r="N21" i="6"/>
  <c r="AW8" i="6" s="1"/>
  <c r="V40" i="6"/>
  <c r="V33" i="30"/>
  <c r="BE29" i="30" s="1"/>
  <c r="V35" i="30"/>
  <c r="Q12" i="30"/>
  <c r="AC41" i="28"/>
  <c r="S14" i="31"/>
  <c r="S12" i="31"/>
  <c r="S61" i="31" s="1"/>
  <c r="R32" i="28"/>
  <c r="BA29" i="28" s="1"/>
  <c r="AE16" i="6"/>
  <c r="BN7" i="6" s="1"/>
  <c r="S11" i="29"/>
  <c r="S60" i="29" s="1"/>
  <c r="AC42" i="30"/>
  <c r="BL32" i="30" s="1"/>
  <c r="AG21" i="29"/>
  <c r="N46" i="28"/>
  <c r="AW33" i="28" s="1"/>
  <c r="N45" i="30"/>
  <c r="AW33" i="30" s="1"/>
  <c r="V38" i="28"/>
  <c r="S13" i="31"/>
  <c r="S62" i="31" s="1"/>
  <c r="V33" i="28"/>
  <c r="BE29" i="28" s="1"/>
  <c r="AC42" i="28"/>
  <c r="S11" i="31"/>
  <c r="S60" i="31" s="1"/>
  <c r="S15" i="31"/>
  <c r="S64" i="31" s="1"/>
  <c r="M39" i="29"/>
  <c r="S10" i="31"/>
  <c r="S59" i="31" s="1"/>
  <c r="AA43" i="28"/>
  <c r="BJ32" i="28" s="1"/>
  <c r="M35" i="29"/>
  <c r="Q35" i="29"/>
  <c r="V37" i="28"/>
  <c r="V40" i="28"/>
  <c r="V64" i="28" s="1"/>
  <c r="Y23" i="6"/>
  <c r="BH9" i="6" s="1"/>
  <c r="V36" i="28"/>
  <c r="S13" i="29"/>
  <c r="S62" i="29" s="1"/>
  <c r="R57" i="28"/>
  <c r="AG19" i="28"/>
  <c r="AG41" i="30"/>
  <c r="S9" i="29"/>
  <c r="S58" i="29" s="1"/>
  <c r="S14" i="6"/>
  <c r="S63" i="6" s="1"/>
  <c r="Y15" i="30"/>
  <c r="BH6" i="30" s="1"/>
  <c r="Y8" i="30"/>
  <c r="BH4" i="30" s="1"/>
  <c r="W68" i="28"/>
  <c r="S10" i="29"/>
  <c r="S59" i="29" s="1"/>
  <c r="S12" i="29"/>
  <c r="S61" i="29" s="1"/>
  <c r="Y23" i="30"/>
  <c r="BH9" i="30" s="1"/>
  <c r="V11" i="29"/>
  <c r="AG44" i="30"/>
  <c r="Y8" i="6"/>
  <c r="S15" i="29"/>
  <c r="S64" i="29" s="1"/>
  <c r="Y7" i="6"/>
  <c r="AG7" i="6" s="1"/>
  <c r="D36" i="38"/>
  <c r="D8" i="38" s="1"/>
  <c r="B36" i="38"/>
  <c r="B9" i="38" s="1"/>
  <c r="Y32" i="29"/>
  <c r="AG44" i="28"/>
  <c r="M13" i="30"/>
  <c r="AG13" i="30" s="1"/>
  <c r="AG19" i="29"/>
  <c r="R8" i="30"/>
  <c r="BA4" i="30" s="1"/>
  <c r="AD8" i="29"/>
  <c r="BM4" i="29" s="1"/>
  <c r="F67" i="28"/>
  <c r="I7" i="29"/>
  <c r="AR4" i="29" s="1"/>
  <c r="V10" i="29"/>
  <c r="V59" i="29" s="1"/>
  <c r="BH9" i="5"/>
  <c r="BF7" i="29"/>
  <c r="AF20" i="28"/>
  <c r="BO8" i="28" s="1"/>
  <c r="AV9" i="5"/>
  <c r="S9" i="6"/>
  <c r="Z18" i="6"/>
  <c r="G22" i="28"/>
  <c r="G71" i="28" s="1"/>
  <c r="AD8" i="6"/>
  <c r="BM4" i="6" s="1"/>
  <c r="Y33" i="29"/>
  <c r="V15" i="31"/>
  <c r="V64" i="31" s="1"/>
  <c r="BG7" i="29"/>
  <c r="U58" i="29"/>
  <c r="P31" i="29"/>
  <c r="AG31" i="29" s="1"/>
  <c r="V13" i="31"/>
  <c r="V62" i="31" s="1"/>
  <c r="J22" i="6"/>
  <c r="J71" i="6" s="1"/>
  <c r="S10" i="30"/>
  <c r="P30" i="29"/>
  <c r="AG30" i="29" s="1"/>
  <c r="M14" i="31"/>
  <c r="M63" i="31" s="1"/>
  <c r="BJ7" i="28"/>
  <c r="R56" i="30"/>
  <c r="AM9" i="28"/>
  <c r="Q37" i="30"/>
  <c r="AF41" i="28"/>
  <c r="BO32" i="28" s="1"/>
  <c r="M10" i="31"/>
  <c r="M59" i="31" s="1"/>
  <c r="AF20" i="30"/>
  <c r="BO8" i="30" s="1"/>
  <c r="I23" i="30"/>
  <c r="AR9" i="30" s="1"/>
  <c r="V9" i="6"/>
  <c r="V58" i="6" s="1"/>
  <c r="AA64" i="30"/>
  <c r="H71" i="28"/>
  <c r="T69" i="31"/>
  <c r="C36" i="38"/>
  <c r="C12" i="38" s="1"/>
  <c r="Y56" i="30"/>
  <c r="E36" i="38"/>
  <c r="E9" i="38" s="1"/>
  <c r="S62" i="30"/>
  <c r="M35" i="6"/>
  <c r="I48" i="30"/>
  <c r="AR34" i="30" s="1"/>
  <c r="S15" i="6"/>
  <c r="AD64" i="29"/>
  <c r="S35" i="6"/>
  <c r="S59" i="6" s="1"/>
  <c r="AR9" i="5"/>
  <c r="AZ9" i="5"/>
  <c r="BK9" i="5"/>
  <c r="AK9" i="5"/>
  <c r="N70" i="31"/>
  <c r="S38" i="29"/>
  <c r="AF20" i="29"/>
  <c r="BO8" i="29" s="1"/>
  <c r="F67" i="30"/>
  <c r="AF16" i="29"/>
  <c r="AF65" i="29" s="1"/>
  <c r="AC16" i="29"/>
  <c r="AG4" i="29"/>
  <c r="AF42" i="29"/>
  <c r="BO32" i="29" s="1"/>
  <c r="Y48" i="30"/>
  <c r="BH34" i="30" s="1"/>
  <c r="AE65" i="30"/>
  <c r="S36" i="6"/>
  <c r="M9" i="30"/>
  <c r="I32" i="29"/>
  <c r="AR29" i="29" s="1"/>
  <c r="Z47" i="6"/>
  <c r="BI34" i="6" s="1"/>
  <c r="S38" i="6"/>
  <c r="AY9" i="5"/>
  <c r="AX9" i="5"/>
  <c r="E71" i="30"/>
  <c r="AB70" i="30"/>
  <c r="AF65" i="30"/>
  <c r="H36" i="38"/>
  <c r="AF66" i="28"/>
  <c r="S40" i="30"/>
  <c r="AT9" i="5"/>
  <c r="BC9" i="5"/>
  <c r="AI9" i="5"/>
  <c r="BE9" i="5"/>
  <c r="S12" i="6"/>
  <c r="R8" i="31"/>
  <c r="R57" i="31" s="1"/>
  <c r="S11" i="6"/>
  <c r="S13" i="6"/>
  <c r="P6" i="30"/>
  <c r="P55" i="30" s="1"/>
  <c r="S37" i="29"/>
  <c r="AG37" i="29" s="1"/>
  <c r="N20" i="29"/>
  <c r="AW8" i="29" s="1"/>
  <c r="T69" i="29"/>
  <c r="S39" i="30"/>
  <c r="AF45" i="29"/>
  <c r="BO33" i="29" s="1"/>
  <c r="Y32" i="28"/>
  <c r="AR9" i="29"/>
  <c r="Y33" i="30"/>
  <c r="BH29" i="30" s="1"/>
  <c r="S40" i="6"/>
  <c r="AM9" i="29"/>
  <c r="V14" i="29"/>
  <c r="AG14" i="29" s="1"/>
  <c r="AA18" i="29"/>
  <c r="BJ7" i="29" s="1"/>
  <c r="V12" i="29"/>
  <c r="V64" i="29"/>
  <c r="G67" i="28"/>
  <c r="AL9" i="5"/>
  <c r="BJ9" i="5"/>
  <c r="BB9" i="5"/>
  <c r="BG9" i="5"/>
  <c r="AM9" i="5"/>
  <c r="X67" i="30"/>
  <c r="AA43" i="6"/>
  <c r="BJ32" i="6" s="1"/>
  <c r="AF16" i="28"/>
  <c r="BO7" i="28" s="1"/>
  <c r="S37" i="30"/>
  <c r="U58" i="30"/>
  <c r="M12" i="30"/>
  <c r="Y40" i="30"/>
  <c r="BH31" i="30" s="1"/>
  <c r="S37" i="6"/>
  <c r="AG37" i="6" s="1"/>
  <c r="R33" i="29"/>
  <c r="BA29" i="29" s="1"/>
  <c r="S34" i="6"/>
  <c r="V8" i="29"/>
  <c r="BE4" i="29" s="1"/>
  <c r="N20" i="31"/>
  <c r="N69" i="31" s="1"/>
  <c r="Y33" i="28"/>
  <c r="V9" i="29"/>
  <c r="V58" i="29" s="1"/>
  <c r="BF9" i="5"/>
  <c r="AS9" i="5"/>
  <c r="AC20" i="6"/>
  <c r="AC16" i="6"/>
  <c r="AC65" i="6" s="1"/>
  <c r="AB70" i="29"/>
  <c r="M38" i="6"/>
  <c r="M62" i="6" s="1"/>
  <c r="S34" i="30"/>
  <c r="S36" i="30"/>
  <c r="Y40" i="28"/>
  <c r="BH31" i="28" s="1"/>
  <c r="K53" i="29"/>
  <c r="S35" i="30"/>
  <c r="M14" i="30"/>
  <c r="M11" i="30"/>
  <c r="O70" i="28"/>
  <c r="V13" i="29"/>
  <c r="AC16" i="28"/>
  <c r="AC65" i="28" s="1"/>
  <c r="S40" i="29"/>
  <c r="S36" i="29"/>
  <c r="AG36" i="29" s="1"/>
  <c r="AC17" i="29"/>
  <c r="AC66" i="29" s="1"/>
  <c r="Y32" i="6"/>
  <c r="AG32" i="6" s="1"/>
  <c r="U58" i="31"/>
  <c r="G47" i="6"/>
  <c r="AP34" i="6" s="1"/>
  <c r="BM4" i="28"/>
  <c r="AG32" i="30"/>
  <c r="AG19" i="30"/>
  <c r="V8" i="31"/>
  <c r="V14" i="31"/>
  <c r="V63" i="31" s="1"/>
  <c r="S12" i="28"/>
  <c r="AG21" i="30"/>
  <c r="D71" i="30"/>
  <c r="AN9" i="30"/>
  <c r="S11" i="28"/>
  <c r="S60" i="28" s="1"/>
  <c r="M39" i="6"/>
  <c r="M10" i="28"/>
  <c r="M59" i="28" s="1"/>
  <c r="M14" i="28"/>
  <c r="M63" i="28" s="1"/>
  <c r="Z18" i="29"/>
  <c r="Z67" i="29" s="1"/>
  <c r="Y15" i="28"/>
  <c r="Y64" i="28" s="1"/>
  <c r="Y40" i="29"/>
  <c r="BH31" i="29" s="1"/>
  <c r="AE41" i="29"/>
  <c r="BN32" i="29" s="1"/>
  <c r="J47" i="28"/>
  <c r="AS34" i="28" s="1"/>
  <c r="S15" i="30"/>
  <c r="AE17" i="29"/>
  <c r="BN7" i="29" s="1"/>
  <c r="T69" i="30"/>
  <c r="AC45" i="6"/>
  <c r="BL33" i="6" s="1"/>
  <c r="AA64" i="29"/>
  <c r="M12" i="31"/>
  <c r="M61" i="31" s="1"/>
  <c r="M34" i="6"/>
  <c r="M58" i="6" s="1"/>
  <c r="S15" i="28"/>
  <c r="S64" i="28" s="1"/>
  <c r="AD64" i="30"/>
  <c r="Y40" i="6"/>
  <c r="BH31" i="6" s="1"/>
  <c r="V11" i="31"/>
  <c r="V60" i="31" s="1"/>
  <c r="V11" i="6"/>
  <c r="S14" i="28"/>
  <c r="S13" i="28"/>
  <c r="S62" i="28" s="1"/>
  <c r="V15" i="6"/>
  <c r="V64" i="6" s="1"/>
  <c r="L57" i="31"/>
  <c r="K53" i="31"/>
  <c r="AG46" i="30"/>
  <c r="R33" i="30"/>
  <c r="BA29" i="30" s="1"/>
  <c r="AE42" i="28"/>
  <c r="AG42" i="28" s="1"/>
  <c r="W68" i="30"/>
  <c r="I56" i="30"/>
  <c r="S35" i="29"/>
  <c r="Z71" i="29"/>
  <c r="Q36" i="30"/>
  <c r="Q60" i="30" s="1"/>
  <c r="AA18" i="30"/>
  <c r="BJ7" i="30" s="1"/>
  <c r="AS34" i="6"/>
  <c r="AF17" i="30"/>
  <c r="BO7" i="30" s="1"/>
  <c r="Z47" i="28"/>
  <c r="BI34" i="28" s="1"/>
  <c r="M9" i="28"/>
  <c r="M58" i="28" s="1"/>
  <c r="I32" i="28"/>
  <c r="AR29" i="28" s="1"/>
  <c r="H71" i="30"/>
  <c r="O70" i="30"/>
  <c r="G43" i="28"/>
  <c r="AP32" i="28" s="1"/>
  <c r="G18" i="6"/>
  <c r="G67" i="6" s="1"/>
  <c r="G22" i="31"/>
  <c r="AP9" i="31" s="1"/>
  <c r="P6" i="28"/>
  <c r="P55" i="28" s="1"/>
  <c r="M34" i="30"/>
  <c r="M58" i="30" s="1"/>
  <c r="AA15" i="28"/>
  <c r="BJ6" i="28" s="1"/>
  <c r="Y33" i="6"/>
  <c r="AG33" i="6" s="1"/>
  <c r="AC42" i="6"/>
  <c r="AC66" i="6" s="1"/>
  <c r="D71" i="6"/>
  <c r="AF16" i="6"/>
  <c r="AF65" i="6" s="1"/>
  <c r="V9" i="31"/>
  <c r="V58" i="31" s="1"/>
  <c r="V14" i="6"/>
  <c r="V63" i="6" s="1"/>
  <c r="S10" i="28"/>
  <c r="S59" i="28" s="1"/>
  <c r="V12" i="6"/>
  <c r="AC17" i="28"/>
  <c r="L57" i="30"/>
  <c r="AT4" i="31"/>
  <c r="L57" i="29"/>
  <c r="AG18" i="28"/>
  <c r="Y7" i="28"/>
  <c r="Y56" i="28" s="1"/>
  <c r="M13" i="28"/>
  <c r="M62" i="28" s="1"/>
  <c r="BP34" i="29"/>
  <c r="Z22" i="28"/>
  <c r="Z71" i="28" s="1"/>
  <c r="N20" i="28"/>
  <c r="N69" i="28" s="1"/>
  <c r="AG48" i="29"/>
  <c r="Y23" i="28"/>
  <c r="Y72" i="28" s="1"/>
  <c r="S9" i="30"/>
  <c r="AF45" i="28"/>
  <c r="BO33" i="28" s="1"/>
  <c r="AG21" i="28"/>
  <c r="N46" i="29"/>
  <c r="AW33" i="29" s="1"/>
  <c r="P5" i="28"/>
  <c r="P54" i="28" s="1"/>
  <c r="M39" i="30"/>
  <c r="M35" i="30"/>
  <c r="M59" i="30" s="1"/>
  <c r="M38" i="30"/>
  <c r="AG38" i="30" s="1"/>
  <c r="AD8" i="30"/>
  <c r="BM4" i="30" s="1"/>
  <c r="M13" i="31"/>
  <c r="M62" i="31" s="1"/>
  <c r="M11" i="31"/>
  <c r="M60" i="31" s="1"/>
  <c r="E71" i="28"/>
  <c r="S34" i="29"/>
  <c r="AG34" i="29" s="1"/>
  <c r="Z47" i="30"/>
  <c r="BI34" i="30" s="1"/>
  <c r="AD15" i="28"/>
  <c r="BM6" i="28" s="1"/>
  <c r="V10" i="31"/>
  <c r="V59" i="31" s="1"/>
  <c r="AF17" i="6"/>
  <c r="AF66" i="6" s="1"/>
  <c r="AD33" i="30"/>
  <c r="BM29" i="30" s="1"/>
  <c r="J22" i="28"/>
  <c r="J71" i="28" s="1"/>
  <c r="Q35" i="30"/>
  <c r="Q59" i="30" s="1"/>
  <c r="Z67" i="28"/>
  <c r="P7" i="30"/>
  <c r="AG7" i="30" s="1"/>
  <c r="M36" i="6"/>
  <c r="M12" i="28"/>
  <c r="M61" i="28" s="1"/>
  <c r="S11" i="30"/>
  <c r="S12" i="30"/>
  <c r="AG48" i="28"/>
  <c r="Z67" i="30"/>
  <c r="BG7" i="28"/>
  <c r="S14" i="30"/>
  <c r="AE42" i="30"/>
  <c r="BN32" i="30" s="1"/>
  <c r="P56" i="6"/>
  <c r="AC41" i="29"/>
  <c r="BL32" i="29" s="1"/>
  <c r="AC45" i="29"/>
  <c r="BL33" i="29" s="1"/>
  <c r="Q58" i="30"/>
  <c r="G67" i="31"/>
  <c r="M36" i="30"/>
  <c r="N69" i="6"/>
  <c r="BN32" i="6"/>
  <c r="AD64" i="6"/>
  <c r="AB70" i="6"/>
  <c r="V59" i="6"/>
  <c r="AG44" i="6"/>
  <c r="BM6" i="6"/>
  <c r="AG29" i="6"/>
  <c r="AF69" i="6"/>
  <c r="E71" i="6"/>
  <c r="K53" i="6"/>
  <c r="W68" i="6"/>
  <c r="AG19" i="6"/>
  <c r="BF7" i="6"/>
  <c r="F67" i="6"/>
  <c r="T69" i="6"/>
  <c r="O70" i="6"/>
  <c r="H71" i="6"/>
  <c r="Q58" i="6"/>
  <c r="AG5" i="7"/>
  <c r="AT4" i="6"/>
  <c r="AG4" i="6"/>
  <c r="BA29" i="6"/>
  <c r="I56" i="6"/>
  <c r="AM9" i="6"/>
  <c r="X67" i="6"/>
  <c r="U58" i="6"/>
  <c r="AV6" i="6"/>
  <c r="L57" i="6"/>
  <c r="BH4" i="29"/>
  <c r="K65" i="20"/>
  <c r="K59" i="20"/>
  <c r="K66" i="20"/>
  <c r="K60" i="20"/>
  <c r="K67" i="20"/>
  <c r="K61" i="20"/>
  <c r="K68" i="20"/>
  <c r="K62" i="20"/>
  <c r="K70" i="20"/>
  <c r="K63" i="20"/>
  <c r="K58" i="20"/>
  <c r="K69" i="20"/>
  <c r="K66" i="19"/>
  <c r="K64" i="20"/>
  <c r="K67" i="19"/>
  <c r="K61" i="19"/>
  <c r="K68" i="19"/>
  <c r="K62" i="19"/>
  <c r="K69" i="19"/>
  <c r="K63" i="19"/>
  <c r="K64" i="19"/>
  <c r="K58" i="19"/>
  <c r="K59" i="19"/>
  <c r="K70" i="19"/>
  <c r="K60" i="19"/>
  <c r="K65" i="19"/>
  <c r="K66" i="18"/>
  <c r="K60" i="18"/>
  <c r="K67" i="18"/>
  <c r="K61" i="18"/>
  <c r="K68" i="18"/>
  <c r="K62" i="18"/>
  <c r="K69" i="18"/>
  <c r="K63" i="18"/>
  <c r="K64" i="18"/>
  <c r="K69" i="22"/>
  <c r="K63" i="22"/>
  <c r="K59" i="18"/>
  <c r="K70" i="22"/>
  <c r="K64" i="22"/>
  <c r="K58" i="22"/>
  <c r="K70" i="18"/>
  <c r="K65" i="22"/>
  <c r="K59" i="22"/>
  <c r="K65" i="18"/>
  <c r="K66" i="22"/>
  <c r="K60" i="22"/>
  <c r="K58" i="18"/>
  <c r="K67" i="22"/>
  <c r="K67" i="13"/>
  <c r="K61" i="13"/>
  <c r="K67" i="21"/>
  <c r="K61" i="21"/>
  <c r="K62" i="22"/>
  <c r="K68" i="13"/>
  <c r="K62" i="13"/>
  <c r="K68" i="21"/>
  <c r="K62" i="21"/>
  <c r="K69" i="13"/>
  <c r="K63" i="13"/>
  <c r="K69" i="21"/>
  <c r="K63" i="21"/>
  <c r="K68" i="22"/>
  <c r="K70" i="13"/>
  <c r="K64" i="13"/>
  <c r="K58" i="13"/>
  <c r="K70" i="21"/>
  <c r="K64" i="21"/>
  <c r="K58" i="21"/>
  <c r="K61" i="22"/>
  <c r="K59" i="13"/>
  <c r="K65" i="21"/>
  <c r="K66" i="17"/>
  <c r="K60" i="17"/>
  <c r="K60" i="21"/>
  <c r="K67" i="17"/>
  <c r="K61" i="17"/>
  <c r="K65" i="13"/>
  <c r="K68" i="17"/>
  <c r="K62" i="17"/>
  <c r="K60" i="13"/>
  <c r="K66" i="21"/>
  <c r="K69" i="17"/>
  <c r="K63" i="17"/>
  <c r="K70" i="17"/>
  <c r="K70" i="16"/>
  <c r="K64" i="16"/>
  <c r="K58" i="16"/>
  <c r="K65" i="17"/>
  <c r="K65" i="16"/>
  <c r="K59" i="16"/>
  <c r="K59" i="21"/>
  <c r="K58" i="17"/>
  <c r="K66" i="16"/>
  <c r="K60" i="16"/>
  <c r="K67" i="16"/>
  <c r="K61" i="16"/>
  <c r="K64" i="17"/>
  <c r="K62" i="16"/>
  <c r="K69" i="15"/>
  <c r="K63" i="15"/>
  <c r="K69" i="14"/>
  <c r="K63" i="14"/>
  <c r="K69" i="12"/>
  <c r="K63" i="12"/>
  <c r="K66" i="13"/>
  <c r="K70" i="15"/>
  <c r="K64" i="15"/>
  <c r="K58" i="15"/>
  <c r="K70" i="14"/>
  <c r="K64" i="14"/>
  <c r="K58" i="14"/>
  <c r="K70" i="12"/>
  <c r="K64" i="12"/>
  <c r="K58" i="12"/>
  <c r="K68" i="16"/>
  <c r="K65" i="15"/>
  <c r="K59" i="15"/>
  <c r="K65" i="14"/>
  <c r="K59" i="14"/>
  <c r="K65" i="12"/>
  <c r="K59" i="12"/>
  <c r="K63" i="16"/>
  <c r="K66" i="15"/>
  <c r="K60" i="15"/>
  <c r="K66" i="14"/>
  <c r="K60" i="14"/>
  <c r="K66" i="12"/>
  <c r="K60" i="12"/>
  <c r="K67" i="15"/>
  <c r="K61" i="12"/>
  <c r="K68" i="10"/>
  <c r="K62" i="10"/>
  <c r="K68" i="2"/>
  <c r="K62" i="2"/>
  <c r="K62" i="15"/>
  <c r="K68" i="14"/>
  <c r="K69" i="10"/>
  <c r="K63" i="10"/>
  <c r="K69" i="2"/>
  <c r="K63" i="2"/>
  <c r="K61" i="14"/>
  <c r="K67" i="12"/>
  <c r="K70" i="10"/>
  <c r="K64" i="10"/>
  <c r="K58" i="10"/>
  <c r="K70" i="2"/>
  <c r="K64" i="2"/>
  <c r="K58" i="2"/>
  <c r="K59" i="17"/>
  <c r="K68" i="15"/>
  <c r="K62" i="12"/>
  <c r="K65" i="10"/>
  <c r="K59" i="10"/>
  <c r="K65" i="2"/>
  <c r="K59" i="2"/>
  <c r="K67" i="14"/>
  <c r="K60" i="10"/>
  <c r="K66" i="2"/>
  <c r="K68" i="34"/>
  <c r="K62" i="34"/>
  <c r="K68" i="35"/>
  <c r="K62" i="35"/>
  <c r="K68" i="33"/>
  <c r="K62" i="33"/>
  <c r="K61" i="2"/>
  <c r="K69" i="34"/>
  <c r="K63" i="34"/>
  <c r="K69" i="35"/>
  <c r="K63" i="35"/>
  <c r="K69" i="33"/>
  <c r="K63" i="33"/>
  <c r="K61" i="15"/>
  <c r="K66" i="10"/>
  <c r="K64" i="34"/>
  <c r="K58" i="34"/>
  <c r="K70" i="35"/>
  <c r="K64" i="35"/>
  <c r="K58" i="35"/>
  <c r="K70" i="33"/>
  <c r="K64" i="33"/>
  <c r="K58" i="33"/>
  <c r="K68" i="12"/>
  <c r="K61" i="10"/>
  <c r="K67" i="2"/>
  <c r="K70" i="34"/>
  <c r="K65" i="34"/>
  <c r="K59" i="34"/>
  <c r="K65" i="35"/>
  <c r="K59" i="35"/>
  <c r="K65" i="33"/>
  <c r="K59" i="33"/>
  <c r="K62" i="14"/>
  <c r="K67" i="34"/>
  <c r="K60" i="2"/>
  <c r="K60" i="34"/>
  <c r="K67" i="10"/>
  <c r="K61" i="34"/>
  <c r="K60" i="35"/>
  <c r="K66" i="33"/>
  <c r="K66" i="34"/>
  <c r="K61" i="33"/>
  <c r="K66" i="35"/>
  <c r="K67" i="35"/>
  <c r="K67" i="33"/>
  <c r="K66" i="36"/>
  <c r="K60" i="36"/>
  <c r="K66" i="32"/>
  <c r="K60" i="32"/>
  <c r="K67" i="36"/>
  <c r="K61" i="36"/>
  <c r="K61" i="35"/>
  <c r="K68" i="36"/>
  <c r="K62" i="36"/>
  <c r="K69" i="16"/>
  <c r="K69" i="36"/>
  <c r="K63" i="36"/>
  <c r="K69" i="32"/>
  <c r="K63" i="32"/>
  <c r="K62" i="1"/>
  <c r="K68" i="1"/>
  <c r="K70" i="36"/>
  <c r="K65" i="36"/>
  <c r="K58" i="36"/>
  <c r="K64" i="36"/>
  <c r="K60" i="33"/>
  <c r="K64" i="32"/>
  <c r="K70" i="32"/>
  <c r="K66" i="1"/>
  <c r="K67" i="1"/>
  <c r="K59" i="36"/>
  <c r="K68" i="32"/>
  <c r="K59" i="32"/>
  <c r="K67" i="32"/>
  <c r="K58" i="32"/>
  <c r="K65" i="1"/>
  <c r="K70" i="1"/>
  <c r="K62" i="32"/>
  <c r="K59" i="1"/>
  <c r="K60" i="1"/>
  <c r="K61" i="1"/>
  <c r="K58" i="1"/>
  <c r="K61" i="32"/>
  <c r="K63" i="1"/>
  <c r="K65" i="32"/>
  <c r="K69" i="1"/>
  <c r="K64" i="1"/>
  <c r="W117" i="20"/>
  <c r="W111" i="20"/>
  <c r="W118" i="20"/>
  <c r="W112" i="20"/>
  <c r="W119" i="20"/>
  <c r="W115" i="20"/>
  <c r="W121" i="20"/>
  <c r="W116" i="20"/>
  <c r="W110" i="20"/>
  <c r="W120" i="20"/>
  <c r="W113" i="20"/>
  <c r="W109" i="20"/>
  <c r="W114" i="20"/>
  <c r="W121" i="19"/>
  <c r="W117" i="19"/>
  <c r="W111" i="19"/>
  <c r="W120" i="19"/>
  <c r="W118" i="19"/>
  <c r="W112" i="19"/>
  <c r="W119" i="19"/>
  <c r="W113" i="19"/>
  <c r="W114" i="19"/>
  <c r="W109" i="19"/>
  <c r="W115" i="19"/>
  <c r="W110" i="19"/>
  <c r="W118" i="18"/>
  <c r="W112" i="18"/>
  <c r="W119" i="18"/>
  <c r="W113" i="18"/>
  <c r="W120" i="18"/>
  <c r="W114" i="18"/>
  <c r="W121" i="18"/>
  <c r="W115" i="18"/>
  <c r="W109" i="18"/>
  <c r="W117" i="18"/>
  <c r="W110" i="18"/>
  <c r="W116" i="19"/>
  <c r="W117" i="22"/>
  <c r="W111" i="22"/>
  <c r="W117" i="13"/>
  <c r="W111" i="13"/>
  <c r="W111" i="18"/>
  <c r="W118" i="22"/>
  <c r="W112" i="22"/>
  <c r="W118" i="13"/>
  <c r="W112" i="13"/>
  <c r="W116" i="18"/>
  <c r="W119" i="22"/>
  <c r="W113" i="22"/>
  <c r="W119" i="13"/>
  <c r="W113" i="13"/>
  <c r="W120" i="22"/>
  <c r="W114" i="22"/>
  <c r="W120" i="13"/>
  <c r="W114" i="13"/>
  <c r="W109" i="22"/>
  <c r="W115" i="13"/>
  <c r="W121" i="21"/>
  <c r="W115" i="21"/>
  <c r="W109" i="21"/>
  <c r="W110" i="13"/>
  <c r="W116" i="21"/>
  <c r="W110" i="21"/>
  <c r="W115" i="22"/>
  <c r="W121" i="13"/>
  <c r="W117" i="21"/>
  <c r="W111" i="21"/>
  <c r="W110" i="22"/>
  <c r="W116" i="13"/>
  <c r="W118" i="21"/>
  <c r="W112" i="21"/>
  <c r="W121" i="22"/>
  <c r="W120" i="17"/>
  <c r="W114" i="17"/>
  <c r="W120" i="21"/>
  <c r="W121" i="17"/>
  <c r="W115" i="17"/>
  <c r="W109" i="17"/>
  <c r="W109" i="13"/>
  <c r="W113" i="21"/>
  <c r="W116" i="17"/>
  <c r="W110" i="17"/>
  <c r="W117" i="17"/>
  <c r="W111" i="17"/>
  <c r="W112" i="17"/>
  <c r="W118" i="16"/>
  <c r="W112" i="16"/>
  <c r="W118" i="15"/>
  <c r="W116" i="22"/>
  <c r="W114" i="21"/>
  <c r="W119" i="16"/>
  <c r="W113" i="16"/>
  <c r="W119" i="15"/>
  <c r="W113" i="15"/>
  <c r="W119" i="21"/>
  <c r="W118" i="17"/>
  <c r="W120" i="16"/>
  <c r="W114" i="16"/>
  <c r="W120" i="15"/>
  <c r="W114" i="15"/>
  <c r="W113" i="17"/>
  <c r="W121" i="16"/>
  <c r="W115" i="16"/>
  <c r="W109" i="16"/>
  <c r="W121" i="15"/>
  <c r="W115" i="15"/>
  <c r="W111" i="15"/>
  <c r="W117" i="14"/>
  <c r="W111" i="14"/>
  <c r="W117" i="12"/>
  <c r="W111" i="12"/>
  <c r="W117" i="10"/>
  <c r="W117" i="16"/>
  <c r="W112" i="15"/>
  <c r="W118" i="14"/>
  <c r="W112" i="14"/>
  <c r="W118" i="12"/>
  <c r="W112" i="12"/>
  <c r="W118" i="10"/>
  <c r="W112" i="10"/>
  <c r="W110" i="16"/>
  <c r="W116" i="15"/>
  <c r="W119" i="14"/>
  <c r="W113" i="14"/>
  <c r="W119" i="12"/>
  <c r="W113" i="12"/>
  <c r="W120" i="14"/>
  <c r="W114" i="14"/>
  <c r="W120" i="12"/>
  <c r="W114" i="12"/>
  <c r="W120" i="10"/>
  <c r="W114" i="10"/>
  <c r="W109" i="15"/>
  <c r="W115" i="14"/>
  <c r="W121" i="12"/>
  <c r="W116" i="10"/>
  <c r="W110" i="10"/>
  <c r="W116" i="2"/>
  <c r="W110" i="2"/>
  <c r="W116" i="34"/>
  <c r="W110" i="34"/>
  <c r="W117" i="15"/>
  <c r="W110" i="14"/>
  <c r="W116" i="12"/>
  <c r="W113" i="10"/>
  <c r="W111" i="10"/>
  <c r="W117" i="2"/>
  <c r="W111" i="2"/>
  <c r="W117" i="34"/>
  <c r="W111" i="34"/>
  <c r="W121" i="14"/>
  <c r="W109" i="12"/>
  <c r="W115" i="10"/>
  <c r="W118" i="2"/>
  <c r="W112" i="2"/>
  <c r="W118" i="34"/>
  <c r="W112" i="34"/>
  <c r="W111" i="16"/>
  <c r="W110" i="15"/>
  <c r="W116" i="14"/>
  <c r="W119" i="2"/>
  <c r="W113" i="2"/>
  <c r="W119" i="34"/>
  <c r="W113" i="34"/>
  <c r="W119" i="10"/>
  <c r="W114" i="34"/>
  <c r="W116" i="35"/>
  <c r="W110" i="35"/>
  <c r="W116" i="33"/>
  <c r="W110" i="33"/>
  <c r="W119" i="17"/>
  <c r="W110" i="12"/>
  <c r="W121" i="2"/>
  <c r="W109" i="34"/>
  <c r="W117" i="35"/>
  <c r="W111" i="35"/>
  <c r="W117" i="33"/>
  <c r="W111" i="33"/>
  <c r="W116" i="16"/>
  <c r="W115" i="12"/>
  <c r="W114" i="2"/>
  <c r="W120" i="34"/>
  <c r="W118" i="35"/>
  <c r="W112" i="35"/>
  <c r="W118" i="33"/>
  <c r="W112" i="33"/>
  <c r="W121" i="10"/>
  <c r="W109" i="2"/>
  <c r="W115" i="34"/>
  <c r="W119" i="35"/>
  <c r="W113" i="35"/>
  <c r="W119" i="33"/>
  <c r="W113" i="33"/>
  <c r="W115" i="2"/>
  <c r="W120" i="2"/>
  <c r="W121" i="34"/>
  <c r="W120" i="35"/>
  <c r="W115" i="35"/>
  <c r="W121" i="33"/>
  <c r="W109" i="10"/>
  <c r="W114" i="33"/>
  <c r="W109" i="35"/>
  <c r="W115" i="33"/>
  <c r="W120" i="36"/>
  <c r="W114" i="36"/>
  <c r="W120" i="32"/>
  <c r="W114" i="32"/>
  <c r="W112" i="1"/>
  <c r="W118" i="1"/>
  <c r="W114" i="35"/>
  <c r="W121" i="36"/>
  <c r="W115" i="36"/>
  <c r="W109" i="36"/>
  <c r="W121" i="32"/>
  <c r="W115" i="32"/>
  <c r="W109" i="32"/>
  <c r="W109" i="14"/>
  <c r="W121" i="35"/>
  <c r="W116" i="36"/>
  <c r="W110" i="36"/>
  <c r="W116" i="32"/>
  <c r="W110" i="32"/>
  <c r="W117" i="36"/>
  <c r="W111" i="36"/>
  <c r="W117" i="32"/>
  <c r="W111" i="32"/>
  <c r="W115" i="1"/>
  <c r="W121" i="1"/>
  <c r="W109" i="33"/>
  <c r="W120" i="33"/>
  <c r="W112" i="36"/>
  <c r="W118" i="32"/>
  <c r="W113" i="32"/>
  <c r="W118" i="36"/>
  <c r="W113" i="36"/>
  <c r="W119" i="32"/>
  <c r="W117" i="1"/>
  <c r="W109" i="1"/>
  <c r="W119" i="36"/>
  <c r="W113" i="1"/>
  <c r="W111" i="1"/>
  <c r="W114" i="1"/>
  <c r="W110" i="1"/>
  <c r="W119" i="1"/>
  <c r="W112" i="32"/>
  <c r="W116" i="1"/>
  <c r="W120" i="1"/>
  <c r="AA136" i="20"/>
  <c r="AA137" i="20"/>
  <c r="AA134" i="20"/>
  <c r="AA138" i="20"/>
  <c r="AA131" i="20"/>
  <c r="AA135" i="20"/>
  <c r="AA132" i="20"/>
  <c r="AA126" i="20"/>
  <c r="AA129" i="20"/>
  <c r="AA133" i="20"/>
  <c r="AA128" i="20"/>
  <c r="AA127" i="20"/>
  <c r="AA130" i="20"/>
  <c r="AA135" i="19"/>
  <c r="AA129" i="19"/>
  <c r="AA136" i="19"/>
  <c r="AA130" i="19"/>
  <c r="AA137" i="19"/>
  <c r="AA131" i="19"/>
  <c r="AA138" i="19"/>
  <c r="AA132" i="19"/>
  <c r="AA126" i="19"/>
  <c r="AA127" i="19"/>
  <c r="AA133" i="19"/>
  <c r="AA128" i="19"/>
  <c r="AA138" i="18"/>
  <c r="AA132" i="18"/>
  <c r="AA126" i="18"/>
  <c r="AA134" i="19"/>
  <c r="AA133" i="18"/>
  <c r="AA127" i="18"/>
  <c r="AA134" i="18"/>
  <c r="AA128" i="18"/>
  <c r="AA135" i="18"/>
  <c r="AA129" i="18"/>
  <c r="AA134" i="22"/>
  <c r="AA128" i="22"/>
  <c r="AA137" i="18"/>
  <c r="AA135" i="22"/>
  <c r="AA129" i="22"/>
  <c r="AA130" i="18"/>
  <c r="AA136" i="22"/>
  <c r="AA130" i="22"/>
  <c r="AA137" i="22"/>
  <c r="AA131" i="22"/>
  <c r="AA132" i="22"/>
  <c r="AA137" i="13"/>
  <c r="AA131" i="13"/>
  <c r="AA127" i="22"/>
  <c r="AA126" i="22"/>
  <c r="AA138" i="13"/>
  <c r="AA132" i="13"/>
  <c r="AA126" i="13"/>
  <c r="AA138" i="22"/>
  <c r="AA133" i="13"/>
  <c r="AA127" i="13"/>
  <c r="AA131" i="18"/>
  <c r="AA133" i="22"/>
  <c r="AA134" i="13"/>
  <c r="AA128" i="13"/>
  <c r="AA136" i="18"/>
  <c r="AA135" i="13"/>
  <c r="AA135" i="21"/>
  <c r="AA129" i="21"/>
  <c r="AA130" i="13"/>
  <c r="AA136" i="21"/>
  <c r="AA130" i="21"/>
  <c r="AA137" i="21"/>
  <c r="AA131" i="21"/>
  <c r="AA136" i="13"/>
  <c r="AA138" i="21"/>
  <c r="AA132" i="21"/>
  <c r="AA126" i="21"/>
  <c r="AA127" i="21"/>
  <c r="AA134" i="17"/>
  <c r="AA128" i="17"/>
  <c r="AA134" i="16"/>
  <c r="AA135" i="17"/>
  <c r="AA129" i="17"/>
  <c r="AA135" i="16"/>
  <c r="AA133" i="21"/>
  <c r="AA136" i="17"/>
  <c r="AA130" i="17"/>
  <c r="AA136" i="16"/>
  <c r="AA128" i="21"/>
  <c r="AA137" i="17"/>
  <c r="AA131" i="17"/>
  <c r="AA137" i="16"/>
  <c r="AA132" i="17"/>
  <c r="AA138" i="16"/>
  <c r="AA132" i="16"/>
  <c r="AA126" i="16"/>
  <c r="AA138" i="15"/>
  <c r="AA132" i="15"/>
  <c r="AA126" i="15"/>
  <c r="AA127" i="17"/>
  <c r="AA133" i="16"/>
  <c r="AA127" i="16"/>
  <c r="AA133" i="15"/>
  <c r="AA127" i="15"/>
  <c r="AA129" i="13"/>
  <c r="AA138" i="17"/>
  <c r="AA128" i="16"/>
  <c r="AA134" i="15"/>
  <c r="AA128" i="15"/>
  <c r="AA134" i="21"/>
  <c r="AA133" i="17"/>
  <c r="AA129" i="16"/>
  <c r="AA135" i="15"/>
  <c r="AA129" i="15"/>
  <c r="AA126" i="17"/>
  <c r="AA130" i="15"/>
  <c r="AA137" i="14"/>
  <c r="AA131" i="14"/>
  <c r="AA137" i="12"/>
  <c r="AA131" i="12"/>
  <c r="AA137" i="10"/>
  <c r="AA131" i="10"/>
  <c r="AA138" i="14"/>
  <c r="AA132" i="14"/>
  <c r="AA126" i="14"/>
  <c r="AA138" i="12"/>
  <c r="AA132" i="12"/>
  <c r="AA126" i="12"/>
  <c r="AA138" i="10"/>
  <c r="AA132" i="10"/>
  <c r="AA126" i="10"/>
  <c r="AA130" i="16"/>
  <c r="AA136" i="15"/>
  <c r="AA133" i="14"/>
  <c r="AA127" i="14"/>
  <c r="AA133" i="12"/>
  <c r="AA127" i="12"/>
  <c r="AA133" i="10"/>
  <c r="AA127" i="10"/>
  <c r="AA131" i="15"/>
  <c r="AA134" i="14"/>
  <c r="AA128" i="14"/>
  <c r="AA134" i="12"/>
  <c r="AA128" i="12"/>
  <c r="AA134" i="10"/>
  <c r="AA128" i="10"/>
  <c r="AA135" i="14"/>
  <c r="AA129" i="10"/>
  <c r="AA136" i="2"/>
  <c r="AA130" i="2"/>
  <c r="AA136" i="34"/>
  <c r="AA130" i="34"/>
  <c r="AA130" i="14"/>
  <c r="AA136" i="12"/>
  <c r="AA137" i="2"/>
  <c r="AA131" i="2"/>
  <c r="AA137" i="34"/>
  <c r="AA131" i="34"/>
  <c r="AA129" i="12"/>
  <c r="AA135" i="10"/>
  <c r="AA138" i="2"/>
  <c r="AA132" i="2"/>
  <c r="AA126" i="2"/>
  <c r="AA138" i="34"/>
  <c r="AA132" i="34"/>
  <c r="AA126" i="34"/>
  <c r="AA137" i="15"/>
  <c r="AA136" i="14"/>
  <c r="AA130" i="10"/>
  <c r="AA133" i="2"/>
  <c r="AA127" i="2"/>
  <c r="AA133" i="34"/>
  <c r="AA127" i="34"/>
  <c r="AA129" i="14"/>
  <c r="AA128" i="2"/>
  <c r="AA134" i="34"/>
  <c r="AA136" i="35"/>
  <c r="AA130" i="35"/>
  <c r="AA136" i="33"/>
  <c r="AA130" i="33"/>
  <c r="AA136" i="36"/>
  <c r="AA136" i="10"/>
  <c r="AA129" i="34"/>
  <c r="AA137" i="35"/>
  <c r="AA131" i="35"/>
  <c r="AA137" i="33"/>
  <c r="AA131" i="33"/>
  <c r="AA137" i="36"/>
  <c r="AA134" i="2"/>
  <c r="AA138" i="35"/>
  <c r="AA132" i="35"/>
  <c r="AA126" i="35"/>
  <c r="AA138" i="33"/>
  <c r="AA132" i="33"/>
  <c r="AA126" i="33"/>
  <c r="AA138" i="36"/>
  <c r="AA131" i="16"/>
  <c r="AA130" i="12"/>
  <c r="AA129" i="2"/>
  <c r="AA135" i="34"/>
  <c r="AA133" i="35"/>
  <c r="AA127" i="35"/>
  <c r="AA133" i="33"/>
  <c r="AA127" i="33"/>
  <c r="AA133" i="36"/>
  <c r="AA128" i="34"/>
  <c r="AA128" i="33"/>
  <c r="AA135" i="35"/>
  <c r="AA135" i="2"/>
  <c r="AA128" i="35"/>
  <c r="AA134" i="33"/>
  <c r="AA132" i="36"/>
  <c r="AA135" i="12"/>
  <c r="AA129" i="35"/>
  <c r="AA135" i="33"/>
  <c r="AA129" i="33"/>
  <c r="AA128" i="36"/>
  <c r="AA134" i="32"/>
  <c r="AA128" i="32"/>
  <c r="AA127" i="1"/>
  <c r="AA133" i="1"/>
  <c r="AA129" i="36"/>
  <c r="AA135" i="32"/>
  <c r="AA129" i="32"/>
  <c r="AA130" i="36"/>
  <c r="AA136" i="32"/>
  <c r="AA130" i="32"/>
  <c r="AA134" i="35"/>
  <c r="AA131" i="36"/>
  <c r="AA137" i="32"/>
  <c r="AA131" i="32"/>
  <c r="AA130" i="1"/>
  <c r="AA136" i="1"/>
  <c r="AA138" i="32"/>
  <c r="AA135" i="36"/>
  <c r="AA127" i="36"/>
  <c r="AA133" i="32"/>
  <c r="AA134" i="36"/>
  <c r="AA126" i="32"/>
  <c r="AA126" i="36"/>
  <c r="AA132" i="32"/>
  <c r="AA127" i="32"/>
  <c r="AA132" i="1"/>
  <c r="AA128" i="1"/>
  <c r="AA137" i="1"/>
  <c r="AA129" i="1"/>
  <c r="AA138" i="1"/>
  <c r="AA135" i="1"/>
  <c r="AA134" i="1"/>
  <c r="AA126" i="1"/>
  <c r="AA131" i="1"/>
  <c r="AC104" i="20"/>
  <c r="AC98" i="20"/>
  <c r="AC100" i="20"/>
  <c r="AC101" i="20"/>
  <c r="AC102" i="20"/>
  <c r="AC94" i="20"/>
  <c r="AC99" i="20"/>
  <c r="AC96" i="20"/>
  <c r="AC97" i="20"/>
  <c r="AC93" i="20"/>
  <c r="AC103" i="20"/>
  <c r="AC95" i="20"/>
  <c r="AC92" i="20"/>
  <c r="AC101" i="19"/>
  <c r="AC95" i="19"/>
  <c r="AC102" i="19"/>
  <c r="AC96" i="19"/>
  <c r="AC103" i="19"/>
  <c r="AC97" i="19"/>
  <c r="AC104" i="19"/>
  <c r="AC98" i="19"/>
  <c r="AC92" i="19"/>
  <c r="AC93" i="19"/>
  <c r="AC99" i="19"/>
  <c r="AC94" i="19"/>
  <c r="AC102" i="18"/>
  <c r="AC96" i="18"/>
  <c r="AC100" i="19"/>
  <c r="AC103" i="18"/>
  <c r="AC97" i="18"/>
  <c r="AC104" i="18"/>
  <c r="AC98" i="18"/>
  <c r="AC92" i="18"/>
  <c r="AC99" i="18"/>
  <c r="AC93" i="18"/>
  <c r="AC101" i="18"/>
  <c r="AC94" i="18"/>
  <c r="AC101" i="22"/>
  <c r="AC95" i="22"/>
  <c r="AC101" i="13"/>
  <c r="AC95" i="13"/>
  <c r="AC102" i="22"/>
  <c r="AC96" i="22"/>
  <c r="AC102" i="13"/>
  <c r="AC96" i="13"/>
  <c r="AC103" i="22"/>
  <c r="AC97" i="22"/>
  <c r="AC103" i="13"/>
  <c r="AC97" i="13"/>
  <c r="AC95" i="18"/>
  <c r="AC104" i="22"/>
  <c r="AC98" i="22"/>
  <c r="AC92" i="22"/>
  <c r="AC104" i="13"/>
  <c r="AC98" i="13"/>
  <c r="AC92" i="13"/>
  <c r="AC100" i="18"/>
  <c r="AC93" i="22"/>
  <c r="AC99" i="13"/>
  <c r="AC99" i="21"/>
  <c r="AC93" i="21"/>
  <c r="AC94" i="13"/>
  <c r="AC100" i="21"/>
  <c r="AC94" i="21"/>
  <c r="AC99" i="22"/>
  <c r="AC101" i="21"/>
  <c r="AC95" i="21"/>
  <c r="AC94" i="22"/>
  <c r="AC100" i="13"/>
  <c r="AC102" i="21"/>
  <c r="AC96" i="21"/>
  <c r="AC104" i="17"/>
  <c r="AC98" i="17"/>
  <c r="AC92" i="17"/>
  <c r="AC100" i="22"/>
  <c r="AC104" i="21"/>
  <c r="AC99" i="17"/>
  <c r="AC93" i="17"/>
  <c r="AC97" i="21"/>
  <c r="AC100" i="17"/>
  <c r="AC94" i="17"/>
  <c r="AC92" i="21"/>
  <c r="AC101" i="17"/>
  <c r="AC95" i="17"/>
  <c r="AC96" i="17"/>
  <c r="AC102" i="16"/>
  <c r="AC96" i="16"/>
  <c r="AC103" i="16"/>
  <c r="AC97" i="16"/>
  <c r="AC93" i="13"/>
  <c r="AC102" i="17"/>
  <c r="AC104" i="16"/>
  <c r="AC98" i="16"/>
  <c r="AC92" i="16"/>
  <c r="AC98" i="21"/>
  <c r="AC97" i="17"/>
  <c r="AC99" i="16"/>
  <c r="AC93" i="16"/>
  <c r="AC101" i="15"/>
  <c r="AC95" i="15"/>
  <c r="AC101" i="14"/>
  <c r="AC95" i="14"/>
  <c r="AC101" i="12"/>
  <c r="AC95" i="12"/>
  <c r="AC103" i="17"/>
  <c r="AC101" i="16"/>
  <c r="AC102" i="15"/>
  <c r="AC96" i="15"/>
  <c r="AC102" i="14"/>
  <c r="AC96" i="14"/>
  <c r="AC102" i="12"/>
  <c r="AC96" i="12"/>
  <c r="AC94" i="16"/>
  <c r="AC103" i="15"/>
  <c r="AC97" i="15"/>
  <c r="AC103" i="14"/>
  <c r="AC97" i="14"/>
  <c r="AC103" i="12"/>
  <c r="AC97" i="12"/>
  <c r="AC104" i="15"/>
  <c r="AC98" i="15"/>
  <c r="AC92" i="15"/>
  <c r="AC104" i="14"/>
  <c r="AC98" i="14"/>
  <c r="AC92" i="14"/>
  <c r="AC104" i="12"/>
  <c r="AC98" i="12"/>
  <c r="AC92" i="12"/>
  <c r="AC100" i="16"/>
  <c r="AC93" i="15"/>
  <c r="AC99" i="14"/>
  <c r="AC100" i="10"/>
  <c r="AC94" i="10"/>
  <c r="AC100" i="2"/>
  <c r="AC94" i="2"/>
  <c r="AC100" i="34"/>
  <c r="AC94" i="34"/>
  <c r="AC94" i="14"/>
  <c r="AC100" i="12"/>
  <c r="AC101" i="10"/>
  <c r="AC95" i="10"/>
  <c r="AC101" i="2"/>
  <c r="AC95" i="2"/>
  <c r="AC101" i="34"/>
  <c r="AC95" i="34"/>
  <c r="AC99" i="15"/>
  <c r="AC93" i="12"/>
  <c r="AC102" i="10"/>
  <c r="AC96" i="10"/>
  <c r="AC102" i="2"/>
  <c r="AC96" i="2"/>
  <c r="AC102" i="34"/>
  <c r="AC96" i="34"/>
  <c r="AC94" i="15"/>
  <c r="AC100" i="14"/>
  <c r="AC103" i="10"/>
  <c r="AC97" i="10"/>
  <c r="AC103" i="2"/>
  <c r="AC97" i="2"/>
  <c r="AC103" i="34"/>
  <c r="AC97" i="34"/>
  <c r="AC93" i="14"/>
  <c r="AC104" i="10"/>
  <c r="AC92" i="2"/>
  <c r="AC98" i="34"/>
  <c r="AC100" i="35"/>
  <c r="AC94" i="35"/>
  <c r="AC100" i="33"/>
  <c r="AC94" i="33"/>
  <c r="AC99" i="10"/>
  <c r="AC93" i="34"/>
  <c r="AC101" i="35"/>
  <c r="AC95" i="35"/>
  <c r="AC101" i="33"/>
  <c r="AC95" i="33"/>
  <c r="AC92" i="10"/>
  <c r="AC98" i="2"/>
  <c r="AC104" i="34"/>
  <c r="AC102" i="35"/>
  <c r="AC96" i="35"/>
  <c r="AC102" i="33"/>
  <c r="AC96" i="33"/>
  <c r="AC95" i="16"/>
  <c r="AC100" i="15"/>
  <c r="AC94" i="12"/>
  <c r="AC93" i="2"/>
  <c r="AC99" i="34"/>
  <c r="AC103" i="35"/>
  <c r="AC97" i="35"/>
  <c r="AC103" i="33"/>
  <c r="AC97" i="33"/>
  <c r="AC98" i="10"/>
  <c r="AC92" i="34"/>
  <c r="AC103" i="21"/>
  <c r="AC93" i="10"/>
  <c r="AC104" i="35"/>
  <c r="AC92" i="33"/>
  <c r="AC99" i="35"/>
  <c r="AC99" i="2"/>
  <c r="AC92" i="35"/>
  <c r="AC98" i="33"/>
  <c r="AC93" i="35"/>
  <c r="AC99" i="33"/>
  <c r="AC99" i="12"/>
  <c r="AC93" i="33"/>
  <c r="AC104" i="36"/>
  <c r="AC98" i="36"/>
  <c r="AC92" i="36"/>
  <c r="AC104" i="32"/>
  <c r="AC98" i="32"/>
  <c r="AC92" i="32"/>
  <c r="AC93" i="1"/>
  <c r="AC99" i="1"/>
  <c r="AC104" i="33"/>
  <c r="AC99" i="36"/>
  <c r="AC93" i="36"/>
  <c r="AC99" i="32"/>
  <c r="AC104" i="2"/>
  <c r="AC100" i="36"/>
  <c r="AC94" i="36"/>
  <c r="AC100" i="32"/>
  <c r="AC94" i="32"/>
  <c r="AC98" i="35"/>
  <c r="AC101" i="36"/>
  <c r="AC95" i="36"/>
  <c r="AC101" i="32"/>
  <c r="AC95" i="32"/>
  <c r="AC96" i="1"/>
  <c r="AC102" i="1"/>
  <c r="AC96" i="36"/>
  <c r="AC102" i="36"/>
  <c r="AC97" i="36"/>
  <c r="AC102" i="32"/>
  <c r="AC98" i="1"/>
  <c r="AC93" i="32"/>
  <c r="AC94" i="1"/>
  <c r="AC92" i="1"/>
  <c r="AC103" i="36"/>
  <c r="AC95" i="1"/>
  <c r="AC103" i="1"/>
  <c r="AC104" i="1"/>
  <c r="AC103" i="32"/>
  <c r="AC97" i="32"/>
  <c r="AC100" i="1"/>
  <c r="AC96" i="32"/>
  <c r="AC97" i="1"/>
  <c r="AC101" i="1"/>
  <c r="V59" i="28"/>
  <c r="V62" i="28"/>
  <c r="AE66" i="31"/>
  <c r="AZ5" i="29"/>
  <c r="V64" i="30"/>
  <c r="V60" i="29"/>
  <c r="R56" i="6"/>
  <c r="V59" i="30"/>
  <c r="P54" i="30"/>
  <c r="AY29" i="30"/>
  <c r="AA64" i="6"/>
  <c r="BH9" i="29"/>
  <c r="AZ5" i="30"/>
  <c r="BH6" i="29"/>
  <c r="AZ30" i="6"/>
  <c r="AG41" i="6"/>
  <c r="Q59" i="6"/>
  <c r="V63" i="30"/>
  <c r="BO32" i="6"/>
  <c r="I72" i="28"/>
  <c r="AG21" i="6"/>
  <c r="AG23" i="29"/>
  <c r="J72" i="29"/>
  <c r="M61" i="6"/>
  <c r="V62" i="6"/>
  <c r="V57" i="6"/>
  <c r="AG6" i="7"/>
  <c r="AG38" i="28"/>
  <c r="Q59" i="28"/>
  <c r="V57" i="30"/>
  <c r="P55" i="29"/>
  <c r="AY4" i="29"/>
  <c r="BE30" i="29"/>
  <c r="BE31" i="29"/>
  <c r="AG5" i="29"/>
  <c r="BE31" i="30"/>
  <c r="V62" i="30"/>
  <c r="BE30" i="6"/>
  <c r="BE30" i="30"/>
  <c r="BE31" i="6"/>
  <c r="AY4" i="6"/>
  <c r="G71" i="29"/>
  <c r="V61" i="30"/>
  <c r="Q61" i="28"/>
  <c r="AZ30" i="28"/>
  <c r="AV30" i="28"/>
  <c r="BE6" i="30"/>
  <c r="AE66" i="28"/>
  <c r="AG35" i="28"/>
  <c r="AC65" i="30"/>
  <c r="AG16" i="30"/>
  <c r="Q58" i="28"/>
  <c r="BE5" i="30"/>
  <c r="AS9" i="31"/>
  <c r="AG45" i="30"/>
  <c r="AG23" i="31"/>
  <c r="BP33" i="30"/>
  <c r="BB6" i="29"/>
  <c r="BB30" i="28"/>
  <c r="S58" i="28"/>
  <c r="J71" i="30"/>
  <c r="G71" i="30"/>
  <c r="AG46" i="28"/>
  <c r="AC69" i="30"/>
  <c r="AV31" i="29"/>
  <c r="AG34" i="28"/>
  <c r="I72" i="6"/>
  <c r="AG43" i="29"/>
  <c r="BB31" i="28"/>
  <c r="AV6" i="29"/>
  <c r="P55" i="6"/>
  <c r="BO7" i="31"/>
  <c r="AG22" i="30"/>
  <c r="J72" i="6"/>
  <c r="V61" i="28"/>
  <c r="AG39" i="28"/>
  <c r="AG22" i="29"/>
  <c r="N69" i="30"/>
  <c r="AG37" i="28"/>
  <c r="AG10" i="30"/>
  <c r="AW8" i="30"/>
  <c r="AG47" i="29"/>
  <c r="BE31" i="28"/>
  <c r="AF69" i="31"/>
  <c r="AE66" i="6"/>
  <c r="P54" i="6"/>
  <c r="AG11" i="29"/>
  <c r="BO8" i="6"/>
  <c r="AG43" i="30"/>
  <c r="AY29" i="6"/>
  <c r="AV5" i="6"/>
  <c r="V63" i="28"/>
  <c r="AG48" i="6"/>
  <c r="AG46" i="6"/>
  <c r="AW33" i="6"/>
  <c r="AV5" i="29"/>
  <c r="AG39" i="29"/>
  <c r="AY29" i="28"/>
  <c r="BA4" i="29"/>
  <c r="R56" i="29"/>
  <c r="L57" i="28"/>
  <c r="T69" i="28"/>
  <c r="BE6" i="28"/>
  <c r="BE5" i="28"/>
  <c r="AO9" i="5"/>
  <c r="H71" i="31"/>
  <c r="Q61" i="30" l="1"/>
  <c r="AZ30" i="29"/>
  <c r="BL32" i="28"/>
  <c r="AV30" i="29"/>
  <c r="BP33" i="28"/>
  <c r="S59" i="30"/>
  <c r="AE65" i="6"/>
  <c r="BH29" i="29"/>
  <c r="BE30" i="28"/>
  <c r="D17" i="38"/>
  <c r="BB31" i="30"/>
  <c r="BP32" i="30"/>
  <c r="D11" i="38"/>
  <c r="N70" i="6"/>
  <c r="AG13" i="29"/>
  <c r="D13" i="38"/>
  <c r="AG36" i="28"/>
  <c r="AH37" i="28" s="1"/>
  <c r="BB5" i="29"/>
  <c r="AG10" i="29"/>
  <c r="AG15" i="29"/>
  <c r="AV6" i="30"/>
  <c r="V60" i="28"/>
  <c r="AG43" i="6"/>
  <c r="Y72" i="6"/>
  <c r="AC66" i="30"/>
  <c r="AG23" i="6"/>
  <c r="AG23" i="7" s="1"/>
  <c r="D19" i="38"/>
  <c r="AG35" i="29"/>
  <c r="AH37" i="29" s="1"/>
  <c r="AG33" i="28"/>
  <c r="D12" i="38"/>
  <c r="D10" i="38"/>
  <c r="I56" i="29"/>
  <c r="BH4" i="6"/>
  <c r="C19" i="38"/>
  <c r="D14" i="38"/>
  <c r="D9" i="38"/>
  <c r="AF69" i="29"/>
  <c r="D16" i="38"/>
  <c r="AG7" i="29"/>
  <c r="C13" i="38"/>
  <c r="V57" i="28"/>
  <c r="D20" i="38"/>
  <c r="D18" i="38"/>
  <c r="D15" i="38"/>
  <c r="C17" i="38"/>
  <c r="AG15" i="30"/>
  <c r="AG40" i="30"/>
  <c r="S64" i="6"/>
  <c r="Z71" i="30"/>
  <c r="S64" i="30"/>
  <c r="AV6" i="28"/>
  <c r="Y64" i="30"/>
  <c r="C15" i="38"/>
  <c r="C10" i="38"/>
  <c r="AF69" i="30"/>
  <c r="C20" i="38"/>
  <c r="C9" i="38"/>
  <c r="M62" i="30"/>
  <c r="AP9" i="28"/>
  <c r="C18" i="38"/>
  <c r="AG6" i="28"/>
  <c r="AG20" i="30"/>
  <c r="AH21" i="30" s="1"/>
  <c r="AG47" i="30"/>
  <c r="AG45" i="28"/>
  <c r="AH46" i="28" s="1"/>
  <c r="C16" i="38"/>
  <c r="C11" i="38"/>
  <c r="AG36" i="6"/>
  <c r="C14" i="38"/>
  <c r="C8" i="38"/>
  <c r="BN32" i="28"/>
  <c r="BP32" i="28" s="1"/>
  <c r="BP9" i="29"/>
  <c r="M60" i="30"/>
  <c r="AG34" i="30"/>
  <c r="BB31" i="29"/>
  <c r="BP31" i="29" s="1"/>
  <c r="AA67" i="30"/>
  <c r="AE66" i="29"/>
  <c r="AD57" i="6"/>
  <c r="AG9" i="29"/>
  <c r="BI7" i="29"/>
  <c r="AG9" i="30"/>
  <c r="S63" i="30"/>
  <c r="AG39" i="30"/>
  <c r="R57" i="30"/>
  <c r="AA67" i="6"/>
  <c r="AC65" i="29"/>
  <c r="AG23" i="30"/>
  <c r="AH23" i="30" s="1"/>
  <c r="AV31" i="6"/>
  <c r="AS9" i="6"/>
  <c r="S58" i="6"/>
  <c r="AF69" i="28"/>
  <c r="R57" i="29"/>
  <c r="AG42" i="29"/>
  <c r="AG33" i="29"/>
  <c r="V63" i="29"/>
  <c r="AG38" i="29"/>
  <c r="AD57" i="29"/>
  <c r="AG11" i="30"/>
  <c r="BL7" i="29"/>
  <c r="AG32" i="29"/>
  <c r="AH46" i="30"/>
  <c r="S58" i="30"/>
  <c r="AV30" i="30"/>
  <c r="BE5" i="29"/>
  <c r="AG35" i="30"/>
  <c r="AS9" i="28"/>
  <c r="I72" i="30"/>
  <c r="BB5" i="30"/>
  <c r="AG42" i="30"/>
  <c r="AH44" i="30" s="1"/>
  <c r="AE66" i="30"/>
  <c r="G71" i="31"/>
  <c r="AY29" i="29"/>
  <c r="BP29" i="29" s="1"/>
  <c r="BP34" i="28"/>
  <c r="AV5" i="30"/>
  <c r="BP5" i="30" s="1"/>
  <c r="AF65" i="28"/>
  <c r="AG41" i="28"/>
  <c r="AV31" i="30"/>
  <c r="AD57" i="30"/>
  <c r="AG42" i="6"/>
  <c r="AZ30" i="30"/>
  <c r="AG8" i="29"/>
  <c r="AG16" i="28"/>
  <c r="AG16" i="29"/>
  <c r="BB6" i="30"/>
  <c r="BP6" i="30" s="1"/>
  <c r="AG14" i="30"/>
  <c r="AH15" i="30" s="1"/>
  <c r="Y57" i="30"/>
  <c r="M63" i="30"/>
  <c r="BP29" i="30"/>
  <c r="N69" i="29"/>
  <c r="AG23" i="28"/>
  <c r="AG33" i="30"/>
  <c r="AH33" i="30" s="1"/>
  <c r="AP7" i="6"/>
  <c r="AW8" i="31"/>
  <c r="M61" i="30"/>
  <c r="BB30" i="30"/>
  <c r="S61" i="30"/>
  <c r="AG32" i="28"/>
  <c r="BP8" i="29"/>
  <c r="G71" i="6"/>
  <c r="BH9" i="28"/>
  <c r="AG12" i="30"/>
  <c r="BO7" i="29"/>
  <c r="AV5" i="28"/>
  <c r="AG47" i="28"/>
  <c r="AH48" i="28" s="1"/>
  <c r="BH4" i="28"/>
  <c r="AG35" i="6"/>
  <c r="S60" i="30"/>
  <c r="BL32" i="6"/>
  <c r="BP32" i="6" s="1"/>
  <c r="AG37" i="30"/>
  <c r="AG38" i="6"/>
  <c r="BP34" i="30"/>
  <c r="AG36" i="30"/>
  <c r="AG20" i="29"/>
  <c r="AH21" i="29" s="1"/>
  <c r="AG47" i="6"/>
  <c r="AH48" i="6" s="1"/>
  <c r="AG6" i="30"/>
  <c r="BH29" i="28"/>
  <c r="BP29" i="28" s="1"/>
  <c r="BB30" i="6"/>
  <c r="AA67" i="29"/>
  <c r="AG45" i="29"/>
  <c r="AG18" i="29"/>
  <c r="AG34" i="6"/>
  <c r="Y56" i="6"/>
  <c r="AG45" i="6"/>
  <c r="AH46" i="6" s="1"/>
  <c r="BB31" i="6"/>
  <c r="AC69" i="6"/>
  <c r="AG70" i="6" s="1"/>
  <c r="M59" i="6"/>
  <c r="M63" i="6"/>
  <c r="AH48" i="29"/>
  <c r="AV30" i="6"/>
  <c r="AG40" i="28"/>
  <c r="AH40" i="28" s="1"/>
  <c r="V61" i="29"/>
  <c r="AG61" i="29" s="1"/>
  <c r="BB30" i="29"/>
  <c r="BP30" i="29" s="1"/>
  <c r="AG48" i="30"/>
  <c r="AG12" i="29"/>
  <c r="M60" i="6"/>
  <c r="AG39" i="6"/>
  <c r="AV5" i="31"/>
  <c r="Y57" i="6"/>
  <c r="V57" i="29"/>
  <c r="BE6" i="29"/>
  <c r="BP6" i="29" s="1"/>
  <c r="V62" i="29"/>
  <c r="BH29" i="6"/>
  <c r="BP29" i="6" s="1"/>
  <c r="BP33" i="29"/>
  <c r="AF66" i="30"/>
  <c r="Y72" i="30"/>
  <c r="AG5" i="28"/>
  <c r="AG17" i="6"/>
  <c r="BP32" i="29"/>
  <c r="S62" i="6"/>
  <c r="AG43" i="28"/>
  <c r="BO7" i="6"/>
  <c r="AY4" i="28"/>
  <c r="AG17" i="30"/>
  <c r="AG40" i="6"/>
  <c r="Y64" i="6"/>
  <c r="AG22" i="28"/>
  <c r="AH23" i="28" s="1"/>
  <c r="AG18" i="30"/>
  <c r="BI9" i="28"/>
  <c r="AY4" i="30"/>
  <c r="BP4" i="30" s="1"/>
  <c r="AW8" i="28"/>
  <c r="BP8" i="28" s="1"/>
  <c r="AG17" i="29"/>
  <c r="AG40" i="29"/>
  <c r="P56" i="30"/>
  <c r="AG46" i="29"/>
  <c r="AC69" i="29"/>
  <c r="AG41" i="29"/>
  <c r="BH6" i="28"/>
  <c r="AD64" i="28"/>
  <c r="AA64" i="28"/>
  <c r="AV6" i="31"/>
  <c r="AG8" i="30"/>
  <c r="AG4" i="7"/>
  <c r="AG19" i="7"/>
  <c r="V116" i="20"/>
  <c r="V110" i="20"/>
  <c r="V117" i="20"/>
  <c r="V111" i="20"/>
  <c r="V120" i="20"/>
  <c r="V114" i="20"/>
  <c r="V112" i="20"/>
  <c r="V119" i="20"/>
  <c r="V109" i="20"/>
  <c r="V118" i="20"/>
  <c r="V113" i="20"/>
  <c r="V121" i="20"/>
  <c r="V120" i="19"/>
  <c r="V121" i="19"/>
  <c r="V115" i="20"/>
  <c r="V116" i="19"/>
  <c r="V110" i="19"/>
  <c r="V117" i="19"/>
  <c r="V111" i="19"/>
  <c r="V118" i="19"/>
  <c r="V112" i="19"/>
  <c r="V119" i="19"/>
  <c r="V113" i="19"/>
  <c r="V114" i="19"/>
  <c r="V109" i="19"/>
  <c r="V115" i="19"/>
  <c r="V117" i="18"/>
  <c r="V111" i="18"/>
  <c r="V118" i="18"/>
  <c r="V112" i="18"/>
  <c r="V119" i="18"/>
  <c r="V113" i="18"/>
  <c r="V120" i="18"/>
  <c r="V114" i="18"/>
  <c r="V109" i="18"/>
  <c r="V115" i="18"/>
  <c r="V110" i="18"/>
  <c r="V116" i="22"/>
  <c r="V110" i="22"/>
  <c r="V116" i="13"/>
  <c r="V110" i="13"/>
  <c r="V117" i="22"/>
  <c r="V111" i="22"/>
  <c r="V117" i="13"/>
  <c r="V111" i="13"/>
  <c r="V118" i="22"/>
  <c r="V112" i="22"/>
  <c r="V118" i="13"/>
  <c r="V112" i="13"/>
  <c r="V116" i="18"/>
  <c r="V119" i="22"/>
  <c r="V113" i="22"/>
  <c r="V119" i="13"/>
  <c r="V113" i="13"/>
  <c r="V121" i="18"/>
  <c r="V114" i="22"/>
  <c r="V120" i="13"/>
  <c r="V120" i="21"/>
  <c r="V114" i="21"/>
  <c r="V109" i="22"/>
  <c r="V115" i="13"/>
  <c r="V121" i="21"/>
  <c r="V115" i="21"/>
  <c r="V109" i="21"/>
  <c r="V120" i="22"/>
  <c r="V116" i="21"/>
  <c r="V110" i="21"/>
  <c r="V115" i="22"/>
  <c r="V121" i="13"/>
  <c r="V117" i="21"/>
  <c r="V111" i="21"/>
  <c r="V112" i="21"/>
  <c r="V119" i="17"/>
  <c r="V113" i="17"/>
  <c r="V121" i="22"/>
  <c r="V120" i="17"/>
  <c r="V114" i="17"/>
  <c r="V118" i="21"/>
  <c r="V121" i="17"/>
  <c r="V115" i="17"/>
  <c r="V109" i="17"/>
  <c r="V109" i="13"/>
  <c r="V113" i="21"/>
  <c r="V116" i="17"/>
  <c r="V110" i="17"/>
  <c r="V117" i="17"/>
  <c r="V117" i="16"/>
  <c r="V111" i="16"/>
  <c r="V117" i="15"/>
  <c r="V112" i="17"/>
  <c r="V118" i="16"/>
  <c r="V112" i="16"/>
  <c r="V118" i="15"/>
  <c r="V114" i="13"/>
  <c r="V119" i="16"/>
  <c r="V113" i="16"/>
  <c r="V119" i="15"/>
  <c r="V113" i="15"/>
  <c r="V119" i="21"/>
  <c r="V118" i="17"/>
  <c r="V120" i="16"/>
  <c r="V114" i="16"/>
  <c r="V120" i="15"/>
  <c r="V114" i="15"/>
  <c r="V111" i="17"/>
  <c r="V109" i="16"/>
  <c r="V115" i="15"/>
  <c r="V110" i="15"/>
  <c r="V116" i="14"/>
  <c r="V110" i="14"/>
  <c r="V116" i="12"/>
  <c r="V110" i="12"/>
  <c r="V116" i="10"/>
  <c r="V111" i="15"/>
  <c r="V117" i="14"/>
  <c r="V111" i="14"/>
  <c r="V117" i="12"/>
  <c r="V111" i="12"/>
  <c r="V117" i="10"/>
  <c r="V115" i="16"/>
  <c r="V121" i="15"/>
  <c r="V112" i="15"/>
  <c r="V118" i="14"/>
  <c r="V112" i="14"/>
  <c r="V118" i="12"/>
  <c r="V112" i="12"/>
  <c r="V110" i="16"/>
  <c r="V116" i="15"/>
  <c r="V119" i="14"/>
  <c r="V113" i="14"/>
  <c r="V119" i="12"/>
  <c r="V113" i="12"/>
  <c r="V119" i="10"/>
  <c r="V113" i="10"/>
  <c r="V121" i="16"/>
  <c r="V120" i="14"/>
  <c r="V121" i="10"/>
  <c r="V109" i="10"/>
  <c r="V121" i="2"/>
  <c r="V115" i="2"/>
  <c r="V109" i="2"/>
  <c r="V121" i="34"/>
  <c r="V115" i="34"/>
  <c r="V109" i="34"/>
  <c r="V109" i="15"/>
  <c r="V115" i="14"/>
  <c r="V121" i="12"/>
  <c r="V118" i="10"/>
  <c r="V110" i="10"/>
  <c r="V116" i="2"/>
  <c r="V110" i="2"/>
  <c r="V116" i="34"/>
  <c r="V110" i="34"/>
  <c r="V114" i="12"/>
  <c r="V120" i="10"/>
  <c r="V111" i="10"/>
  <c r="V117" i="2"/>
  <c r="V111" i="2"/>
  <c r="V117" i="34"/>
  <c r="V111" i="34"/>
  <c r="V121" i="14"/>
  <c r="V109" i="12"/>
  <c r="V115" i="10"/>
  <c r="V118" i="2"/>
  <c r="V112" i="2"/>
  <c r="V118" i="34"/>
  <c r="V112" i="34"/>
  <c r="V114" i="14"/>
  <c r="V113" i="2"/>
  <c r="V119" i="34"/>
  <c r="V121" i="35"/>
  <c r="V115" i="35"/>
  <c r="V109" i="35"/>
  <c r="V121" i="33"/>
  <c r="V115" i="33"/>
  <c r="V109" i="33"/>
  <c r="V114" i="10"/>
  <c r="V114" i="34"/>
  <c r="V116" i="35"/>
  <c r="V110" i="35"/>
  <c r="V116" i="33"/>
  <c r="V110" i="33"/>
  <c r="V119" i="2"/>
  <c r="V117" i="35"/>
  <c r="V111" i="35"/>
  <c r="V117" i="33"/>
  <c r="V111" i="33"/>
  <c r="V116" i="16"/>
  <c r="V115" i="12"/>
  <c r="V114" i="2"/>
  <c r="V120" i="34"/>
  <c r="V118" i="35"/>
  <c r="V112" i="35"/>
  <c r="V118" i="33"/>
  <c r="V112" i="33"/>
  <c r="V112" i="10"/>
  <c r="V113" i="34"/>
  <c r="V109" i="14"/>
  <c r="V113" i="33"/>
  <c r="V120" i="35"/>
  <c r="V120" i="2"/>
  <c r="V113" i="35"/>
  <c r="V119" i="33"/>
  <c r="V114" i="35"/>
  <c r="V120" i="33"/>
  <c r="V114" i="33"/>
  <c r="V119" i="36"/>
  <c r="V113" i="36"/>
  <c r="V119" i="32"/>
  <c r="V113" i="32"/>
  <c r="V111" i="1"/>
  <c r="V117" i="1"/>
  <c r="V109" i="1"/>
  <c r="V120" i="36"/>
  <c r="V114" i="36"/>
  <c r="V120" i="32"/>
  <c r="V114" i="32"/>
  <c r="V121" i="36"/>
  <c r="V115" i="36"/>
  <c r="V109" i="36"/>
  <c r="V121" i="32"/>
  <c r="V115" i="32"/>
  <c r="V109" i="32"/>
  <c r="V119" i="35"/>
  <c r="V116" i="36"/>
  <c r="V110" i="36"/>
  <c r="V116" i="32"/>
  <c r="V110" i="32"/>
  <c r="V114" i="1"/>
  <c r="V120" i="1"/>
  <c r="V120" i="12"/>
  <c r="V117" i="36"/>
  <c r="V112" i="36"/>
  <c r="V118" i="32"/>
  <c r="V118" i="36"/>
  <c r="V111" i="36"/>
  <c r="V117" i="32"/>
  <c r="V113" i="1"/>
  <c r="V118" i="1"/>
  <c r="V116" i="1"/>
  <c r="V111" i="32"/>
  <c r="V110" i="1"/>
  <c r="V119" i="1"/>
  <c r="V115" i="1"/>
  <c r="V112" i="32"/>
  <c r="V112" i="1"/>
  <c r="V121" i="1"/>
  <c r="Z101" i="20"/>
  <c r="Z103" i="20"/>
  <c r="Z104" i="20"/>
  <c r="Z98" i="20"/>
  <c r="Z97" i="20"/>
  <c r="Z100" i="20"/>
  <c r="Z102" i="20"/>
  <c r="Z93" i="20"/>
  <c r="Z99" i="20"/>
  <c r="Z94" i="20"/>
  <c r="Z96" i="20"/>
  <c r="Z95" i="20"/>
  <c r="Z92" i="20"/>
  <c r="Z104" i="19"/>
  <c r="Z98" i="19"/>
  <c r="Z92" i="19"/>
  <c r="Z99" i="19"/>
  <c r="Z93" i="19"/>
  <c r="Z100" i="19"/>
  <c r="Z94" i="19"/>
  <c r="Z101" i="19"/>
  <c r="Z95" i="19"/>
  <c r="Z103" i="19"/>
  <c r="Z96" i="19"/>
  <c r="Z102" i="19"/>
  <c r="Z99" i="18"/>
  <c r="Z93" i="18"/>
  <c r="Z100" i="18"/>
  <c r="Z94" i="18"/>
  <c r="Z101" i="18"/>
  <c r="Z95" i="18"/>
  <c r="Z102" i="18"/>
  <c r="Z96" i="18"/>
  <c r="Z103" i="18"/>
  <c r="Z97" i="19"/>
  <c r="Z98" i="18"/>
  <c r="Z104" i="18"/>
  <c r="Z104" i="22"/>
  <c r="Z98" i="22"/>
  <c r="Z92" i="22"/>
  <c r="Z104" i="13"/>
  <c r="Z98" i="13"/>
  <c r="Z92" i="13"/>
  <c r="Z92" i="18"/>
  <c r="Z99" i="22"/>
  <c r="Z93" i="22"/>
  <c r="Z99" i="13"/>
  <c r="Z93" i="13"/>
  <c r="Z97" i="18"/>
  <c r="Z100" i="22"/>
  <c r="Z94" i="22"/>
  <c r="Z100" i="13"/>
  <c r="Z94" i="13"/>
  <c r="Z101" i="22"/>
  <c r="Z95" i="22"/>
  <c r="Z101" i="13"/>
  <c r="Z95" i="13"/>
  <c r="Z96" i="13"/>
  <c r="Z102" i="21"/>
  <c r="Z96" i="21"/>
  <c r="Z103" i="22"/>
  <c r="Z103" i="21"/>
  <c r="Z97" i="21"/>
  <c r="Z96" i="22"/>
  <c r="Z102" i="13"/>
  <c r="Z104" i="21"/>
  <c r="Z98" i="21"/>
  <c r="Z92" i="21"/>
  <c r="Z97" i="13"/>
  <c r="Z99" i="21"/>
  <c r="Z93" i="21"/>
  <c r="Z102" i="22"/>
  <c r="Z101" i="17"/>
  <c r="Z95" i="17"/>
  <c r="Z101" i="21"/>
  <c r="Z102" i="17"/>
  <c r="Z96" i="17"/>
  <c r="Z94" i="21"/>
  <c r="Z103" i="17"/>
  <c r="Z97" i="17"/>
  <c r="Z103" i="13"/>
  <c r="Z104" i="17"/>
  <c r="Z98" i="17"/>
  <c r="Z92" i="17"/>
  <c r="Z93" i="17"/>
  <c r="Z99" i="16"/>
  <c r="Z93" i="16"/>
  <c r="Z95" i="21"/>
  <c r="Z100" i="16"/>
  <c r="Z94" i="16"/>
  <c r="Z100" i="21"/>
  <c r="Z99" i="17"/>
  <c r="Z101" i="16"/>
  <c r="Z95" i="16"/>
  <c r="Z94" i="17"/>
  <c r="Z102" i="16"/>
  <c r="Z96" i="16"/>
  <c r="Z103" i="16"/>
  <c r="Z104" i="15"/>
  <c r="Z98" i="15"/>
  <c r="Z92" i="15"/>
  <c r="Z104" i="14"/>
  <c r="Z98" i="14"/>
  <c r="Z92" i="14"/>
  <c r="Z104" i="12"/>
  <c r="Z98" i="12"/>
  <c r="Z92" i="12"/>
  <c r="Z98" i="16"/>
  <c r="Z99" i="15"/>
  <c r="Z93" i="15"/>
  <c r="Z99" i="14"/>
  <c r="Z93" i="14"/>
  <c r="Z99" i="12"/>
  <c r="Z93" i="12"/>
  <c r="Z100" i="15"/>
  <c r="Z94" i="15"/>
  <c r="Z100" i="14"/>
  <c r="Z94" i="14"/>
  <c r="Z100" i="12"/>
  <c r="Z94" i="12"/>
  <c r="Z97" i="22"/>
  <c r="Z104" i="16"/>
  <c r="Z101" i="15"/>
  <c r="Z95" i="15"/>
  <c r="Z101" i="14"/>
  <c r="Z95" i="14"/>
  <c r="Z101" i="12"/>
  <c r="Z95" i="12"/>
  <c r="Z96" i="14"/>
  <c r="Z102" i="12"/>
  <c r="Z103" i="10"/>
  <c r="Z97" i="10"/>
  <c r="Z103" i="2"/>
  <c r="Z97" i="2"/>
  <c r="Z103" i="34"/>
  <c r="Z97" i="34"/>
  <c r="Z103" i="15"/>
  <c r="Z97" i="12"/>
  <c r="Z104" i="10"/>
  <c r="Z98" i="10"/>
  <c r="Z92" i="10"/>
  <c r="Z104" i="2"/>
  <c r="Z98" i="2"/>
  <c r="Z92" i="2"/>
  <c r="Z104" i="34"/>
  <c r="Z98" i="34"/>
  <c r="Z92" i="34"/>
  <c r="Z96" i="15"/>
  <c r="Z102" i="14"/>
  <c r="Z99" i="10"/>
  <c r="Z93" i="10"/>
  <c r="Z99" i="2"/>
  <c r="Z93" i="2"/>
  <c r="Z99" i="34"/>
  <c r="Z93" i="34"/>
  <c r="Z100" i="17"/>
  <c r="Z92" i="16"/>
  <c r="Z97" i="14"/>
  <c r="Z103" i="12"/>
  <c r="Z100" i="10"/>
  <c r="Z94" i="10"/>
  <c r="Z100" i="2"/>
  <c r="Z94" i="2"/>
  <c r="Z100" i="34"/>
  <c r="Z94" i="34"/>
  <c r="Z97" i="16"/>
  <c r="Z101" i="10"/>
  <c r="Z95" i="34"/>
  <c r="Z103" i="35"/>
  <c r="Z97" i="35"/>
  <c r="Z103" i="33"/>
  <c r="Z97" i="33"/>
  <c r="Z97" i="15"/>
  <c r="Z96" i="10"/>
  <c r="Z102" i="2"/>
  <c r="Z104" i="35"/>
  <c r="Z98" i="35"/>
  <c r="Z92" i="35"/>
  <c r="Z104" i="33"/>
  <c r="Z98" i="33"/>
  <c r="Z92" i="33"/>
  <c r="Z102" i="15"/>
  <c r="Z96" i="12"/>
  <c r="Z95" i="2"/>
  <c r="Z101" i="34"/>
  <c r="Z99" i="35"/>
  <c r="Z93" i="35"/>
  <c r="Z99" i="33"/>
  <c r="Z93" i="33"/>
  <c r="Z102" i="10"/>
  <c r="Z96" i="34"/>
  <c r="Z100" i="35"/>
  <c r="Z94" i="35"/>
  <c r="Z100" i="33"/>
  <c r="Z94" i="33"/>
  <c r="Z103" i="14"/>
  <c r="Z96" i="2"/>
  <c r="Z101" i="2"/>
  <c r="Z102" i="34"/>
  <c r="Z101" i="35"/>
  <c r="Z95" i="10"/>
  <c r="Z96" i="35"/>
  <c r="Z102" i="33"/>
  <c r="Z95" i="33"/>
  <c r="Z96" i="33"/>
  <c r="Z101" i="36"/>
  <c r="Z95" i="36"/>
  <c r="Z101" i="32"/>
  <c r="Z95" i="32"/>
  <c r="Z96" i="1"/>
  <c r="Z102" i="1"/>
  <c r="Z95" i="35"/>
  <c r="Z102" i="36"/>
  <c r="Z96" i="36"/>
  <c r="Z102" i="32"/>
  <c r="Z102" i="35"/>
  <c r="Z103" i="36"/>
  <c r="Z97" i="36"/>
  <c r="Z103" i="32"/>
  <c r="Z97" i="32"/>
  <c r="Z104" i="36"/>
  <c r="Z98" i="36"/>
  <c r="Z92" i="36"/>
  <c r="Z104" i="32"/>
  <c r="Z98" i="32"/>
  <c r="Z92" i="32"/>
  <c r="Z93" i="1"/>
  <c r="Z99" i="1"/>
  <c r="Z93" i="36"/>
  <c r="Z101" i="33"/>
  <c r="Z99" i="36"/>
  <c r="Z94" i="36"/>
  <c r="Z99" i="32"/>
  <c r="Z94" i="32"/>
  <c r="Z95" i="1"/>
  <c r="Z100" i="36"/>
  <c r="Z96" i="32"/>
  <c r="Z100" i="1"/>
  <c r="Z93" i="32"/>
  <c r="Z101" i="1"/>
  <c r="Z100" i="32"/>
  <c r="Z97" i="1"/>
  <c r="Z94" i="1"/>
  <c r="Z103" i="1"/>
  <c r="Z104" i="1"/>
  <c r="Z92" i="1"/>
  <c r="Z98" i="1"/>
  <c r="D152" i="20"/>
  <c r="D146" i="20"/>
  <c r="D153" i="20"/>
  <c r="D147" i="20"/>
  <c r="D154" i="20"/>
  <c r="D148" i="20"/>
  <c r="D151" i="20"/>
  <c r="D145" i="20"/>
  <c r="D149" i="20"/>
  <c r="D144" i="20"/>
  <c r="D155" i="20"/>
  <c r="D143" i="20"/>
  <c r="D150" i="20"/>
  <c r="D152" i="19"/>
  <c r="D153" i="19"/>
  <c r="D154" i="19"/>
  <c r="D146" i="19"/>
  <c r="D147" i="19"/>
  <c r="D148" i="19"/>
  <c r="D155" i="19"/>
  <c r="D149" i="19"/>
  <c r="D143" i="19"/>
  <c r="D151" i="19"/>
  <c r="D144" i="19"/>
  <c r="D145" i="19"/>
  <c r="D150" i="19"/>
  <c r="D155" i="18"/>
  <c r="D149" i="18"/>
  <c r="D143" i="18"/>
  <c r="D150" i="18"/>
  <c r="D144" i="18"/>
  <c r="D151" i="18"/>
  <c r="D145" i="18"/>
  <c r="D152" i="18"/>
  <c r="D146" i="18"/>
  <c r="D153" i="18"/>
  <c r="D151" i="22"/>
  <c r="D145" i="22"/>
  <c r="D148" i="18"/>
  <c r="D152" i="22"/>
  <c r="D146" i="22"/>
  <c r="D153" i="22"/>
  <c r="D147" i="22"/>
  <c r="D154" i="18"/>
  <c r="D154" i="22"/>
  <c r="D148" i="22"/>
  <c r="D143" i="22"/>
  <c r="D154" i="13"/>
  <c r="D148" i="13"/>
  <c r="D155" i="13"/>
  <c r="D149" i="13"/>
  <c r="D143" i="13"/>
  <c r="D147" i="18"/>
  <c r="D149" i="22"/>
  <c r="D150" i="13"/>
  <c r="D144" i="13"/>
  <c r="D144" i="22"/>
  <c r="D151" i="13"/>
  <c r="D145" i="13"/>
  <c r="D146" i="13"/>
  <c r="D152" i="21"/>
  <c r="D146" i="21"/>
  <c r="D153" i="21"/>
  <c r="D147" i="21"/>
  <c r="D152" i="13"/>
  <c r="D154" i="21"/>
  <c r="D148" i="21"/>
  <c r="D154" i="17"/>
  <c r="D150" i="22"/>
  <c r="D147" i="13"/>
  <c r="D155" i="21"/>
  <c r="D149" i="21"/>
  <c r="D143" i="21"/>
  <c r="D155" i="17"/>
  <c r="D155" i="22"/>
  <c r="D151" i="17"/>
  <c r="D145" i="17"/>
  <c r="D151" i="16"/>
  <c r="D145" i="16"/>
  <c r="D151" i="21"/>
  <c r="D152" i="17"/>
  <c r="D146" i="17"/>
  <c r="D152" i="16"/>
  <c r="D146" i="16"/>
  <c r="D144" i="21"/>
  <c r="D153" i="17"/>
  <c r="D147" i="17"/>
  <c r="D153" i="16"/>
  <c r="D147" i="16"/>
  <c r="D153" i="13"/>
  <c r="D148" i="17"/>
  <c r="D154" i="16"/>
  <c r="D148" i="16"/>
  <c r="D143" i="17"/>
  <c r="D149" i="16"/>
  <c r="D155" i="15"/>
  <c r="D149" i="15"/>
  <c r="D143" i="15"/>
  <c r="D145" i="21"/>
  <c r="D144" i="16"/>
  <c r="D150" i="15"/>
  <c r="D144" i="15"/>
  <c r="D150" i="21"/>
  <c r="D149" i="17"/>
  <c r="D155" i="16"/>
  <c r="D151" i="15"/>
  <c r="D145" i="15"/>
  <c r="D144" i="17"/>
  <c r="D150" i="16"/>
  <c r="D152" i="15"/>
  <c r="D146" i="15"/>
  <c r="D154" i="14"/>
  <c r="D148" i="14"/>
  <c r="D154" i="12"/>
  <c r="D148" i="12"/>
  <c r="D154" i="10"/>
  <c r="D148" i="10"/>
  <c r="D154" i="15"/>
  <c r="D155" i="14"/>
  <c r="D149" i="14"/>
  <c r="D143" i="14"/>
  <c r="D155" i="12"/>
  <c r="D149" i="12"/>
  <c r="D143" i="12"/>
  <c r="D155" i="10"/>
  <c r="D149" i="10"/>
  <c r="D143" i="10"/>
  <c r="D143" i="16"/>
  <c r="D147" i="15"/>
  <c r="D150" i="14"/>
  <c r="D144" i="14"/>
  <c r="D150" i="12"/>
  <c r="D144" i="12"/>
  <c r="D150" i="10"/>
  <c r="D144" i="10"/>
  <c r="D151" i="14"/>
  <c r="D145" i="14"/>
  <c r="D151" i="12"/>
  <c r="D145" i="12"/>
  <c r="D151" i="10"/>
  <c r="D145" i="10"/>
  <c r="D146" i="14"/>
  <c r="D152" i="12"/>
  <c r="D152" i="2"/>
  <c r="D146" i="2"/>
  <c r="D153" i="34"/>
  <c r="D147" i="34"/>
  <c r="D148" i="15"/>
  <c r="D147" i="12"/>
  <c r="D153" i="10"/>
  <c r="D153" i="2"/>
  <c r="D147" i="2"/>
  <c r="D154" i="34"/>
  <c r="D148" i="34"/>
  <c r="D153" i="15"/>
  <c r="D152" i="14"/>
  <c r="D146" i="10"/>
  <c r="D154" i="2"/>
  <c r="D148" i="2"/>
  <c r="D155" i="34"/>
  <c r="D149" i="34"/>
  <c r="D143" i="34"/>
  <c r="D147" i="14"/>
  <c r="D153" i="12"/>
  <c r="D155" i="2"/>
  <c r="D149" i="2"/>
  <c r="D143" i="2"/>
  <c r="D150" i="34"/>
  <c r="D144" i="34"/>
  <c r="D152" i="10"/>
  <c r="D144" i="2"/>
  <c r="D145" i="34"/>
  <c r="D153" i="35"/>
  <c r="D147" i="35"/>
  <c r="D153" i="33"/>
  <c r="D147" i="33"/>
  <c r="D153" i="36"/>
  <c r="D147" i="36"/>
  <c r="D154" i="35"/>
  <c r="D148" i="35"/>
  <c r="D154" i="33"/>
  <c r="D148" i="33"/>
  <c r="D154" i="36"/>
  <c r="D148" i="36"/>
  <c r="D146" i="12"/>
  <c r="D150" i="2"/>
  <c r="D151" i="34"/>
  <c r="D155" i="35"/>
  <c r="D149" i="35"/>
  <c r="D143" i="35"/>
  <c r="D155" i="33"/>
  <c r="D149" i="33"/>
  <c r="D143" i="33"/>
  <c r="D155" i="36"/>
  <c r="D149" i="36"/>
  <c r="D143" i="36"/>
  <c r="D145" i="2"/>
  <c r="D146" i="34"/>
  <c r="D150" i="35"/>
  <c r="D144" i="35"/>
  <c r="D150" i="33"/>
  <c r="D144" i="33"/>
  <c r="D150" i="36"/>
  <c r="D144" i="36"/>
  <c r="D150" i="17"/>
  <c r="D152" i="34"/>
  <c r="D147" i="10"/>
  <c r="D151" i="35"/>
  <c r="D145" i="36"/>
  <c r="D146" i="35"/>
  <c r="D152" i="33"/>
  <c r="D153" i="14"/>
  <c r="D151" i="2"/>
  <c r="D145" i="33"/>
  <c r="D151" i="36"/>
  <c r="D146" i="33"/>
  <c r="D152" i="36"/>
  <c r="D151" i="32"/>
  <c r="D145" i="32"/>
  <c r="D146" i="1"/>
  <c r="D152" i="1"/>
  <c r="D145" i="35"/>
  <c r="D152" i="32"/>
  <c r="D146" i="32"/>
  <c r="D152" i="35"/>
  <c r="D146" i="36"/>
  <c r="D153" i="32"/>
  <c r="D147" i="32"/>
  <c r="D154" i="32"/>
  <c r="D148" i="32"/>
  <c r="D149" i="1"/>
  <c r="D155" i="1"/>
  <c r="D151" i="33"/>
  <c r="D149" i="32"/>
  <c r="D144" i="32"/>
  <c r="D155" i="32"/>
  <c r="D150" i="32"/>
  <c r="D143" i="32"/>
  <c r="D151" i="1"/>
  <c r="D143" i="1"/>
  <c r="D147" i="1"/>
  <c r="D148" i="1"/>
  <c r="D144" i="1"/>
  <c r="D153" i="1"/>
  <c r="D145" i="1"/>
  <c r="D154" i="1"/>
  <c r="D150" i="1"/>
  <c r="S134" i="20"/>
  <c r="S135" i="20"/>
  <c r="S138" i="20"/>
  <c r="S137" i="20"/>
  <c r="S129" i="20"/>
  <c r="S130" i="20"/>
  <c r="S133" i="20"/>
  <c r="S128" i="20"/>
  <c r="S131" i="20"/>
  <c r="S127" i="20"/>
  <c r="S132" i="20"/>
  <c r="S126" i="20"/>
  <c r="S136" i="20"/>
  <c r="S133" i="19"/>
  <c r="S127" i="19"/>
  <c r="S134" i="19"/>
  <c r="S128" i="19"/>
  <c r="S135" i="19"/>
  <c r="S129" i="19"/>
  <c r="S136" i="19"/>
  <c r="S130" i="19"/>
  <c r="S131" i="19"/>
  <c r="S126" i="19"/>
  <c r="S137" i="19"/>
  <c r="S132" i="19"/>
  <c r="S136" i="18"/>
  <c r="S130" i="18"/>
  <c r="S137" i="18"/>
  <c r="S131" i="18"/>
  <c r="S138" i="18"/>
  <c r="S132" i="18"/>
  <c r="S126" i="18"/>
  <c r="S138" i="19"/>
  <c r="S133" i="18"/>
  <c r="S127" i="18"/>
  <c r="S128" i="18"/>
  <c r="S138" i="22"/>
  <c r="S132" i="22"/>
  <c r="S133" i="22"/>
  <c r="S127" i="22"/>
  <c r="S134" i="18"/>
  <c r="S134" i="22"/>
  <c r="S128" i="22"/>
  <c r="S129" i="18"/>
  <c r="S135" i="22"/>
  <c r="S129" i="22"/>
  <c r="S136" i="22"/>
  <c r="S135" i="13"/>
  <c r="S129" i="13"/>
  <c r="S131" i="22"/>
  <c r="S136" i="13"/>
  <c r="S130" i="13"/>
  <c r="S137" i="13"/>
  <c r="S131" i="13"/>
  <c r="S135" i="18"/>
  <c r="S137" i="22"/>
  <c r="S126" i="22"/>
  <c r="S138" i="13"/>
  <c r="S132" i="13"/>
  <c r="S126" i="13"/>
  <c r="S133" i="21"/>
  <c r="S127" i="21"/>
  <c r="S134" i="13"/>
  <c r="S134" i="21"/>
  <c r="S128" i="21"/>
  <c r="S127" i="13"/>
  <c r="S135" i="21"/>
  <c r="S129" i="21"/>
  <c r="S136" i="21"/>
  <c r="S130" i="21"/>
  <c r="S131" i="21"/>
  <c r="S138" i="17"/>
  <c r="S132" i="17"/>
  <c r="S126" i="17"/>
  <c r="S138" i="16"/>
  <c r="S126" i="21"/>
  <c r="S133" i="17"/>
  <c r="S127" i="17"/>
  <c r="S133" i="16"/>
  <c r="S137" i="21"/>
  <c r="S134" i="17"/>
  <c r="S128" i="17"/>
  <c r="S134" i="16"/>
  <c r="S128" i="13"/>
  <c r="S132" i="21"/>
  <c r="S135" i="17"/>
  <c r="S129" i="17"/>
  <c r="S135" i="16"/>
  <c r="S136" i="17"/>
  <c r="S130" i="16"/>
  <c r="S136" i="15"/>
  <c r="S130" i="15"/>
  <c r="S131" i="17"/>
  <c r="S137" i="16"/>
  <c r="S131" i="16"/>
  <c r="S137" i="15"/>
  <c r="S131" i="15"/>
  <c r="S132" i="16"/>
  <c r="S126" i="16"/>
  <c r="S138" i="15"/>
  <c r="S132" i="15"/>
  <c r="S126" i="15"/>
  <c r="S138" i="21"/>
  <c r="S137" i="17"/>
  <c r="S127" i="16"/>
  <c r="S133" i="15"/>
  <c r="S127" i="15"/>
  <c r="S130" i="22"/>
  <c r="S130" i="17"/>
  <c r="S128" i="16"/>
  <c r="S134" i="15"/>
  <c r="S135" i="14"/>
  <c r="S129" i="14"/>
  <c r="S135" i="12"/>
  <c r="S129" i="12"/>
  <c r="S135" i="10"/>
  <c r="S129" i="10"/>
  <c r="S129" i="15"/>
  <c r="S136" i="14"/>
  <c r="S130" i="14"/>
  <c r="S136" i="12"/>
  <c r="S130" i="12"/>
  <c r="S136" i="10"/>
  <c r="S130" i="10"/>
  <c r="S133" i="13"/>
  <c r="S137" i="14"/>
  <c r="S131" i="14"/>
  <c r="S137" i="12"/>
  <c r="S131" i="12"/>
  <c r="S137" i="10"/>
  <c r="S131" i="10"/>
  <c r="S129" i="16"/>
  <c r="S135" i="15"/>
  <c r="S138" i="14"/>
  <c r="S132" i="14"/>
  <c r="S126" i="14"/>
  <c r="S138" i="12"/>
  <c r="S132" i="12"/>
  <c r="S126" i="12"/>
  <c r="S138" i="10"/>
  <c r="S132" i="10"/>
  <c r="S126" i="10"/>
  <c r="S127" i="12"/>
  <c r="S133" i="10"/>
  <c r="S134" i="2"/>
  <c r="S128" i="2"/>
  <c r="S134" i="34"/>
  <c r="S128" i="34"/>
  <c r="S134" i="14"/>
  <c r="S128" i="10"/>
  <c r="S135" i="2"/>
  <c r="S129" i="2"/>
  <c r="S135" i="34"/>
  <c r="S129" i="34"/>
  <c r="S136" i="16"/>
  <c r="S128" i="15"/>
  <c r="S127" i="14"/>
  <c r="S133" i="12"/>
  <c r="S136" i="2"/>
  <c r="S130" i="2"/>
  <c r="S136" i="34"/>
  <c r="S130" i="34"/>
  <c r="S128" i="12"/>
  <c r="S134" i="10"/>
  <c r="S137" i="2"/>
  <c r="S131" i="2"/>
  <c r="S137" i="34"/>
  <c r="S131" i="34"/>
  <c r="S133" i="14"/>
  <c r="S127" i="10"/>
  <c r="S132" i="2"/>
  <c r="S138" i="34"/>
  <c r="S134" i="35"/>
  <c r="S128" i="35"/>
  <c r="S134" i="33"/>
  <c r="S128" i="33"/>
  <c r="S134" i="36"/>
  <c r="S127" i="2"/>
  <c r="S133" i="34"/>
  <c r="S135" i="35"/>
  <c r="S129" i="35"/>
  <c r="S135" i="33"/>
  <c r="S129" i="33"/>
  <c r="S135" i="36"/>
  <c r="S138" i="2"/>
  <c r="S126" i="34"/>
  <c r="S136" i="35"/>
  <c r="S130" i="35"/>
  <c r="S136" i="33"/>
  <c r="S130" i="33"/>
  <c r="S136" i="36"/>
  <c r="S134" i="12"/>
  <c r="S133" i="2"/>
  <c r="S137" i="35"/>
  <c r="S131" i="35"/>
  <c r="S137" i="33"/>
  <c r="S131" i="33"/>
  <c r="S137" i="36"/>
  <c r="S132" i="34"/>
  <c r="S128" i="14"/>
  <c r="S126" i="2"/>
  <c r="S127" i="34"/>
  <c r="S126" i="35"/>
  <c r="S132" i="33"/>
  <c r="S138" i="36"/>
  <c r="S127" i="33"/>
  <c r="S133" i="36"/>
  <c r="S132" i="35"/>
  <c r="S138" i="33"/>
  <c r="S133" i="35"/>
  <c r="S133" i="33"/>
  <c r="S132" i="36"/>
  <c r="S126" i="36"/>
  <c r="S138" i="32"/>
  <c r="S132" i="32"/>
  <c r="S126" i="32"/>
  <c r="S131" i="1"/>
  <c r="S137" i="1"/>
  <c r="S127" i="36"/>
  <c r="S133" i="32"/>
  <c r="S127" i="32"/>
  <c r="S127" i="35"/>
  <c r="S128" i="36"/>
  <c r="S134" i="32"/>
  <c r="S128" i="32"/>
  <c r="S138" i="35"/>
  <c r="S129" i="36"/>
  <c r="S135" i="32"/>
  <c r="S129" i="32"/>
  <c r="S128" i="1"/>
  <c r="S134" i="1"/>
  <c r="S126" i="1"/>
  <c r="S131" i="36"/>
  <c r="S137" i="32"/>
  <c r="S130" i="32"/>
  <c r="S130" i="36"/>
  <c r="S136" i="32"/>
  <c r="S131" i="32"/>
  <c r="S127" i="1"/>
  <c r="S136" i="1"/>
  <c r="S130" i="1"/>
  <c r="S132" i="1"/>
  <c r="S133" i="1"/>
  <c r="S129" i="1"/>
  <c r="S138" i="1"/>
  <c r="S126" i="33"/>
  <c r="S135" i="1"/>
  <c r="E117" i="20"/>
  <c r="E111" i="20"/>
  <c r="E118" i="20"/>
  <c r="E112" i="20"/>
  <c r="E115" i="20"/>
  <c r="E121" i="20"/>
  <c r="E110" i="20"/>
  <c r="E119" i="20"/>
  <c r="E113" i="20"/>
  <c r="E116" i="20"/>
  <c r="E120" i="20"/>
  <c r="E114" i="20"/>
  <c r="E109" i="20"/>
  <c r="E121" i="19"/>
  <c r="E117" i="19"/>
  <c r="E111" i="19"/>
  <c r="E120" i="19"/>
  <c r="E118" i="19"/>
  <c r="E112" i="19"/>
  <c r="E119" i="19"/>
  <c r="E113" i="19"/>
  <c r="E114" i="19"/>
  <c r="E109" i="19"/>
  <c r="E115" i="19"/>
  <c r="E110" i="19"/>
  <c r="E118" i="18"/>
  <c r="E112" i="18"/>
  <c r="E116" i="19"/>
  <c r="E119" i="18"/>
  <c r="E113" i="18"/>
  <c r="E120" i="18"/>
  <c r="E114" i="18"/>
  <c r="E121" i="18"/>
  <c r="E115" i="18"/>
  <c r="E109" i="18"/>
  <c r="E117" i="18"/>
  <c r="E110" i="18"/>
  <c r="E117" i="22"/>
  <c r="E111" i="22"/>
  <c r="E117" i="13"/>
  <c r="E111" i="13"/>
  <c r="E118" i="22"/>
  <c r="E112" i="22"/>
  <c r="E118" i="13"/>
  <c r="E112" i="13"/>
  <c r="E119" i="22"/>
  <c r="E113" i="22"/>
  <c r="E119" i="13"/>
  <c r="E113" i="13"/>
  <c r="E111" i="18"/>
  <c r="E120" i="22"/>
  <c r="E114" i="22"/>
  <c r="E120" i="13"/>
  <c r="E114" i="13"/>
  <c r="E116" i="18"/>
  <c r="E109" i="22"/>
  <c r="E115" i="13"/>
  <c r="E121" i="21"/>
  <c r="E115" i="21"/>
  <c r="E109" i="21"/>
  <c r="E110" i="13"/>
  <c r="E116" i="21"/>
  <c r="E110" i="21"/>
  <c r="E115" i="22"/>
  <c r="E121" i="13"/>
  <c r="E117" i="21"/>
  <c r="E111" i="21"/>
  <c r="E110" i="22"/>
  <c r="E116" i="13"/>
  <c r="E118" i="21"/>
  <c r="E112" i="21"/>
  <c r="E120" i="17"/>
  <c r="E114" i="17"/>
  <c r="E116" i="22"/>
  <c r="E120" i="21"/>
  <c r="E121" i="17"/>
  <c r="E115" i="17"/>
  <c r="E109" i="17"/>
  <c r="E121" i="22"/>
  <c r="E113" i="21"/>
  <c r="E116" i="17"/>
  <c r="E110" i="17"/>
  <c r="E117" i="17"/>
  <c r="E111" i="17"/>
  <c r="E112" i="17"/>
  <c r="E118" i="16"/>
  <c r="E112" i="16"/>
  <c r="E118" i="15"/>
  <c r="E119" i="16"/>
  <c r="E113" i="16"/>
  <c r="E119" i="15"/>
  <c r="E109" i="13"/>
  <c r="E118" i="17"/>
  <c r="E120" i="16"/>
  <c r="E114" i="16"/>
  <c r="E120" i="15"/>
  <c r="E114" i="15"/>
  <c r="E114" i="21"/>
  <c r="E113" i="17"/>
  <c r="E121" i="16"/>
  <c r="E115" i="16"/>
  <c r="E109" i="16"/>
  <c r="E121" i="15"/>
  <c r="E115" i="15"/>
  <c r="E111" i="15"/>
  <c r="E117" i="14"/>
  <c r="E111" i="14"/>
  <c r="E117" i="12"/>
  <c r="E111" i="12"/>
  <c r="E117" i="10"/>
  <c r="E119" i="17"/>
  <c r="E117" i="16"/>
  <c r="E112" i="15"/>
  <c r="E118" i="14"/>
  <c r="E112" i="14"/>
  <c r="E118" i="12"/>
  <c r="E112" i="12"/>
  <c r="E118" i="10"/>
  <c r="E112" i="10"/>
  <c r="E110" i="16"/>
  <c r="E116" i="15"/>
  <c r="E113" i="15"/>
  <c r="E119" i="14"/>
  <c r="E113" i="14"/>
  <c r="E119" i="12"/>
  <c r="E113" i="12"/>
  <c r="E120" i="14"/>
  <c r="E114" i="14"/>
  <c r="E120" i="12"/>
  <c r="E114" i="12"/>
  <c r="E120" i="10"/>
  <c r="E114" i="10"/>
  <c r="E119" i="21"/>
  <c r="E116" i="16"/>
  <c r="E109" i="15"/>
  <c r="E115" i="14"/>
  <c r="E121" i="12"/>
  <c r="E110" i="10"/>
  <c r="E116" i="2"/>
  <c r="E110" i="2"/>
  <c r="E116" i="34"/>
  <c r="E110" i="34"/>
  <c r="E110" i="14"/>
  <c r="E116" i="12"/>
  <c r="E119" i="10"/>
  <c r="E111" i="10"/>
  <c r="E117" i="2"/>
  <c r="E111" i="2"/>
  <c r="E117" i="34"/>
  <c r="E111" i="34"/>
  <c r="E121" i="14"/>
  <c r="E109" i="12"/>
  <c r="E121" i="10"/>
  <c r="E118" i="2"/>
  <c r="E112" i="2"/>
  <c r="E118" i="34"/>
  <c r="E112" i="34"/>
  <c r="E117" i="15"/>
  <c r="E110" i="15"/>
  <c r="E116" i="14"/>
  <c r="E116" i="10"/>
  <c r="E119" i="2"/>
  <c r="E113" i="2"/>
  <c r="E119" i="34"/>
  <c r="E113" i="34"/>
  <c r="E109" i="14"/>
  <c r="E114" i="34"/>
  <c r="E116" i="35"/>
  <c r="E110" i="35"/>
  <c r="E116" i="33"/>
  <c r="E110" i="33"/>
  <c r="E121" i="2"/>
  <c r="E109" i="34"/>
  <c r="E117" i="35"/>
  <c r="E111" i="35"/>
  <c r="E117" i="33"/>
  <c r="E111" i="33"/>
  <c r="E113" i="10"/>
  <c r="E114" i="2"/>
  <c r="E120" i="34"/>
  <c r="E118" i="35"/>
  <c r="E112" i="35"/>
  <c r="E118" i="33"/>
  <c r="E112" i="33"/>
  <c r="E111" i="16"/>
  <c r="E110" i="12"/>
  <c r="E109" i="2"/>
  <c r="E115" i="34"/>
  <c r="E119" i="35"/>
  <c r="E113" i="35"/>
  <c r="E119" i="33"/>
  <c r="E113" i="33"/>
  <c r="E121" i="34"/>
  <c r="E109" i="10"/>
  <c r="E120" i="35"/>
  <c r="E115" i="35"/>
  <c r="E121" i="33"/>
  <c r="E115" i="2"/>
  <c r="E114" i="33"/>
  <c r="E115" i="12"/>
  <c r="E109" i="35"/>
  <c r="E115" i="33"/>
  <c r="E109" i="33"/>
  <c r="E120" i="36"/>
  <c r="E114" i="36"/>
  <c r="E120" i="32"/>
  <c r="E114" i="32"/>
  <c r="E112" i="1"/>
  <c r="E118" i="1"/>
  <c r="E120" i="33"/>
  <c r="E121" i="36"/>
  <c r="E115" i="36"/>
  <c r="E109" i="36"/>
  <c r="E121" i="32"/>
  <c r="E115" i="32"/>
  <c r="E109" i="32"/>
  <c r="E116" i="36"/>
  <c r="E110" i="36"/>
  <c r="E116" i="32"/>
  <c r="E110" i="32"/>
  <c r="E115" i="10"/>
  <c r="E114" i="35"/>
  <c r="E117" i="36"/>
  <c r="E111" i="36"/>
  <c r="E117" i="32"/>
  <c r="E111" i="32"/>
  <c r="E115" i="1"/>
  <c r="E121" i="1"/>
  <c r="E120" i="2"/>
  <c r="E121" i="35"/>
  <c r="E112" i="36"/>
  <c r="E118" i="32"/>
  <c r="E113" i="32"/>
  <c r="E118" i="36"/>
  <c r="E113" i="36"/>
  <c r="E119" i="32"/>
  <c r="E117" i="1"/>
  <c r="E109" i="1"/>
  <c r="E113" i="1"/>
  <c r="E119" i="36"/>
  <c r="E114" i="1"/>
  <c r="E112" i="32"/>
  <c r="E110" i="1"/>
  <c r="E119" i="1"/>
  <c r="E111" i="1"/>
  <c r="E120" i="1"/>
  <c r="E116" i="1"/>
  <c r="G155" i="20"/>
  <c r="G149" i="20"/>
  <c r="G143" i="20"/>
  <c r="G150" i="20"/>
  <c r="G144" i="20"/>
  <c r="G151" i="20"/>
  <c r="G145" i="20"/>
  <c r="G154" i="20"/>
  <c r="G148" i="20"/>
  <c r="G152" i="20"/>
  <c r="G147" i="20"/>
  <c r="G146" i="20"/>
  <c r="G153" i="20"/>
  <c r="G153" i="19"/>
  <c r="G154" i="19"/>
  <c r="G155" i="19"/>
  <c r="G149" i="19"/>
  <c r="G143" i="19"/>
  <c r="G152" i="19"/>
  <c r="G150" i="19"/>
  <c r="G144" i="19"/>
  <c r="G151" i="19"/>
  <c r="G145" i="19"/>
  <c r="G146" i="19"/>
  <c r="G147" i="19"/>
  <c r="G152" i="18"/>
  <c r="G146" i="18"/>
  <c r="G153" i="18"/>
  <c r="G147" i="18"/>
  <c r="G154" i="18"/>
  <c r="G148" i="18"/>
  <c r="G148" i="19"/>
  <c r="G155" i="18"/>
  <c r="G149" i="18"/>
  <c r="G143" i="18"/>
  <c r="G154" i="22"/>
  <c r="G148" i="22"/>
  <c r="G151" i="18"/>
  <c r="G155" i="22"/>
  <c r="G149" i="22"/>
  <c r="G143" i="22"/>
  <c r="G144" i="18"/>
  <c r="G150" i="22"/>
  <c r="G144" i="22"/>
  <c r="G151" i="22"/>
  <c r="G145" i="22"/>
  <c r="G146" i="22"/>
  <c r="G151" i="13"/>
  <c r="G145" i="13"/>
  <c r="G152" i="13"/>
  <c r="G146" i="13"/>
  <c r="G152" i="22"/>
  <c r="G153" i="13"/>
  <c r="G147" i="13"/>
  <c r="G145" i="18"/>
  <c r="G147" i="22"/>
  <c r="G154" i="13"/>
  <c r="G148" i="13"/>
  <c r="G149" i="13"/>
  <c r="G155" i="21"/>
  <c r="G149" i="21"/>
  <c r="G143" i="21"/>
  <c r="G155" i="17"/>
  <c r="G144" i="13"/>
  <c r="G150" i="21"/>
  <c r="G144" i="21"/>
  <c r="G150" i="18"/>
  <c r="G155" i="13"/>
  <c r="G151" i="21"/>
  <c r="G145" i="21"/>
  <c r="G150" i="13"/>
  <c r="G152" i="21"/>
  <c r="G146" i="21"/>
  <c r="G148" i="17"/>
  <c r="G154" i="16"/>
  <c r="G148" i="16"/>
  <c r="G154" i="21"/>
  <c r="G149" i="17"/>
  <c r="G143" i="17"/>
  <c r="G155" i="16"/>
  <c r="G149" i="16"/>
  <c r="G143" i="16"/>
  <c r="G147" i="21"/>
  <c r="G150" i="17"/>
  <c r="G144" i="17"/>
  <c r="G150" i="16"/>
  <c r="G144" i="16"/>
  <c r="G153" i="22"/>
  <c r="G151" i="17"/>
  <c r="G145" i="17"/>
  <c r="G151" i="16"/>
  <c r="G145" i="16"/>
  <c r="G146" i="17"/>
  <c r="G152" i="16"/>
  <c r="G152" i="15"/>
  <c r="G146" i="15"/>
  <c r="G154" i="17"/>
  <c r="G147" i="16"/>
  <c r="G153" i="15"/>
  <c r="G147" i="15"/>
  <c r="G152" i="17"/>
  <c r="G154" i="15"/>
  <c r="G148" i="15"/>
  <c r="G148" i="21"/>
  <c r="G147" i="17"/>
  <c r="G153" i="16"/>
  <c r="G155" i="15"/>
  <c r="G149" i="15"/>
  <c r="G143" i="15"/>
  <c r="G143" i="13"/>
  <c r="G153" i="21"/>
  <c r="G144" i="15"/>
  <c r="G151" i="14"/>
  <c r="G145" i="14"/>
  <c r="G151" i="12"/>
  <c r="G145" i="12"/>
  <c r="G151" i="10"/>
  <c r="G145" i="10"/>
  <c r="G153" i="17"/>
  <c r="G152" i="14"/>
  <c r="G146" i="14"/>
  <c r="G152" i="12"/>
  <c r="G146" i="12"/>
  <c r="G152" i="10"/>
  <c r="G146" i="10"/>
  <c r="G150" i="15"/>
  <c r="G153" i="14"/>
  <c r="G147" i="14"/>
  <c r="G153" i="12"/>
  <c r="G147" i="12"/>
  <c r="G153" i="10"/>
  <c r="G147" i="10"/>
  <c r="G145" i="15"/>
  <c r="G154" i="14"/>
  <c r="G148" i="14"/>
  <c r="G154" i="12"/>
  <c r="G148" i="12"/>
  <c r="G154" i="10"/>
  <c r="G148" i="10"/>
  <c r="G149" i="14"/>
  <c r="G155" i="12"/>
  <c r="G143" i="10"/>
  <c r="G155" i="2"/>
  <c r="G149" i="2"/>
  <c r="G143" i="2"/>
  <c r="G150" i="34"/>
  <c r="G144" i="34"/>
  <c r="G144" i="14"/>
  <c r="G150" i="12"/>
  <c r="G150" i="2"/>
  <c r="G144" i="2"/>
  <c r="G151" i="34"/>
  <c r="G145" i="34"/>
  <c r="G146" i="16"/>
  <c r="G155" i="14"/>
  <c r="G143" i="12"/>
  <c r="G149" i="10"/>
  <c r="G151" i="2"/>
  <c r="G145" i="2"/>
  <c r="G152" i="34"/>
  <c r="G146" i="34"/>
  <c r="G151" i="15"/>
  <c r="G150" i="14"/>
  <c r="G144" i="10"/>
  <c r="G152" i="2"/>
  <c r="G146" i="2"/>
  <c r="G153" i="34"/>
  <c r="G147" i="34"/>
  <c r="G143" i="14"/>
  <c r="G147" i="2"/>
  <c r="G148" i="34"/>
  <c r="G150" i="35"/>
  <c r="G144" i="35"/>
  <c r="G150" i="33"/>
  <c r="G144" i="33"/>
  <c r="G150" i="36"/>
  <c r="G144" i="36"/>
  <c r="G150" i="10"/>
  <c r="G143" i="34"/>
  <c r="G151" i="35"/>
  <c r="G145" i="35"/>
  <c r="G151" i="33"/>
  <c r="G145" i="33"/>
  <c r="G151" i="36"/>
  <c r="G145" i="36"/>
  <c r="G155" i="10"/>
  <c r="G153" i="2"/>
  <c r="G154" i="34"/>
  <c r="G152" i="35"/>
  <c r="G146" i="35"/>
  <c r="G152" i="33"/>
  <c r="G146" i="33"/>
  <c r="G152" i="36"/>
  <c r="G146" i="36"/>
  <c r="G144" i="12"/>
  <c r="G148" i="2"/>
  <c r="G149" i="34"/>
  <c r="G153" i="35"/>
  <c r="G147" i="35"/>
  <c r="G153" i="33"/>
  <c r="G147" i="33"/>
  <c r="G153" i="36"/>
  <c r="G147" i="36"/>
  <c r="G149" i="12"/>
  <c r="G155" i="34"/>
  <c r="G154" i="2"/>
  <c r="G155" i="35"/>
  <c r="G148" i="36"/>
  <c r="G149" i="35"/>
  <c r="G155" i="33"/>
  <c r="G143" i="36"/>
  <c r="G154" i="35"/>
  <c r="G148" i="33"/>
  <c r="G154" i="36"/>
  <c r="G143" i="35"/>
  <c r="G149" i="33"/>
  <c r="G155" i="36"/>
  <c r="G143" i="33"/>
  <c r="G154" i="32"/>
  <c r="G148" i="32"/>
  <c r="G149" i="1"/>
  <c r="G155" i="1"/>
  <c r="G154" i="33"/>
  <c r="G155" i="32"/>
  <c r="G149" i="32"/>
  <c r="G143" i="32"/>
  <c r="G150" i="32"/>
  <c r="G144" i="32"/>
  <c r="G148" i="35"/>
  <c r="G151" i="32"/>
  <c r="G145" i="32"/>
  <c r="G146" i="1"/>
  <c r="G152" i="1"/>
  <c r="G152" i="32"/>
  <c r="G147" i="32"/>
  <c r="G149" i="36"/>
  <c r="G153" i="32"/>
  <c r="G146" i="32"/>
  <c r="G145" i="1"/>
  <c r="G154" i="1"/>
  <c r="G150" i="1"/>
  <c r="G151" i="1"/>
  <c r="G143" i="1"/>
  <c r="G147" i="1"/>
  <c r="G148" i="1"/>
  <c r="G144" i="1"/>
  <c r="G153" i="1"/>
  <c r="AE134" i="20"/>
  <c r="AE135" i="20"/>
  <c r="AE138" i="20"/>
  <c r="AE137" i="20"/>
  <c r="AE129" i="20"/>
  <c r="AE130" i="20"/>
  <c r="AE133" i="20"/>
  <c r="AE128" i="20"/>
  <c r="AE127" i="20"/>
  <c r="AE136" i="20"/>
  <c r="AE126" i="20"/>
  <c r="AE131" i="20"/>
  <c r="AE132" i="20"/>
  <c r="AE133" i="19"/>
  <c r="AE127" i="19"/>
  <c r="AE134" i="19"/>
  <c r="AE128" i="19"/>
  <c r="AE135" i="19"/>
  <c r="AE129" i="19"/>
  <c r="AE136" i="19"/>
  <c r="AE130" i="19"/>
  <c r="AE138" i="19"/>
  <c r="AE131" i="19"/>
  <c r="AE126" i="19"/>
  <c r="AE137" i="19"/>
  <c r="AE136" i="18"/>
  <c r="AE130" i="18"/>
  <c r="AE137" i="18"/>
  <c r="AE131" i="18"/>
  <c r="AE138" i="18"/>
  <c r="AE132" i="18"/>
  <c r="AE126" i="18"/>
  <c r="AE132" i="19"/>
  <c r="AE133" i="18"/>
  <c r="AE127" i="18"/>
  <c r="AE138" i="22"/>
  <c r="AE132" i="22"/>
  <c r="AE135" i="18"/>
  <c r="AE133" i="22"/>
  <c r="AE127" i="22"/>
  <c r="AE128" i="18"/>
  <c r="AE134" i="22"/>
  <c r="AE128" i="22"/>
  <c r="AE135" i="22"/>
  <c r="AE129" i="22"/>
  <c r="AE130" i="22"/>
  <c r="AE135" i="13"/>
  <c r="AE129" i="13"/>
  <c r="AE136" i="13"/>
  <c r="AE130" i="13"/>
  <c r="AE136" i="22"/>
  <c r="AE137" i="13"/>
  <c r="AE131" i="13"/>
  <c r="AE129" i="18"/>
  <c r="AE131" i="22"/>
  <c r="AE138" i="13"/>
  <c r="AE132" i="13"/>
  <c r="AE126" i="13"/>
  <c r="AE133" i="13"/>
  <c r="AE133" i="21"/>
  <c r="AE127" i="21"/>
  <c r="AE128" i="13"/>
  <c r="AE134" i="21"/>
  <c r="AE128" i="21"/>
  <c r="AE134" i="18"/>
  <c r="AE135" i="21"/>
  <c r="AE129" i="21"/>
  <c r="AE134" i="13"/>
  <c r="AE136" i="21"/>
  <c r="AE130" i="21"/>
  <c r="AE138" i="17"/>
  <c r="AE132" i="17"/>
  <c r="AE126" i="17"/>
  <c r="AE138" i="16"/>
  <c r="AE138" i="21"/>
  <c r="AE133" i="17"/>
  <c r="AE127" i="17"/>
  <c r="AE133" i="16"/>
  <c r="AE126" i="22"/>
  <c r="AE131" i="21"/>
  <c r="AE134" i="17"/>
  <c r="AE128" i="17"/>
  <c r="AE134" i="16"/>
  <c r="AE137" i="22"/>
  <c r="AE126" i="21"/>
  <c r="AE135" i="17"/>
  <c r="AE129" i="17"/>
  <c r="AE135" i="16"/>
  <c r="AE130" i="17"/>
  <c r="AE136" i="16"/>
  <c r="AE130" i="16"/>
  <c r="AE136" i="15"/>
  <c r="AE130" i="15"/>
  <c r="AE131" i="16"/>
  <c r="AE137" i="15"/>
  <c r="AE131" i="15"/>
  <c r="AE136" i="17"/>
  <c r="AE132" i="16"/>
  <c r="AE126" i="16"/>
  <c r="AE138" i="15"/>
  <c r="AE132" i="15"/>
  <c r="AE126" i="15"/>
  <c r="AE132" i="21"/>
  <c r="AE131" i="17"/>
  <c r="AE137" i="16"/>
  <c r="AE127" i="16"/>
  <c r="AE133" i="15"/>
  <c r="AE127" i="15"/>
  <c r="AE137" i="21"/>
  <c r="AE128" i="15"/>
  <c r="AE135" i="14"/>
  <c r="AE129" i="14"/>
  <c r="AE135" i="12"/>
  <c r="AE129" i="12"/>
  <c r="AE135" i="10"/>
  <c r="AE129" i="10"/>
  <c r="AE137" i="17"/>
  <c r="AE136" i="14"/>
  <c r="AE130" i="14"/>
  <c r="AE136" i="12"/>
  <c r="AE130" i="12"/>
  <c r="AE136" i="10"/>
  <c r="AE130" i="10"/>
  <c r="AE128" i="16"/>
  <c r="AE134" i="15"/>
  <c r="AE137" i="14"/>
  <c r="AE131" i="14"/>
  <c r="AE137" i="12"/>
  <c r="AE131" i="12"/>
  <c r="AE137" i="10"/>
  <c r="AE131" i="10"/>
  <c r="AE129" i="15"/>
  <c r="AE138" i="14"/>
  <c r="AE132" i="14"/>
  <c r="AE126" i="14"/>
  <c r="AE138" i="12"/>
  <c r="AE132" i="12"/>
  <c r="AE126" i="12"/>
  <c r="AE138" i="10"/>
  <c r="AE132" i="10"/>
  <c r="AE126" i="10"/>
  <c r="AE133" i="14"/>
  <c r="AE127" i="10"/>
  <c r="AE134" i="2"/>
  <c r="AE128" i="2"/>
  <c r="AE134" i="34"/>
  <c r="AE128" i="34"/>
  <c r="AE128" i="14"/>
  <c r="AE134" i="12"/>
  <c r="AE135" i="2"/>
  <c r="AE129" i="2"/>
  <c r="AE135" i="34"/>
  <c r="AE129" i="34"/>
  <c r="AE127" i="12"/>
  <c r="AE133" i="10"/>
  <c r="AE136" i="2"/>
  <c r="AE130" i="2"/>
  <c r="AE136" i="34"/>
  <c r="AE130" i="34"/>
  <c r="AE135" i="15"/>
  <c r="AE134" i="14"/>
  <c r="AE128" i="10"/>
  <c r="AE137" i="2"/>
  <c r="AE131" i="2"/>
  <c r="AE137" i="34"/>
  <c r="AE131" i="34"/>
  <c r="AE127" i="14"/>
  <c r="AE126" i="2"/>
  <c r="AE132" i="34"/>
  <c r="AE134" i="35"/>
  <c r="AE128" i="35"/>
  <c r="AE134" i="33"/>
  <c r="AE128" i="33"/>
  <c r="AE134" i="36"/>
  <c r="AE134" i="10"/>
  <c r="AE127" i="34"/>
  <c r="AE135" i="35"/>
  <c r="AE129" i="35"/>
  <c r="AE135" i="33"/>
  <c r="AE129" i="33"/>
  <c r="AE135" i="36"/>
  <c r="AE127" i="13"/>
  <c r="AE132" i="2"/>
  <c r="AE138" i="34"/>
  <c r="AE136" i="35"/>
  <c r="AE130" i="35"/>
  <c r="AE136" i="33"/>
  <c r="AE130" i="33"/>
  <c r="AE136" i="36"/>
  <c r="AE128" i="12"/>
  <c r="AE127" i="2"/>
  <c r="AE133" i="34"/>
  <c r="AE137" i="35"/>
  <c r="AE131" i="35"/>
  <c r="AE137" i="33"/>
  <c r="AE131" i="33"/>
  <c r="AE137" i="36"/>
  <c r="AE133" i="12"/>
  <c r="AE126" i="34"/>
  <c r="AE129" i="16"/>
  <c r="AE138" i="35"/>
  <c r="AE126" i="33"/>
  <c r="AE133" i="35"/>
  <c r="AE126" i="35"/>
  <c r="AE132" i="33"/>
  <c r="AE138" i="36"/>
  <c r="AE138" i="2"/>
  <c r="AE127" i="35"/>
  <c r="AE133" i="33"/>
  <c r="AE127" i="33"/>
  <c r="AE126" i="36"/>
  <c r="AE138" i="32"/>
  <c r="AE132" i="32"/>
  <c r="AE126" i="32"/>
  <c r="AE131" i="1"/>
  <c r="AE137" i="1"/>
  <c r="AE133" i="2"/>
  <c r="AE138" i="33"/>
  <c r="AE127" i="36"/>
  <c r="AE133" i="32"/>
  <c r="AE127" i="32"/>
  <c r="AE133" i="36"/>
  <c r="AE128" i="36"/>
  <c r="AE134" i="32"/>
  <c r="AE128" i="32"/>
  <c r="AE132" i="35"/>
  <c r="AE132" i="36"/>
  <c r="AE129" i="36"/>
  <c r="AE135" i="32"/>
  <c r="AE129" i="32"/>
  <c r="AE128" i="1"/>
  <c r="AE134" i="1"/>
  <c r="AE126" i="1"/>
  <c r="AE130" i="36"/>
  <c r="AE136" i="32"/>
  <c r="AE131" i="32"/>
  <c r="AE131" i="36"/>
  <c r="AE137" i="32"/>
  <c r="AE130" i="32"/>
  <c r="AE130" i="1"/>
  <c r="AE135" i="1"/>
  <c r="AE127" i="1"/>
  <c r="AE136" i="1"/>
  <c r="AE133" i="1"/>
  <c r="AE132" i="1"/>
  <c r="AE129" i="1"/>
  <c r="AE138" i="1"/>
  <c r="T87" i="20"/>
  <c r="T84" i="20"/>
  <c r="T78" i="20"/>
  <c r="T86" i="20"/>
  <c r="T79" i="20"/>
  <c r="T80" i="20"/>
  <c r="T85" i="20"/>
  <c r="T81" i="20"/>
  <c r="T75" i="20"/>
  <c r="T83" i="20"/>
  <c r="T76" i="20"/>
  <c r="T82" i="20"/>
  <c r="T85" i="19"/>
  <c r="T79" i="19"/>
  <c r="T86" i="19"/>
  <c r="T80" i="19"/>
  <c r="T87" i="19"/>
  <c r="T81" i="19"/>
  <c r="T75" i="19"/>
  <c r="T77" i="20"/>
  <c r="T82" i="19"/>
  <c r="T76" i="19"/>
  <c r="T77" i="19"/>
  <c r="T84" i="18"/>
  <c r="T83" i="19"/>
  <c r="T85" i="18"/>
  <c r="T78" i="19"/>
  <c r="T86" i="18"/>
  <c r="T79" i="18"/>
  <c r="T84" i="19"/>
  <c r="T80" i="18"/>
  <c r="T81" i="18"/>
  <c r="T75" i="18"/>
  <c r="T82" i="18"/>
  <c r="T76" i="18"/>
  <c r="T77" i="18"/>
  <c r="T82" i="22"/>
  <c r="T76" i="22"/>
  <c r="T82" i="13"/>
  <c r="T76" i="13"/>
  <c r="T83" i="22"/>
  <c r="T77" i="22"/>
  <c r="T83" i="13"/>
  <c r="T77" i="13"/>
  <c r="T83" i="18"/>
  <c r="T84" i="22"/>
  <c r="T78" i="22"/>
  <c r="T84" i="13"/>
  <c r="T78" i="13"/>
  <c r="T78" i="18"/>
  <c r="T85" i="22"/>
  <c r="T79" i="22"/>
  <c r="T85" i="13"/>
  <c r="T79" i="13"/>
  <c r="T80" i="22"/>
  <c r="T86" i="13"/>
  <c r="T86" i="21"/>
  <c r="T80" i="21"/>
  <c r="T75" i="22"/>
  <c r="T81" i="13"/>
  <c r="T87" i="21"/>
  <c r="T81" i="21"/>
  <c r="T75" i="21"/>
  <c r="T86" i="22"/>
  <c r="T82" i="21"/>
  <c r="T76" i="21"/>
  <c r="T81" i="22"/>
  <c r="T87" i="13"/>
  <c r="T83" i="21"/>
  <c r="T77" i="21"/>
  <c r="T78" i="21"/>
  <c r="T85" i="17"/>
  <c r="T79" i="17"/>
  <c r="T87" i="22"/>
  <c r="T86" i="17"/>
  <c r="T80" i="17"/>
  <c r="T84" i="21"/>
  <c r="T87" i="17"/>
  <c r="T81" i="17"/>
  <c r="T75" i="17"/>
  <c r="T75" i="13"/>
  <c r="T79" i="21"/>
  <c r="T82" i="17"/>
  <c r="T76" i="17"/>
  <c r="T87" i="18"/>
  <c r="T80" i="13"/>
  <c r="T83" i="17"/>
  <c r="T83" i="16"/>
  <c r="T77" i="16"/>
  <c r="T78" i="17"/>
  <c r="T84" i="16"/>
  <c r="T78" i="16"/>
  <c r="T85" i="16"/>
  <c r="T79" i="16"/>
  <c r="T85" i="21"/>
  <c r="T84" i="17"/>
  <c r="T86" i="16"/>
  <c r="T80" i="16"/>
  <c r="T77" i="17"/>
  <c r="T75" i="16"/>
  <c r="T82" i="15"/>
  <c r="T76" i="15"/>
  <c r="T82" i="14"/>
  <c r="T76" i="14"/>
  <c r="T82" i="12"/>
  <c r="T76" i="12"/>
  <c r="T83" i="15"/>
  <c r="T77" i="15"/>
  <c r="T83" i="14"/>
  <c r="T77" i="14"/>
  <c r="T83" i="12"/>
  <c r="T77" i="12"/>
  <c r="T81" i="16"/>
  <c r="T84" i="15"/>
  <c r="T78" i="15"/>
  <c r="T84" i="14"/>
  <c r="T78" i="14"/>
  <c r="T84" i="12"/>
  <c r="T78" i="12"/>
  <c r="T76" i="16"/>
  <c r="T85" i="15"/>
  <c r="T79" i="15"/>
  <c r="T85" i="14"/>
  <c r="T79" i="14"/>
  <c r="T85" i="12"/>
  <c r="T79" i="12"/>
  <c r="T87" i="16"/>
  <c r="T80" i="15"/>
  <c r="T86" i="14"/>
  <c r="T87" i="10"/>
  <c r="T81" i="10"/>
  <c r="T75" i="10"/>
  <c r="T87" i="2"/>
  <c r="T81" i="2"/>
  <c r="T75" i="2"/>
  <c r="T87" i="34"/>
  <c r="T81" i="34"/>
  <c r="T75" i="34"/>
  <c r="T75" i="15"/>
  <c r="T81" i="14"/>
  <c r="T87" i="12"/>
  <c r="T82" i="10"/>
  <c r="T76" i="10"/>
  <c r="T82" i="2"/>
  <c r="T76" i="2"/>
  <c r="T82" i="34"/>
  <c r="T76" i="34"/>
  <c r="T86" i="15"/>
  <c r="T80" i="12"/>
  <c r="T83" i="10"/>
  <c r="T77" i="10"/>
  <c r="T83" i="2"/>
  <c r="T77" i="2"/>
  <c r="T81" i="15"/>
  <c r="T87" i="14"/>
  <c r="T75" i="12"/>
  <c r="T84" i="10"/>
  <c r="T78" i="10"/>
  <c r="T84" i="2"/>
  <c r="T78" i="2"/>
  <c r="T84" i="34"/>
  <c r="T78" i="34"/>
  <c r="T80" i="14"/>
  <c r="T79" i="2"/>
  <c r="T83" i="34"/>
  <c r="T87" i="35"/>
  <c r="T81" i="35"/>
  <c r="T75" i="35"/>
  <c r="T87" i="33"/>
  <c r="T81" i="33"/>
  <c r="T75" i="33"/>
  <c r="T82" i="16"/>
  <c r="T86" i="10"/>
  <c r="T85" i="34"/>
  <c r="T82" i="35"/>
  <c r="T76" i="35"/>
  <c r="T82" i="33"/>
  <c r="T76" i="33"/>
  <c r="T79" i="10"/>
  <c r="T85" i="2"/>
  <c r="T80" i="34"/>
  <c r="T83" i="35"/>
  <c r="T77" i="35"/>
  <c r="T83" i="33"/>
  <c r="T77" i="33"/>
  <c r="T87" i="15"/>
  <c r="T81" i="12"/>
  <c r="T80" i="2"/>
  <c r="T86" i="34"/>
  <c r="T77" i="34"/>
  <c r="T84" i="35"/>
  <c r="T78" i="35"/>
  <c r="T84" i="33"/>
  <c r="T78" i="33"/>
  <c r="T85" i="10"/>
  <c r="T86" i="12"/>
  <c r="T80" i="10"/>
  <c r="T75" i="14"/>
  <c r="T86" i="2"/>
  <c r="T79" i="33"/>
  <c r="T86" i="35"/>
  <c r="T79" i="35"/>
  <c r="T85" i="33"/>
  <c r="T79" i="34"/>
  <c r="T80" i="35"/>
  <c r="T86" i="33"/>
  <c r="T80" i="33"/>
  <c r="T85" i="36"/>
  <c r="T79" i="36"/>
  <c r="T85" i="32"/>
  <c r="T79" i="32"/>
  <c r="T86" i="36"/>
  <c r="T80" i="36"/>
  <c r="T87" i="36"/>
  <c r="T81" i="36"/>
  <c r="T75" i="36"/>
  <c r="T87" i="32"/>
  <c r="T81" i="32"/>
  <c r="T75" i="32"/>
  <c r="T85" i="35"/>
  <c r="T82" i="36"/>
  <c r="T76" i="36"/>
  <c r="T82" i="32"/>
  <c r="T76" i="32"/>
  <c r="T76" i="1"/>
  <c r="T82" i="1"/>
  <c r="T83" i="36"/>
  <c r="T78" i="36"/>
  <c r="T84" i="36"/>
  <c r="T77" i="36"/>
  <c r="T84" i="32"/>
  <c r="T86" i="32"/>
  <c r="T83" i="32"/>
  <c r="T77" i="1"/>
  <c r="T78" i="1"/>
  <c r="T79" i="1"/>
  <c r="T80" i="1"/>
  <c r="T81" i="1"/>
  <c r="T78" i="32"/>
  <c r="T83" i="1"/>
  <c r="T84" i="1"/>
  <c r="T85" i="1"/>
  <c r="T86" i="1"/>
  <c r="T87" i="1"/>
  <c r="T75" i="1"/>
  <c r="T77" i="32"/>
  <c r="T80" i="32"/>
  <c r="F118" i="20"/>
  <c r="F112" i="20"/>
  <c r="F121" i="20"/>
  <c r="F119" i="20"/>
  <c r="F113" i="20"/>
  <c r="F116" i="20"/>
  <c r="F109" i="20"/>
  <c r="F117" i="20"/>
  <c r="F120" i="20"/>
  <c r="F114" i="20"/>
  <c r="F115" i="20"/>
  <c r="F111" i="20"/>
  <c r="F110" i="20"/>
  <c r="F120" i="19"/>
  <c r="F118" i="19"/>
  <c r="F112" i="19"/>
  <c r="F119" i="19"/>
  <c r="F113" i="19"/>
  <c r="F114" i="19"/>
  <c r="F121" i="19"/>
  <c r="F115" i="19"/>
  <c r="F109" i="19"/>
  <c r="F117" i="19"/>
  <c r="F110" i="19"/>
  <c r="F116" i="19"/>
  <c r="F119" i="18"/>
  <c r="F113" i="18"/>
  <c r="F120" i="18"/>
  <c r="F114" i="18"/>
  <c r="F121" i="18"/>
  <c r="F115" i="18"/>
  <c r="F109" i="18"/>
  <c r="F116" i="18"/>
  <c r="F110" i="18"/>
  <c r="F117" i="18"/>
  <c r="F112" i="18"/>
  <c r="F111" i="19"/>
  <c r="F118" i="18"/>
  <c r="F118" i="22"/>
  <c r="F112" i="22"/>
  <c r="F118" i="13"/>
  <c r="F112" i="13"/>
  <c r="F119" i="22"/>
  <c r="F113" i="22"/>
  <c r="F119" i="13"/>
  <c r="F113" i="13"/>
  <c r="F111" i="18"/>
  <c r="F120" i="22"/>
  <c r="F114" i="22"/>
  <c r="F120" i="13"/>
  <c r="F114" i="13"/>
  <c r="F121" i="22"/>
  <c r="F115" i="22"/>
  <c r="F109" i="22"/>
  <c r="F121" i="13"/>
  <c r="F115" i="13"/>
  <c r="F109" i="13"/>
  <c r="F110" i="13"/>
  <c r="F116" i="21"/>
  <c r="F110" i="21"/>
  <c r="F117" i="22"/>
  <c r="F117" i="21"/>
  <c r="F111" i="21"/>
  <c r="F110" i="22"/>
  <c r="F116" i="13"/>
  <c r="F118" i="21"/>
  <c r="F112" i="21"/>
  <c r="F111" i="13"/>
  <c r="F119" i="21"/>
  <c r="F113" i="21"/>
  <c r="F116" i="22"/>
  <c r="F120" i="21"/>
  <c r="F121" i="17"/>
  <c r="F115" i="17"/>
  <c r="F109" i="17"/>
  <c r="F115" i="21"/>
  <c r="F116" i="17"/>
  <c r="F110" i="17"/>
  <c r="F117" i="17"/>
  <c r="F111" i="17"/>
  <c r="F117" i="13"/>
  <c r="F121" i="21"/>
  <c r="F118" i="17"/>
  <c r="F112" i="17"/>
  <c r="F119" i="16"/>
  <c r="F113" i="16"/>
  <c r="F119" i="15"/>
  <c r="F113" i="15"/>
  <c r="F111" i="22"/>
  <c r="F109" i="21"/>
  <c r="F120" i="17"/>
  <c r="F120" i="16"/>
  <c r="F114" i="16"/>
  <c r="F120" i="15"/>
  <c r="F114" i="15"/>
  <c r="F114" i="21"/>
  <c r="F113" i="17"/>
  <c r="F121" i="16"/>
  <c r="F115" i="16"/>
  <c r="F109" i="16"/>
  <c r="F121" i="15"/>
  <c r="F115" i="15"/>
  <c r="F116" i="16"/>
  <c r="F110" i="16"/>
  <c r="F116" i="15"/>
  <c r="F119" i="17"/>
  <c r="F117" i="16"/>
  <c r="F112" i="15"/>
  <c r="F118" i="14"/>
  <c r="F112" i="14"/>
  <c r="F118" i="12"/>
  <c r="F112" i="12"/>
  <c r="F118" i="10"/>
  <c r="F112" i="10"/>
  <c r="F112" i="16"/>
  <c r="F118" i="15"/>
  <c r="F119" i="14"/>
  <c r="F113" i="14"/>
  <c r="F119" i="12"/>
  <c r="F113" i="12"/>
  <c r="F119" i="10"/>
  <c r="F113" i="10"/>
  <c r="F120" i="14"/>
  <c r="F114" i="14"/>
  <c r="F120" i="12"/>
  <c r="F114" i="12"/>
  <c r="F118" i="16"/>
  <c r="F109" i="15"/>
  <c r="F121" i="14"/>
  <c r="F115" i="14"/>
  <c r="F109" i="14"/>
  <c r="F121" i="12"/>
  <c r="F115" i="12"/>
  <c r="F109" i="12"/>
  <c r="F121" i="10"/>
  <c r="F115" i="10"/>
  <c r="F110" i="14"/>
  <c r="F116" i="12"/>
  <c r="F117" i="10"/>
  <c r="F111" i="10"/>
  <c r="F117" i="2"/>
  <c r="F111" i="2"/>
  <c r="F117" i="34"/>
  <c r="F111" i="34"/>
  <c r="F111" i="12"/>
  <c r="F114" i="10"/>
  <c r="F118" i="2"/>
  <c r="F112" i="2"/>
  <c r="F118" i="34"/>
  <c r="F112" i="34"/>
  <c r="F117" i="15"/>
  <c r="F110" i="15"/>
  <c r="F116" i="14"/>
  <c r="F116" i="10"/>
  <c r="F119" i="2"/>
  <c r="F113" i="2"/>
  <c r="F119" i="34"/>
  <c r="F113" i="34"/>
  <c r="F111" i="14"/>
  <c r="F117" i="12"/>
  <c r="F120" i="2"/>
  <c r="F114" i="2"/>
  <c r="F120" i="34"/>
  <c r="F114" i="34"/>
  <c r="F121" i="2"/>
  <c r="F109" i="34"/>
  <c r="F117" i="35"/>
  <c r="F111" i="35"/>
  <c r="F117" i="33"/>
  <c r="F111" i="33"/>
  <c r="F111" i="15"/>
  <c r="F110" i="10"/>
  <c r="F116" i="2"/>
  <c r="F118" i="35"/>
  <c r="F112" i="35"/>
  <c r="F118" i="33"/>
  <c r="F112" i="33"/>
  <c r="F111" i="16"/>
  <c r="F110" i="12"/>
  <c r="F109" i="2"/>
  <c r="F115" i="34"/>
  <c r="F119" i="35"/>
  <c r="F113" i="35"/>
  <c r="F119" i="33"/>
  <c r="F113" i="33"/>
  <c r="F114" i="17"/>
  <c r="F110" i="34"/>
  <c r="F120" i="35"/>
  <c r="F114" i="35"/>
  <c r="F120" i="33"/>
  <c r="F114" i="33"/>
  <c r="F120" i="10"/>
  <c r="F121" i="34"/>
  <c r="F110" i="2"/>
  <c r="F115" i="2"/>
  <c r="F116" i="34"/>
  <c r="F117" i="14"/>
  <c r="F115" i="35"/>
  <c r="F121" i="33"/>
  <c r="F110" i="35"/>
  <c r="F116" i="33"/>
  <c r="F121" i="35"/>
  <c r="F109" i="33"/>
  <c r="F110" i="33"/>
  <c r="F121" i="36"/>
  <c r="F115" i="36"/>
  <c r="F109" i="36"/>
  <c r="F121" i="32"/>
  <c r="F115" i="32"/>
  <c r="F109" i="32"/>
  <c r="F113" i="1"/>
  <c r="F119" i="1"/>
  <c r="F109" i="35"/>
  <c r="F116" i="36"/>
  <c r="F110" i="36"/>
  <c r="F116" i="32"/>
  <c r="F110" i="32"/>
  <c r="F116" i="35"/>
  <c r="F117" i="36"/>
  <c r="F111" i="36"/>
  <c r="F117" i="32"/>
  <c r="F111" i="32"/>
  <c r="F118" i="36"/>
  <c r="F112" i="36"/>
  <c r="F118" i="32"/>
  <c r="F112" i="32"/>
  <c r="F110" i="1"/>
  <c r="F116" i="1"/>
  <c r="F109" i="10"/>
  <c r="F120" i="36"/>
  <c r="F113" i="36"/>
  <c r="F119" i="32"/>
  <c r="F115" i="33"/>
  <c r="F119" i="36"/>
  <c r="F120" i="32"/>
  <c r="F112" i="1"/>
  <c r="F121" i="1"/>
  <c r="F113" i="32"/>
  <c r="F117" i="1"/>
  <c r="F109" i="1"/>
  <c r="F115" i="1"/>
  <c r="F118" i="1"/>
  <c r="F114" i="36"/>
  <c r="F114" i="1"/>
  <c r="F114" i="32"/>
  <c r="F111" i="1"/>
  <c r="F120" i="1"/>
  <c r="N135" i="20"/>
  <c r="N136" i="20"/>
  <c r="N138" i="20"/>
  <c r="N130" i="20"/>
  <c r="N131" i="20"/>
  <c r="N134" i="20"/>
  <c r="N129" i="20"/>
  <c r="N126" i="20"/>
  <c r="N132" i="20"/>
  <c r="N128" i="20"/>
  <c r="N127" i="20"/>
  <c r="N133" i="20"/>
  <c r="N137" i="20"/>
  <c r="N134" i="19"/>
  <c r="N128" i="19"/>
  <c r="N135" i="19"/>
  <c r="N129" i="19"/>
  <c r="N136" i="19"/>
  <c r="N130" i="19"/>
  <c r="N137" i="19"/>
  <c r="N131" i="19"/>
  <c r="N138" i="19"/>
  <c r="N133" i="19"/>
  <c r="N126" i="19"/>
  <c r="N132" i="19"/>
  <c r="N137" i="18"/>
  <c r="N131" i="18"/>
  <c r="N138" i="18"/>
  <c r="N132" i="18"/>
  <c r="N126" i="18"/>
  <c r="N133" i="18"/>
  <c r="N127" i="18"/>
  <c r="N127" i="19"/>
  <c r="N134" i="18"/>
  <c r="N128" i="18"/>
  <c r="N135" i="18"/>
  <c r="N133" i="22"/>
  <c r="N127" i="22"/>
  <c r="N130" i="18"/>
  <c r="N134" i="22"/>
  <c r="N128" i="22"/>
  <c r="N135" i="22"/>
  <c r="N129" i="22"/>
  <c r="N136" i="18"/>
  <c r="N136" i="22"/>
  <c r="N130" i="22"/>
  <c r="N136" i="13"/>
  <c r="N130" i="13"/>
  <c r="N138" i="22"/>
  <c r="N137" i="13"/>
  <c r="N131" i="13"/>
  <c r="N131" i="22"/>
  <c r="N126" i="22"/>
  <c r="N138" i="13"/>
  <c r="N132" i="13"/>
  <c r="N126" i="13"/>
  <c r="N133" i="13"/>
  <c r="N127" i="13"/>
  <c r="N137" i="22"/>
  <c r="N128" i="13"/>
  <c r="N134" i="21"/>
  <c r="N128" i="21"/>
  <c r="N135" i="21"/>
  <c r="N129" i="21"/>
  <c r="N129" i="18"/>
  <c r="N134" i="13"/>
  <c r="N136" i="21"/>
  <c r="N130" i="21"/>
  <c r="N129" i="13"/>
  <c r="N137" i="21"/>
  <c r="N131" i="21"/>
  <c r="N138" i="21"/>
  <c r="N133" i="17"/>
  <c r="N127" i="17"/>
  <c r="N133" i="16"/>
  <c r="N133" i="21"/>
  <c r="N134" i="17"/>
  <c r="N128" i="17"/>
  <c r="N134" i="16"/>
  <c r="N126" i="21"/>
  <c r="N135" i="17"/>
  <c r="N129" i="17"/>
  <c r="N135" i="16"/>
  <c r="N132" i="22"/>
  <c r="N136" i="17"/>
  <c r="N130" i="17"/>
  <c r="N136" i="16"/>
  <c r="N131" i="16"/>
  <c r="N137" i="15"/>
  <c r="N131" i="15"/>
  <c r="N138" i="17"/>
  <c r="N132" i="16"/>
  <c r="N126" i="16"/>
  <c r="N138" i="15"/>
  <c r="N132" i="15"/>
  <c r="N126" i="15"/>
  <c r="N131" i="17"/>
  <c r="N137" i="16"/>
  <c r="N127" i="16"/>
  <c r="N133" i="15"/>
  <c r="N127" i="15"/>
  <c r="N135" i="13"/>
  <c r="N127" i="21"/>
  <c r="N126" i="17"/>
  <c r="N128" i="16"/>
  <c r="N134" i="15"/>
  <c r="N128" i="15"/>
  <c r="N132" i="21"/>
  <c r="N136" i="14"/>
  <c r="N130" i="14"/>
  <c r="N136" i="12"/>
  <c r="N130" i="12"/>
  <c r="N136" i="10"/>
  <c r="N130" i="10"/>
  <c r="N132" i="17"/>
  <c r="N130" i="16"/>
  <c r="N136" i="15"/>
  <c r="N137" i="14"/>
  <c r="N131" i="14"/>
  <c r="N137" i="12"/>
  <c r="N131" i="12"/>
  <c r="N137" i="10"/>
  <c r="N131" i="10"/>
  <c r="N137" i="17"/>
  <c r="N129" i="15"/>
  <c r="N138" i="14"/>
  <c r="N132" i="14"/>
  <c r="N126" i="14"/>
  <c r="N138" i="12"/>
  <c r="N132" i="12"/>
  <c r="N126" i="12"/>
  <c r="N138" i="10"/>
  <c r="N132" i="10"/>
  <c r="N133" i="14"/>
  <c r="N127" i="14"/>
  <c r="N133" i="12"/>
  <c r="N127" i="12"/>
  <c r="N133" i="10"/>
  <c r="N127" i="10"/>
  <c r="N129" i="16"/>
  <c r="N128" i="14"/>
  <c r="N134" i="12"/>
  <c r="N135" i="2"/>
  <c r="N129" i="2"/>
  <c r="N135" i="34"/>
  <c r="N129" i="34"/>
  <c r="N138" i="16"/>
  <c r="N129" i="12"/>
  <c r="N135" i="10"/>
  <c r="N126" i="10"/>
  <c r="N136" i="2"/>
  <c r="N130" i="2"/>
  <c r="N136" i="34"/>
  <c r="N130" i="34"/>
  <c r="N134" i="14"/>
  <c r="N128" i="10"/>
  <c r="N137" i="2"/>
  <c r="N131" i="2"/>
  <c r="N137" i="34"/>
  <c r="N131" i="34"/>
  <c r="N130" i="15"/>
  <c r="N129" i="14"/>
  <c r="N135" i="12"/>
  <c r="N138" i="2"/>
  <c r="N132" i="2"/>
  <c r="N126" i="2"/>
  <c r="N138" i="34"/>
  <c r="N132" i="34"/>
  <c r="N126" i="34"/>
  <c r="N127" i="34"/>
  <c r="N135" i="35"/>
  <c r="N129" i="35"/>
  <c r="N135" i="33"/>
  <c r="N129" i="33"/>
  <c r="N135" i="36"/>
  <c r="N135" i="14"/>
  <c r="N129" i="10"/>
  <c r="N134" i="2"/>
  <c r="N136" i="35"/>
  <c r="N130" i="35"/>
  <c r="N136" i="33"/>
  <c r="N130" i="33"/>
  <c r="N136" i="36"/>
  <c r="N134" i="10"/>
  <c r="N127" i="2"/>
  <c r="N133" i="34"/>
  <c r="N137" i="35"/>
  <c r="N131" i="35"/>
  <c r="N137" i="33"/>
  <c r="N131" i="33"/>
  <c r="N137" i="36"/>
  <c r="N128" i="34"/>
  <c r="N138" i="35"/>
  <c r="N132" i="35"/>
  <c r="N126" i="35"/>
  <c r="N138" i="33"/>
  <c r="N132" i="33"/>
  <c r="N126" i="33"/>
  <c r="N138" i="36"/>
  <c r="N135" i="15"/>
  <c r="N128" i="12"/>
  <c r="N134" i="34"/>
  <c r="N133" i="35"/>
  <c r="N128" i="35"/>
  <c r="N134" i="33"/>
  <c r="N127" i="33"/>
  <c r="N133" i="36"/>
  <c r="N133" i="2"/>
  <c r="N128" i="33"/>
  <c r="N134" i="36"/>
  <c r="N127" i="36"/>
  <c r="N133" i="32"/>
  <c r="N127" i="32"/>
  <c r="N132" i="1"/>
  <c r="N138" i="1"/>
  <c r="N133" i="33"/>
  <c r="N128" i="36"/>
  <c r="N134" i="32"/>
  <c r="N128" i="32"/>
  <c r="N129" i="36"/>
  <c r="N135" i="32"/>
  <c r="N129" i="32"/>
  <c r="N128" i="2"/>
  <c r="N127" i="35"/>
  <c r="N130" i="36"/>
  <c r="N136" i="32"/>
  <c r="N130" i="32"/>
  <c r="N129" i="1"/>
  <c r="N135" i="1"/>
  <c r="N134" i="35"/>
  <c r="N131" i="32"/>
  <c r="N126" i="32"/>
  <c r="N131" i="36"/>
  <c r="N137" i="32"/>
  <c r="N126" i="36"/>
  <c r="N132" i="32"/>
  <c r="N134" i="1"/>
  <c r="N126" i="1"/>
  <c r="N138" i="32"/>
  <c r="N130" i="1"/>
  <c r="N128" i="1"/>
  <c r="N131" i="1"/>
  <c r="N127" i="1"/>
  <c r="N136" i="1"/>
  <c r="N132" i="36"/>
  <c r="N133" i="1"/>
  <c r="N137" i="1"/>
  <c r="AC65" i="20"/>
  <c r="AC59" i="20"/>
  <c r="AC66" i="20"/>
  <c r="AC60" i="20"/>
  <c r="AC67" i="20"/>
  <c r="AC61" i="20"/>
  <c r="AC68" i="20"/>
  <c r="AC62" i="20"/>
  <c r="AC70" i="20"/>
  <c r="AC63" i="20"/>
  <c r="AC58" i="20"/>
  <c r="AC64" i="20"/>
  <c r="AC69" i="20"/>
  <c r="AC66" i="19"/>
  <c r="AC67" i="19"/>
  <c r="AC61" i="19"/>
  <c r="AC68" i="19"/>
  <c r="AC62" i="19"/>
  <c r="AC69" i="19"/>
  <c r="AC63" i="19"/>
  <c r="AC64" i="19"/>
  <c r="AC58" i="19"/>
  <c r="AC59" i="19"/>
  <c r="AC70" i="19"/>
  <c r="AC65" i="19"/>
  <c r="AC66" i="18"/>
  <c r="AC60" i="18"/>
  <c r="AC67" i="18"/>
  <c r="AC61" i="18"/>
  <c r="AC68" i="18"/>
  <c r="AC62" i="18"/>
  <c r="AC69" i="18"/>
  <c r="AC63" i="18"/>
  <c r="AC60" i="19"/>
  <c r="AC64" i="18"/>
  <c r="AC69" i="22"/>
  <c r="AC63" i="22"/>
  <c r="AC59" i="18"/>
  <c r="AC70" i="22"/>
  <c r="AC64" i="22"/>
  <c r="AC58" i="22"/>
  <c r="AC70" i="18"/>
  <c r="AC65" i="22"/>
  <c r="AC59" i="22"/>
  <c r="AC65" i="18"/>
  <c r="AC66" i="22"/>
  <c r="AC60" i="22"/>
  <c r="AC67" i="22"/>
  <c r="AC67" i="13"/>
  <c r="AC61" i="13"/>
  <c r="AC67" i="21"/>
  <c r="AC61" i="21"/>
  <c r="AC62" i="22"/>
  <c r="AC68" i="13"/>
  <c r="AC62" i="13"/>
  <c r="AC68" i="21"/>
  <c r="AC62" i="21"/>
  <c r="AC69" i="13"/>
  <c r="AC63" i="13"/>
  <c r="AC69" i="21"/>
  <c r="AC63" i="21"/>
  <c r="AC68" i="22"/>
  <c r="AC70" i="13"/>
  <c r="AC64" i="13"/>
  <c r="AC58" i="13"/>
  <c r="AC70" i="21"/>
  <c r="AC64" i="21"/>
  <c r="AC58" i="21"/>
  <c r="AC59" i="13"/>
  <c r="AC65" i="21"/>
  <c r="AC66" i="17"/>
  <c r="AC60" i="17"/>
  <c r="AC60" i="21"/>
  <c r="AC67" i="17"/>
  <c r="AC61" i="17"/>
  <c r="AC65" i="13"/>
  <c r="AC68" i="17"/>
  <c r="AC62" i="17"/>
  <c r="AC60" i="13"/>
  <c r="AC66" i="21"/>
  <c r="AC69" i="17"/>
  <c r="AC63" i="17"/>
  <c r="AC59" i="21"/>
  <c r="AC70" i="17"/>
  <c r="AC70" i="16"/>
  <c r="AC64" i="16"/>
  <c r="AC58" i="16"/>
  <c r="AC65" i="17"/>
  <c r="AC65" i="16"/>
  <c r="AC59" i="16"/>
  <c r="AC58" i="18"/>
  <c r="AC58" i="17"/>
  <c r="AC66" i="16"/>
  <c r="AC60" i="16"/>
  <c r="AC66" i="13"/>
  <c r="AC67" i="16"/>
  <c r="AC61" i="16"/>
  <c r="AC61" i="22"/>
  <c r="AC62" i="16"/>
  <c r="AC69" i="15"/>
  <c r="AC63" i="15"/>
  <c r="AC69" i="14"/>
  <c r="AC63" i="14"/>
  <c r="AC69" i="12"/>
  <c r="AC63" i="12"/>
  <c r="AC70" i="15"/>
  <c r="AC64" i="15"/>
  <c r="AC58" i="15"/>
  <c r="AC70" i="14"/>
  <c r="AC64" i="14"/>
  <c r="AC58" i="14"/>
  <c r="AC70" i="12"/>
  <c r="AC64" i="12"/>
  <c r="AC58" i="12"/>
  <c r="AC68" i="16"/>
  <c r="AC65" i="15"/>
  <c r="AC59" i="15"/>
  <c r="AC65" i="14"/>
  <c r="AC59" i="14"/>
  <c r="AC65" i="12"/>
  <c r="AC59" i="12"/>
  <c r="AC59" i="17"/>
  <c r="AC63" i="16"/>
  <c r="AC66" i="15"/>
  <c r="AC60" i="15"/>
  <c r="AC66" i="14"/>
  <c r="AC60" i="14"/>
  <c r="AC66" i="12"/>
  <c r="AC60" i="12"/>
  <c r="AC67" i="15"/>
  <c r="AC61" i="12"/>
  <c r="AC68" i="10"/>
  <c r="AC62" i="10"/>
  <c r="AC68" i="2"/>
  <c r="AC62" i="2"/>
  <c r="AC62" i="15"/>
  <c r="AC68" i="14"/>
  <c r="AC69" i="10"/>
  <c r="AC63" i="10"/>
  <c r="AC69" i="2"/>
  <c r="AC63" i="2"/>
  <c r="AC69" i="34"/>
  <c r="AC64" i="17"/>
  <c r="AC61" i="14"/>
  <c r="AC67" i="12"/>
  <c r="AC70" i="10"/>
  <c r="AC64" i="10"/>
  <c r="AC58" i="10"/>
  <c r="AC70" i="2"/>
  <c r="AC64" i="2"/>
  <c r="AC58" i="2"/>
  <c r="AC69" i="16"/>
  <c r="AC68" i="15"/>
  <c r="AC62" i="12"/>
  <c r="AC65" i="10"/>
  <c r="AC59" i="10"/>
  <c r="AC65" i="2"/>
  <c r="AC59" i="2"/>
  <c r="AC61" i="15"/>
  <c r="AC60" i="10"/>
  <c r="AC66" i="2"/>
  <c r="AC70" i="34"/>
  <c r="AC68" i="34"/>
  <c r="AC62" i="34"/>
  <c r="AC68" i="35"/>
  <c r="AC62" i="35"/>
  <c r="AC68" i="33"/>
  <c r="AC62" i="33"/>
  <c r="AC68" i="12"/>
  <c r="AC61" i="2"/>
  <c r="AC63" i="34"/>
  <c r="AC69" i="35"/>
  <c r="AC63" i="35"/>
  <c r="AC69" i="33"/>
  <c r="AC63" i="33"/>
  <c r="AC66" i="10"/>
  <c r="AC64" i="34"/>
  <c r="AC58" i="34"/>
  <c r="AC70" i="35"/>
  <c r="AC64" i="35"/>
  <c r="AC58" i="35"/>
  <c r="AC70" i="33"/>
  <c r="AC64" i="33"/>
  <c r="AC58" i="33"/>
  <c r="AC62" i="14"/>
  <c r="AC61" i="10"/>
  <c r="AC67" i="2"/>
  <c r="AC65" i="34"/>
  <c r="AC59" i="34"/>
  <c r="AC65" i="35"/>
  <c r="AC59" i="35"/>
  <c r="AC65" i="33"/>
  <c r="AC59" i="33"/>
  <c r="AC67" i="14"/>
  <c r="AC60" i="2"/>
  <c r="AC67" i="34"/>
  <c r="AC60" i="34"/>
  <c r="AC61" i="34"/>
  <c r="AC60" i="35"/>
  <c r="AC66" i="33"/>
  <c r="AC61" i="33"/>
  <c r="AC66" i="35"/>
  <c r="AC66" i="34"/>
  <c r="AC67" i="35"/>
  <c r="AC61" i="35"/>
  <c r="AC66" i="36"/>
  <c r="AC60" i="36"/>
  <c r="AC66" i="32"/>
  <c r="AC60" i="32"/>
  <c r="AC67" i="36"/>
  <c r="AC61" i="36"/>
  <c r="AC68" i="36"/>
  <c r="AC62" i="36"/>
  <c r="AC67" i="10"/>
  <c r="AC60" i="33"/>
  <c r="AC69" i="36"/>
  <c r="AC63" i="36"/>
  <c r="AC69" i="32"/>
  <c r="AC63" i="32"/>
  <c r="AC62" i="1"/>
  <c r="AC68" i="1"/>
  <c r="AC70" i="36"/>
  <c r="AC65" i="36"/>
  <c r="AC67" i="33"/>
  <c r="AC58" i="36"/>
  <c r="AC64" i="36"/>
  <c r="AC59" i="36"/>
  <c r="AC64" i="32"/>
  <c r="AC68" i="32"/>
  <c r="AC59" i="32"/>
  <c r="AC63" i="1"/>
  <c r="AC64" i="1"/>
  <c r="AC65" i="1"/>
  <c r="AC66" i="1"/>
  <c r="AC67" i="1"/>
  <c r="AC70" i="1"/>
  <c r="AC70" i="32"/>
  <c r="AC67" i="32"/>
  <c r="AC58" i="32"/>
  <c r="AC69" i="1"/>
  <c r="AC61" i="32"/>
  <c r="AC62" i="32"/>
  <c r="AC65" i="32"/>
  <c r="AC59" i="1"/>
  <c r="AC60" i="1"/>
  <c r="AC61" i="1"/>
  <c r="AC58" i="1"/>
  <c r="H68" i="20"/>
  <c r="H62" i="20"/>
  <c r="H69" i="20"/>
  <c r="H63" i="20"/>
  <c r="H70" i="20"/>
  <c r="H64" i="20"/>
  <c r="H58" i="20"/>
  <c r="H65" i="20"/>
  <c r="H59" i="20"/>
  <c r="H67" i="20"/>
  <c r="H60" i="20"/>
  <c r="H61" i="20"/>
  <c r="H69" i="19"/>
  <c r="H63" i="19"/>
  <c r="H70" i="19"/>
  <c r="H64" i="19"/>
  <c r="H65" i="19"/>
  <c r="H66" i="19"/>
  <c r="H66" i="20"/>
  <c r="H61" i="19"/>
  <c r="H67" i="19"/>
  <c r="H62" i="19"/>
  <c r="H58" i="19"/>
  <c r="H69" i="18"/>
  <c r="H63" i="18"/>
  <c r="H70" i="18"/>
  <c r="H64" i="18"/>
  <c r="H58" i="18"/>
  <c r="H59" i="19"/>
  <c r="H65" i="18"/>
  <c r="H59" i="18"/>
  <c r="H66" i="18"/>
  <c r="H60" i="18"/>
  <c r="H61" i="18"/>
  <c r="H66" i="22"/>
  <c r="H60" i="22"/>
  <c r="H67" i="22"/>
  <c r="H61" i="22"/>
  <c r="H67" i="18"/>
  <c r="H68" i="22"/>
  <c r="H62" i="22"/>
  <c r="H60" i="19"/>
  <c r="H62" i="18"/>
  <c r="H69" i="22"/>
  <c r="H63" i="22"/>
  <c r="H64" i="22"/>
  <c r="H70" i="13"/>
  <c r="H64" i="13"/>
  <c r="H58" i="13"/>
  <c r="H70" i="21"/>
  <c r="H64" i="21"/>
  <c r="H58" i="21"/>
  <c r="H59" i="22"/>
  <c r="H65" i="13"/>
  <c r="H59" i="13"/>
  <c r="H65" i="21"/>
  <c r="H59" i="21"/>
  <c r="H70" i="22"/>
  <c r="H66" i="13"/>
  <c r="H60" i="13"/>
  <c r="H66" i="21"/>
  <c r="H60" i="21"/>
  <c r="H68" i="19"/>
  <c r="H65" i="22"/>
  <c r="H67" i="13"/>
  <c r="H61" i="13"/>
  <c r="H67" i="21"/>
  <c r="H61" i="21"/>
  <c r="H62" i="21"/>
  <c r="H69" i="17"/>
  <c r="H63" i="17"/>
  <c r="H68" i="18"/>
  <c r="H69" i="13"/>
  <c r="H70" i="17"/>
  <c r="H64" i="17"/>
  <c r="H58" i="17"/>
  <c r="H62" i="13"/>
  <c r="H68" i="21"/>
  <c r="H65" i="17"/>
  <c r="H59" i="17"/>
  <c r="H63" i="21"/>
  <c r="H66" i="17"/>
  <c r="H60" i="17"/>
  <c r="H67" i="17"/>
  <c r="H67" i="16"/>
  <c r="H61" i="16"/>
  <c r="H69" i="21"/>
  <c r="H62" i="17"/>
  <c r="H68" i="16"/>
  <c r="H62" i="16"/>
  <c r="H58" i="22"/>
  <c r="H69" i="16"/>
  <c r="H63" i="16"/>
  <c r="H63" i="13"/>
  <c r="H68" i="17"/>
  <c r="H70" i="16"/>
  <c r="H64" i="16"/>
  <c r="H58" i="16"/>
  <c r="H59" i="16"/>
  <c r="H66" i="15"/>
  <c r="H60" i="15"/>
  <c r="H66" i="14"/>
  <c r="H60" i="14"/>
  <c r="H66" i="12"/>
  <c r="H60" i="12"/>
  <c r="H67" i="15"/>
  <c r="H61" i="15"/>
  <c r="H67" i="14"/>
  <c r="H61" i="14"/>
  <c r="H67" i="12"/>
  <c r="H61" i="12"/>
  <c r="H65" i="16"/>
  <c r="H68" i="15"/>
  <c r="H62" i="15"/>
  <c r="H68" i="14"/>
  <c r="H62" i="14"/>
  <c r="H68" i="12"/>
  <c r="H62" i="12"/>
  <c r="H60" i="16"/>
  <c r="H69" i="15"/>
  <c r="H63" i="15"/>
  <c r="H69" i="14"/>
  <c r="H63" i="14"/>
  <c r="H69" i="12"/>
  <c r="H63" i="12"/>
  <c r="H61" i="17"/>
  <c r="H64" i="15"/>
  <c r="H70" i="14"/>
  <c r="H58" i="12"/>
  <c r="H65" i="10"/>
  <c r="H59" i="10"/>
  <c r="H65" i="2"/>
  <c r="H59" i="2"/>
  <c r="H59" i="15"/>
  <c r="H65" i="14"/>
  <c r="H66" i="10"/>
  <c r="H60" i="10"/>
  <c r="H66" i="2"/>
  <c r="H60" i="2"/>
  <c r="H70" i="15"/>
  <c r="H58" i="14"/>
  <c r="H64" i="12"/>
  <c r="H67" i="10"/>
  <c r="H61" i="10"/>
  <c r="H67" i="2"/>
  <c r="H61" i="2"/>
  <c r="H66" i="16"/>
  <c r="H65" i="15"/>
  <c r="H59" i="12"/>
  <c r="H68" i="10"/>
  <c r="H62" i="10"/>
  <c r="H68" i="2"/>
  <c r="H62" i="2"/>
  <c r="H58" i="15"/>
  <c r="H63" i="2"/>
  <c r="H65" i="34"/>
  <c r="H59" i="34"/>
  <c r="H65" i="35"/>
  <c r="H59" i="35"/>
  <c r="H65" i="33"/>
  <c r="H59" i="33"/>
  <c r="H65" i="12"/>
  <c r="H70" i="10"/>
  <c r="H58" i="2"/>
  <c r="H66" i="34"/>
  <c r="H60" i="34"/>
  <c r="H66" i="35"/>
  <c r="H60" i="35"/>
  <c r="H66" i="33"/>
  <c r="H60" i="33"/>
  <c r="H70" i="12"/>
  <c r="H63" i="10"/>
  <c r="H69" i="2"/>
  <c r="H67" i="34"/>
  <c r="H61" i="34"/>
  <c r="H67" i="35"/>
  <c r="H61" i="35"/>
  <c r="H67" i="33"/>
  <c r="H61" i="33"/>
  <c r="H59" i="14"/>
  <c r="H58" i="10"/>
  <c r="H64" i="2"/>
  <c r="H68" i="34"/>
  <c r="H62" i="34"/>
  <c r="H68" i="35"/>
  <c r="H62" i="35"/>
  <c r="H68" i="33"/>
  <c r="H62" i="33"/>
  <c r="H68" i="13"/>
  <c r="H69" i="34"/>
  <c r="H70" i="2"/>
  <c r="H70" i="34"/>
  <c r="H64" i="34"/>
  <c r="H63" i="33"/>
  <c r="H70" i="35"/>
  <c r="H58" i="33"/>
  <c r="H64" i="10"/>
  <c r="H63" i="35"/>
  <c r="H69" i="33"/>
  <c r="H63" i="34"/>
  <c r="H64" i="35"/>
  <c r="H70" i="33"/>
  <c r="H64" i="14"/>
  <c r="H58" i="35"/>
  <c r="H69" i="36"/>
  <c r="H63" i="36"/>
  <c r="H69" i="32"/>
  <c r="H63" i="32"/>
  <c r="H69" i="35"/>
  <c r="H70" i="36"/>
  <c r="H64" i="36"/>
  <c r="H58" i="36"/>
  <c r="H69" i="10"/>
  <c r="H65" i="36"/>
  <c r="H59" i="36"/>
  <c r="H58" i="34"/>
  <c r="H66" i="36"/>
  <c r="H60" i="36"/>
  <c r="H66" i="32"/>
  <c r="H60" i="32"/>
  <c r="H59" i="1"/>
  <c r="H65" i="1"/>
  <c r="H70" i="1"/>
  <c r="H64" i="33"/>
  <c r="H67" i="36"/>
  <c r="H62" i="36"/>
  <c r="H68" i="36"/>
  <c r="H61" i="36"/>
  <c r="H70" i="32"/>
  <c r="H61" i="32"/>
  <c r="H67" i="32"/>
  <c r="H65" i="32"/>
  <c r="H60" i="1"/>
  <c r="H61" i="1"/>
  <c r="H62" i="1"/>
  <c r="H63" i="1"/>
  <c r="H64" i="1"/>
  <c r="H58" i="1"/>
  <c r="H58" i="32"/>
  <c r="H64" i="32"/>
  <c r="H66" i="1"/>
  <c r="H67" i="1"/>
  <c r="H68" i="1"/>
  <c r="H69" i="1"/>
  <c r="H68" i="32"/>
  <c r="H59" i="32"/>
  <c r="H62" i="32"/>
  <c r="AG72" i="29"/>
  <c r="BP4" i="29"/>
  <c r="AG7" i="7"/>
  <c r="BP30" i="28"/>
  <c r="BP31" i="28"/>
  <c r="AH33" i="6"/>
  <c r="AG21" i="7"/>
  <c r="AG8" i="28"/>
  <c r="AJ9" i="5"/>
  <c r="BP8" i="30"/>
  <c r="AG20" i="28"/>
  <c r="AH21" i="28" s="1"/>
  <c r="AC69" i="28"/>
  <c r="BP7" i="30"/>
  <c r="BP9" i="30"/>
  <c r="AG17" i="31"/>
  <c r="AC66" i="31"/>
  <c r="AG68" i="31" s="1"/>
  <c r="AG61" i="31"/>
  <c r="BL8" i="31"/>
  <c r="AC69" i="31"/>
  <c r="AG70" i="31" s="1"/>
  <c r="AG14" i="31"/>
  <c r="S63" i="31"/>
  <c r="AG64" i="31" s="1"/>
  <c r="BE4" i="31"/>
  <c r="V57" i="31"/>
  <c r="AG57" i="31" s="1"/>
  <c r="BI9" i="31"/>
  <c r="BP9" i="31" s="1"/>
  <c r="Z71" i="31"/>
  <c r="AG70" i="30"/>
  <c r="AG72" i="28"/>
  <c r="AG12" i="28"/>
  <c r="S61" i="28"/>
  <c r="BL7" i="28"/>
  <c r="BP7" i="28" s="1"/>
  <c r="AC66" i="28"/>
  <c r="AG4" i="28"/>
  <c r="K53" i="28"/>
  <c r="AG14" i="28"/>
  <c r="S63" i="28"/>
  <c r="BA4" i="28"/>
  <c r="R56" i="28"/>
  <c r="AG18" i="6"/>
  <c r="Z67" i="6"/>
  <c r="AG22" i="6"/>
  <c r="AH23" i="6" s="1"/>
  <c r="Z71" i="6"/>
  <c r="R57" i="6"/>
  <c r="Q61" i="6"/>
  <c r="V60" i="6"/>
  <c r="S61" i="6"/>
  <c r="V61" i="6"/>
  <c r="Q60" i="6"/>
  <c r="S60" i="6"/>
  <c r="AT4" i="28"/>
  <c r="AG7" i="28"/>
  <c r="AG17" i="28"/>
  <c r="AG22" i="31"/>
  <c r="AH23" i="31" s="1"/>
  <c r="AI23" i="31" s="1"/>
  <c r="J23" i="38"/>
  <c r="J25" i="38"/>
  <c r="J24" i="38"/>
  <c r="B15" i="38"/>
  <c r="B8" i="38"/>
  <c r="E8" i="38"/>
  <c r="B10" i="38"/>
  <c r="BI9" i="6"/>
  <c r="BP9" i="6" s="1"/>
  <c r="E15" i="38"/>
  <c r="E12" i="38"/>
  <c r="E19" i="38"/>
  <c r="E18" i="38"/>
  <c r="E17" i="38"/>
  <c r="E11" i="38"/>
  <c r="E20" i="38"/>
  <c r="E13" i="38"/>
  <c r="E14" i="38"/>
  <c r="BI7" i="31"/>
  <c r="AG18" i="31"/>
  <c r="J30" i="38"/>
  <c r="J32" i="38"/>
  <c r="J34" i="38"/>
  <c r="J29" i="38"/>
  <c r="J28" i="38"/>
  <c r="J31" i="38"/>
  <c r="J33" i="38"/>
  <c r="J35" i="38"/>
  <c r="J27" i="38"/>
  <c r="J26" i="38"/>
  <c r="E10" i="38"/>
  <c r="BI7" i="6"/>
  <c r="E16" i="38"/>
  <c r="B12" i="38"/>
  <c r="B19" i="38"/>
  <c r="B20" i="38"/>
  <c r="B16" i="38"/>
  <c r="B17" i="38"/>
  <c r="B14" i="38"/>
  <c r="B11" i="38"/>
  <c r="B13" i="38"/>
  <c r="B18" i="38"/>
  <c r="AN11" i="5"/>
  <c r="AN25" i="5"/>
  <c r="AN27" i="5"/>
  <c r="AN29" i="5"/>
  <c r="AN28" i="5"/>
  <c r="AN26" i="5"/>
  <c r="AN13" i="5"/>
  <c r="AN19" i="5"/>
  <c r="AN17" i="5"/>
  <c r="AN14" i="5"/>
  <c r="AN22" i="5"/>
  <c r="AN12" i="5"/>
  <c r="AN15" i="5"/>
  <c r="AN24" i="5"/>
  <c r="AN20" i="5"/>
  <c r="AN16" i="5"/>
  <c r="AN18" i="5"/>
  <c r="AN23" i="5"/>
  <c r="AN21" i="5"/>
  <c r="BL7" i="31"/>
  <c r="BE5" i="31"/>
  <c r="AZ5" i="31"/>
  <c r="BB5" i="31"/>
  <c r="BE6" i="31"/>
  <c r="BA4" i="31"/>
  <c r="BB6" i="31"/>
  <c r="BB6" i="28"/>
  <c r="AZ5" i="28"/>
  <c r="BB5" i="28"/>
  <c r="AG7" i="31"/>
  <c r="AG20" i="31"/>
  <c r="AH21" i="31" s="1"/>
  <c r="AI21" i="31" s="1"/>
  <c r="AG16" i="31"/>
  <c r="AG13" i="28"/>
  <c r="BP34" i="6"/>
  <c r="BL8" i="6"/>
  <c r="BP33" i="6"/>
  <c r="BL7" i="6"/>
  <c r="AZ5" i="6"/>
  <c r="BE5" i="6"/>
  <c r="BB6" i="6"/>
  <c r="BB5" i="6"/>
  <c r="BE6" i="6"/>
  <c r="BA4" i="6"/>
  <c r="AG15" i="28"/>
  <c r="AG11" i="28"/>
  <c r="AG8" i="6"/>
  <c r="AH8" i="6" s="1"/>
  <c r="AG10" i="28"/>
  <c r="AG13" i="6"/>
  <c r="AG20" i="6"/>
  <c r="AH21" i="6" s="1"/>
  <c r="AG14" i="6"/>
  <c r="AG16" i="6"/>
  <c r="AG15" i="6"/>
  <c r="AG9" i="28"/>
  <c r="AG9" i="6"/>
  <c r="AG12" i="6"/>
  <c r="AG12" i="7" s="1"/>
  <c r="AG11" i="6"/>
  <c r="AG11" i="7" s="1"/>
  <c r="AG10" i="6"/>
  <c r="AG11" i="31"/>
  <c r="AG15" i="31"/>
  <c r="AG9" i="31"/>
  <c r="AG12" i="31"/>
  <c r="AG8" i="31"/>
  <c r="AG13" i="31"/>
  <c r="AG10" i="31"/>
  <c r="AH23" i="29"/>
  <c r="AR14" i="7"/>
  <c r="AQ13" i="7"/>
  <c r="AO13" i="7"/>
  <c r="AM13" i="7"/>
  <c r="AP12" i="7"/>
  <c r="AR16" i="7"/>
  <c r="AQ14" i="7"/>
  <c r="AN7" i="7"/>
  <c r="AQ12" i="7"/>
  <c r="AM14" i="7"/>
  <c r="AR15" i="7"/>
  <c r="AP14" i="7"/>
  <c r="BP31" i="30" l="1"/>
  <c r="AH15" i="29"/>
  <c r="AG61" i="28"/>
  <c r="AH8" i="29"/>
  <c r="AH40" i="30"/>
  <c r="AG18" i="7"/>
  <c r="BP5" i="29"/>
  <c r="AH44" i="6"/>
  <c r="AH40" i="29"/>
  <c r="AI21" i="30"/>
  <c r="AH33" i="28"/>
  <c r="BP4" i="6"/>
  <c r="AH48" i="30"/>
  <c r="AH12" i="29"/>
  <c r="BP8" i="31"/>
  <c r="AG72" i="30"/>
  <c r="AG70" i="28"/>
  <c r="AG68" i="29"/>
  <c r="AH33" i="29"/>
  <c r="AG64" i="30"/>
  <c r="AH37" i="6"/>
  <c r="AH8" i="30"/>
  <c r="AI8" i="30" s="1"/>
  <c r="AG17" i="7"/>
  <c r="AG64" i="29"/>
  <c r="AG14" i="7"/>
  <c r="AH19" i="28"/>
  <c r="AH12" i="30"/>
  <c r="AG15" i="7"/>
  <c r="AG10" i="7"/>
  <c r="AH44" i="28"/>
  <c r="AG68" i="30"/>
  <c r="BP7" i="29"/>
  <c r="AH44" i="29"/>
  <c r="AH19" i="30"/>
  <c r="AG57" i="30"/>
  <c r="AG61" i="30"/>
  <c r="AG57" i="29"/>
  <c r="AG68" i="28"/>
  <c r="BP30" i="30"/>
  <c r="AH19" i="29"/>
  <c r="AH37" i="30"/>
  <c r="BP6" i="28"/>
  <c r="AG70" i="29"/>
  <c r="AG72" i="31"/>
  <c r="BP9" i="28"/>
  <c r="AH40" i="6"/>
  <c r="AG64" i="28"/>
  <c r="AI23" i="29"/>
  <c r="AG64" i="6"/>
  <c r="AH46" i="29"/>
  <c r="AI21" i="29" s="1"/>
  <c r="AI23" i="28"/>
  <c r="I151" i="20"/>
  <c r="I145" i="20"/>
  <c r="I152" i="20"/>
  <c r="I146" i="20"/>
  <c r="I153" i="20"/>
  <c r="I147" i="20"/>
  <c r="I150" i="20"/>
  <c r="I144" i="20"/>
  <c r="I155" i="20"/>
  <c r="I148" i="20"/>
  <c r="I149" i="20"/>
  <c r="I154" i="20"/>
  <c r="I143" i="20"/>
  <c r="I155" i="19"/>
  <c r="I152" i="19"/>
  <c r="I151" i="19"/>
  <c r="I145" i="19"/>
  <c r="I146" i="19"/>
  <c r="I153" i="19"/>
  <c r="I147" i="19"/>
  <c r="I148" i="19"/>
  <c r="I149" i="19"/>
  <c r="I154" i="19"/>
  <c r="I144" i="19"/>
  <c r="I150" i="19"/>
  <c r="I143" i="19"/>
  <c r="I154" i="18"/>
  <c r="I148" i="18"/>
  <c r="I155" i="18"/>
  <c r="I149" i="18"/>
  <c r="I143" i="18"/>
  <c r="I150" i="18"/>
  <c r="I144" i="18"/>
  <c r="I151" i="18"/>
  <c r="I145" i="18"/>
  <c r="I146" i="18"/>
  <c r="I150" i="22"/>
  <c r="I144" i="22"/>
  <c r="I151" i="22"/>
  <c r="I145" i="22"/>
  <c r="I152" i="18"/>
  <c r="I152" i="22"/>
  <c r="I146" i="22"/>
  <c r="I147" i="18"/>
  <c r="I153" i="22"/>
  <c r="I147" i="22"/>
  <c r="I154" i="22"/>
  <c r="I153" i="13"/>
  <c r="I147" i="13"/>
  <c r="I153" i="18"/>
  <c r="I149" i="22"/>
  <c r="I154" i="13"/>
  <c r="I148" i="13"/>
  <c r="I155" i="13"/>
  <c r="I149" i="13"/>
  <c r="I143" i="13"/>
  <c r="I155" i="22"/>
  <c r="I150" i="13"/>
  <c r="I144" i="13"/>
  <c r="I151" i="21"/>
  <c r="I145" i="21"/>
  <c r="I143" i="22"/>
  <c r="I152" i="13"/>
  <c r="I152" i="21"/>
  <c r="I146" i="21"/>
  <c r="I148" i="22"/>
  <c r="I145" i="13"/>
  <c r="I153" i="21"/>
  <c r="I147" i="21"/>
  <c r="I154" i="21"/>
  <c r="I148" i="21"/>
  <c r="I154" i="17"/>
  <c r="I149" i="21"/>
  <c r="I155" i="17"/>
  <c r="I150" i="17"/>
  <c r="I144" i="17"/>
  <c r="I150" i="16"/>
  <c r="I144" i="16"/>
  <c r="I146" i="13"/>
  <c r="I144" i="21"/>
  <c r="I151" i="17"/>
  <c r="I145" i="17"/>
  <c r="I151" i="16"/>
  <c r="I145" i="16"/>
  <c r="I151" i="13"/>
  <c r="I155" i="21"/>
  <c r="I152" i="17"/>
  <c r="I146" i="17"/>
  <c r="I152" i="16"/>
  <c r="I146" i="16"/>
  <c r="I150" i="21"/>
  <c r="I153" i="17"/>
  <c r="I147" i="17"/>
  <c r="I153" i="16"/>
  <c r="I147" i="16"/>
  <c r="I143" i="21"/>
  <c r="I154" i="15"/>
  <c r="I148" i="15"/>
  <c r="I149" i="17"/>
  <c r="I155" i="16"/>
  <c r="I155" i="15"/>
  <c r="I149" i="15"/>
  <c r="I143" i="15"/>
  <c r="I148" i="16"/>
  <c r="I150" i="15"/>
  <c r="I144" i="15"/>
  <c r="I143" i="16"/>
  <c r="I151" i="15"/>
  <c r="I145" i="15"/>
  <c r="I152" i="15"/>
  <c r="I153" i="14"/>
  <c r="I147" i="14"/>
  <c r="I153" i="12"/>
  <c r="I147" i="12"/>
  <c r="I153" i="10"/>
  <c r="I147" i="10"/>
  <c r="I149" i="16"/>
  <c r="I147" i="15"/>
  <c r="I154" i="14"/>
  <c r="I148" i="14"/>
  <c r="I154" i="12"/>
  <c r="I148" i="12"/>
  <c r="I154" i="10"/>
  <c r="I148" i="10"/>
  <c r="I154" i="16"/>
  <c r="I155" i="14"/>
  <c r="I149" i="14"/>
  <c r="I143" i="14"/>
  <c r="I155" i="12"/>
  <c r="I149" i="12"/>
  <c r="I143" i="12"/>
  <c r="I155" i="10"/>
  <c r="I149" i="10"/>
  <c r="I143" i="10"/>
  <c r="I143" i="17"/>
  <c r="I153" i="15"/>
  <c r="I150" i="14"/>
  <c r="I144" i="14"/>
  <c r="I150" i="12"/>
  <c r="I144" i="12"/>
  <c r="I150" i="10"/>
  <c r="I144" i="10"/>
  <c r="I148" i="17"/>
  <c r="I146" i="15"/>
  <c r="I145" i="12"/>
  <c r="I151" i="10"/>
  <c r="I151" i="2"/>
  <c r="I145" i="2"/>
  <c r="I152" i="34"/>
  <c r="I146" i="34"/>
  <c r="I152" i="14"/>
  <c r="I146" i="10"/>
  <c r="I152" i="2"/>
  <c r="I146" i="2"/>
  <c r="I153" i="34"/>
  <c r="I147" i="34"/>
  <c r="I145" i="14"/>
  <c r="I151" i="12"/>
  <c r="I153" i="2"/>
  <c r="I147" i="2"/>
  <c r="I154" i="34"/>
  <c r="I148" i="34"/>
  <c r="I146" i="12"/>
  <c r="I152" i="10"/>
  <c r="I154" i="2"/>
  <c r="I148" i="2"/>
  <c r="I155" i="34"/>
  <c r="I149" i="34"/>
  <c r="I143" i="34"/>
  <c r="I155" i="2"/>
  <c r="I152" i="35"/>
  <c r="I146" i="35"/>
  <c r="I152" i="33"/>
  <c r="I146" i="33"/>
  <c r="I152" i="36"/>
  <c r="I146" i="36"/>
  <c r="I152" i="12"/>
  <c r="I150" i="2"/>
  <c r="I151" i="34"/>
  <c r="I153" i="35"/>
  <c r="I147" i="35"/>
  <c r="I153" i="33"/>
  <c r="I147" i="33"/>
  <c r="I153" i="36"/>
  <c r="I147" i="36"/>
  <c r="I143" i="2"/>
  <c r="I144" i="34"/>
  <c r="I154" i="35"/>
  <c r="I148" i="35"/>
  <c r="I154" i="33"/>
  <c r="I148" i="33"/>
  <c r="I154" i="36"/>
  <c r="I148" i="36"/>
  <c r="I146" i="14"/>
  <c r="I155" i="35"/>
  <c r="I149" i="35"/>
  <c r="I143" i="35"/>
  <c r="I155" i="33"/>
  <c r="I149" i="33"/>
  <c r="I143" i="33"/>
  <c r="I155" i="36"/>
  <c r="I149" i="36"/>
  <c r="I143" i="36"/>
  <c r="I144" i="2"/>
  <c r="I149" i="2"/>
  <c r="I144" i="35"/>
  <c r="I150" i="33"/>
  <c r="I145" i="10"/>
  <c r="I145" i="33"/>
  <c r="I151" i="36"/>
  <c r="I145" i="34"/>
  <c r="I150" i="35"/>
  <c r="I144" i="36"/>
  <c r="I151" i="35"/>
  <c r="I145" i="36"/>
  <c r="I150" i="34"/>
  <c r="I145" i="35"/>
  <c r="I150" i="32"/>
  <c r="I144" i="32"/>
  <c r="I145" i="1"/>
  <c r="I151" i="1"/>
  <c r="I143" i="1"/>
  <c r="I150" i="36"/>
  <c r="I151" i="32"/>
  <c r="I145" i="32"/>
  <c r="I152" i="32"/>
  <c r="I146" i="32"/>
  <c r="I144" i="33"/>
  <c r="I153" i="32"/>
  <c r="I147" i="32"/>
  <c r="I148" i="1"/>
  <c r="I154" i="1"/>
  <c r="I151" i="14"/>
  <c r="I151" i="33"/>
  <c r="I155" i="32"/>
  <c r="I148" i="32"/>
  <c r="I143" i="32"/>
  <c r="I154" i="32"/>
  <c r="I144" i="1"/>
  <c r="I153" i="1"/>
  <c r="I149" i="1"/>
  <c r="I149" i="32"/>
  <c r="I150" i="1"/>
  <c r="I146" i="1"/>
  <c r="I155" i="1"/>
  <c r="I152" i="1"/>
  <c r="I147" i="1"/>
  <c r="X66" i="20"/>
  <c r="X60" i="20"/>
  <c r="X67" i="20"/>
  <c r="X61" i="20"/>
  <c r="X68" i="20"/>
  <c r="X62" i="20"/>
  <c r="X69" i="20"/>
  <c r="X63" i="20"/>
  <c r="X64" i="20"/>
  <c r="X59" i="20"/>
  <c r="X70" i="20"/>
  <c r="X65" i="20"/>
  <c r="X58" i="20"/>
  <c r="X67" i="19"/>
  <c r="X61" i="19"/>
  <c r="X68" i="19"/>
  <c r="X62" i="19"/>
  <c r="X69" i="19"/>
  <c r="X63" i="19"/>
  <c r="X70" i="19"/>
  <c r="X64" i="19"/>
  <c r="X59" i="19"/>
  <c r="X66" i="19"/>
  <c r="X60" i="19"/>
  <c r="X65" i="19"/>
  <c r="X67" i="18"/>
  <c r="X61" i="18"/>
  <c r="X58" i="19"/>
  <c r="X68" i="18"/>
  <c r="X62" i="18"/>
  <c r="X69" i="18"/>
  <c r="X63" i="18"/>
  <c r="X70" i="18"/>
  <c r="X64" i="18"/>
  <c r="X58" i="18"/>
  <c r="X70" i="22"/>
  <c r="X64" i="22"/>
  <c r="X58" i="22"/>
  <c r="X66" i="18"/>
  <c r="X65" i="22"/>
  <c r="X59" i="22"/>
  <c r="X59" i="18"/>
  <c r="X66" i="22"/>
  <c r="X60" i="22"/>
  <c r="X67" i="22"/>
  <c r="X61" i="22"/>
  <c r="X65" i="18"/>
  <c r="X68" i="13"/>
  <c r="X62" i="13"/>
  <c r="X68" i="21"/>
  <c r="X62" i="21"/>
  <c r="X69" i="22"/>
  <c r="X69" i="13"/>
  <c r="X63" i="13"/>
  <c r="X69" i="21"/>
  <c r="X63" i="21"/>
  <c r="X62" i="22"/>
  <c r="X70" i="13"/>
  <c r="X64" i="13"/>
  <c r="X58" i="13"/>
  <c r="X70" i="21"/>
  <c r="X64" i="21"/>
  <c r="X58" i="21"/>
  <c r="X65" i="13"/>
  <c r="X59" i="13"/>
  <c r="X65" i="21"/>
  <c r="X59" i="21"/>
  <c r="X68" i="22"/>
  <c r="X66" i="13"/>
  <c r="X67" i="17"/>
  <c r="X61" i="17"/>
  <c r="X61" i="13"/>
  <c r="X67" i="21"/>
  <c r="X68" i="17"/>
  <c r="X62" i="17"/>
  <c r="X60" i="21"/>
  <c r="X69" i="17"/>
  <c r="X63" i="17"/>
  <c r="X60" i="18"/>
  <c r="X67" i="13"/>
  <c r="X70" i="17"/>
  <c r="X64" i="17"/>
  <c r="X58" i="17"/>
  <c r="X59" i="17"/>
  <c r="X65" i="16"/>
  <c r="X59" i="16"/>
  <c r="X61" i="21"/>
  <c r="X66" i="16"/>
  <c r="X60" i="16"/>
  <c r="X66" i="21"/>
  <c r="X65" i="17"/>
  <c r="X67" i="16"/>
  <c r="X61" i="16"/>
  <c r="X63" i="22"/>
  <c r="X60" i="17"/>
  <c r="X68" i="16"/>
  <c r="X62" i="16"/>
  <c r="X60" i="13"/>
  <c r="X69" i="16"/>
  <c r="X70" i="15"/>
  <c r="X64" i="15"/>
  <c r="X58" i="15"/>
  <c r="X70" i="14"/>
  <c r="X64" i="14"/>
  <c r="X58" i="14"/>
  <c r="X70" i="12"/>
  <c r="X64" i="12"/>
  <c r="X58" i="12"/>
  <c r="X64" i="16"/>
  <c r="X65" i="15"/>
  <c r="X59" i="15"/>
  <c r="X65" i="14"/>
  <c r="X59" i="14"/>
  <c r="X65" i="12"/>
  <c r="X59" i="12"/>
  <c r="X66" i="15"/>
  <c r="X60" i="15"/>
  <c r="X66" i="14"/>
  <c r="X60" i="14"/>
  <c r="X66" i="12"/>
  <c r="X60" i="12"/>
  <c r="X70" i="16"/>
  <c r="X67" i="15"/>
  <c r="X61" i="15"/>
  <c r="X67" i="14"/>
  <c r="X61" i="14"/>
  <c r="X67" i="12"/>
  <c r="X61" i="12"/>
  <c r="X62" i="14"/>
  <c r="X68" i="12"/>
  <c r="X69" i="10"/>
  <c r="X63" i="10"/>
  <c r="X69" i="2"/>
  <c r="X63" i="2"/>
  <c r="X69" i="34"/>
  <c r="X66" i="17"/>
  <c r="X69" i="15"/>
  <c r="X63" i="12"/>
  <c r="X70" i="10"/>
  <c r="X64" i="10"/>
  <c r="X58" i="10"/>
  <c r="X70" i="2"/>
  <c r="X64" i="2"/>
  <c r="X58" i="2"/>
  <c r="X70" i="34"/>
  <c r="X62" i="15"/>
  <c r="X68" i="14"/>
  <c r="X65" i="10"/>
  <c r="X59" i="10"/>
  <c r="X65" i="2"/>
  <c r="X59" i="2"/>
  <c r="X58" i="16"/>
  <c r="X63" i="14"/>
  <c r="X69" i="12"/>
  <c r="X66" i="10"/>
  <c r="X60" i="10"/>
  <c r="X66" i="2"/>
  <c r="X60" i="2"/>
  <c r="X67" i="10"/>
  <c r="X63" i="34"/>
  <c r="X69" i="35"/>
  <c r="X63" i="35"/>
  <c r="X69" i="33"/>
  <c r="X63" i="33"/>
  <c r="X63" i="15"/>
  <c r="X62" i="10"/>
  <c r="X68" i="2"/>
  <c r="X64" i="34"/>
  <c r="X58" i="34"/>
  <c r="X70" i="35"/>
  <c r="X64" i="35"/>
  <c r="X58" i="35"/>
  <c r="X70" i="33"/>
  <c r="X64" i="33"/>
  <c r="X58" i="33"/>
  <c r="X68" i="15"/>
  <c r="X62" i="12"/>
  <c r="X61" i="2"/>
  <c r="X65" i="34"/>
  <c r="X59" i="34"/>
  <c r="X65" i="35"/>
  <c r="X59" i="35"/>
  <c r="X65" i="33"/>
  <c r="X59" i="33"/>
  <c r="X68" i="10"/>
  <c r="X66" i="34"/>
  <c r="X60" i="34"/>
  <c r="X66" i="35"/>
  <c r="X60" i="35"/>
  <c r="X66" i="33"/>
  <c r="X60" i="33"/>
  <c r="X61" i="34"/>
  <c r="X62" i="2"/>
  <c r="X67" i="2"/>
  <c r="X67" i="34"/>
  <c r="X69" i="14"/>
  <c r="X68" i="34"/>
  <c r="X62" i="34"/>
  <c r="X67" i="35"/>
  <c r="X62" i="35"/>
  <c r="X68" i="33"/>
  <c r="X61" i="33"/>
  <c r="X63" i="16"/>
  <c r="X61" i="10"/>
  <c r="X62" i="33"/>
  <c r="X67" i="36"/>
  <c r="X61" i="36"/>
  <c r="X67" i="32"/>
  <c r="X61" i="32"/>
  <c r="X61" i="35"/>
  <c r="X68" i="36"/>
  <c r="X62" i="36"/>
  <c r="X68" i="35"/>
  <c r="X69" i="36"/>
  <c r="X63" i="36"/>
  <c r="X70" i="36"/>
  <c r="X64" i="36"/>
  <c r="X58" i="36"/>
  <c r="X70" i="32"/>
  <c r="X64" i="32"/>
  <c r="X58" i="32"/>
  <c r="X63" i="1"/>
  <c r="X69" i="1"/>
  <c r="X59" i="36"/>
  <c r="X65" i="36"/>
  <c r="X67" i="33"/>
  <c r="X60" i="36"/>
  <c r="X62" i="32"/>
  <c r="X66" i="36"/>
  <c r="X66" i="32"/>
  <c r="X59" i="32"/>
  <c r="X65" i="32"/>
  <c r="X59" i="1"/>
  <c r="X60" i="1"/>
  <c r="X61" i="1"/>
  <c r="X62" i="1"/>
  <c r="X58" i="1"/>
  <c r="X69" i="32"/>
  <c r="X60" i="32"/>
  <c r="X64" i="1"/>
  <c r="X65" i="1"/>
  <c r="X66" i="1"/>
  <c r="X67" i="1"/>
  <c r="X68" i="1"/>
  <c r="X70" i="1"/>
  <c r="X63" i="32"/>
  <c r="X68" i="32"/>
  <c r="M135" i="20"/>
  <c r="M138" i="20"/>
  <c r="M136" i="20"/>
  <c r="M129" i="20"/>
  <c r="M130" i="20"/>
  <c r="M133" i="20"/>
  <c r="M137" i="20"/>
  <c r="M134" i="20"/>
  <c r="M127" i="20"/>
  <c r="M131" i="20"/>
  <c r="M126" i="20"/>
  <c r="M128" i="20"/>
  <c r="M132" i="20"/>
  <c r="M133" i="19"/>
  <c r="M127" i="19"/>
  <c r="M134" i="19"/>
  <c r="M128" i="19"/>
  <c r="M135" i="19"/>
  <c r="M129" i="19"/>
  <c r="M136" i="19"/>
  <c r="M130" i="19"/>
  <c r="M138" i="19"/>
  <c r="M131" i="19"/>
  <c r="M126" i="19"/>
  <c r="M132" i="19"/>
  <c r="M137" i="19"/>
  <c r="M136" i="18"/>
  <c r="M130" i="18"/>
  <c r="M137" i="18"/>
  <c r="M131" i="18"/>
  <c r="M138" i="18"/>
  <c r="M132" i="18"/>
  <c r="M126" i="18"/>
  <c r="M133" i="18"/>
  <c r="M127" i="18"/>
  <c r="M138" i="22"/>
  <c r="M132" i="22"/>
  <c r="M135" i="18"/>
  <c r="M133" i="22"/>
  <c r="M127" i="22"/>
  <c r="M128" i="18"/>
  <c r="M134" i="22"/>
  <c r="M128" i="22"/>
  <c r="M135" i="22"/>
  <c r="M129" i="22"/>
  <c r="M134" i="18"/>
  <c r="M130" i="22"/>
  <c r="M135" i="13"/>
  <c r="M129" i="13"/>
  <c r="M136" i="13"/>
  <c r="M130" i="13"/>
  <c r="M136" i="22"/>
  <c r="M137" i="13"/>
  <c r="M131" i="13"/>
  <c r="M131" i="22"/>
  <c r="M126" i="22"/>
  <c r="M138" i="13"/>
  <c r="M132" i="13"/>
  <c r="M126" i="13"/>
  <c r="M133" i="13"/>
  <c r="M133" i="21"/>
  <c r="M127" i="21"/>
  <c r="M137" i="22"/>
  <c r="M128" i="13"/>
  <c r="M134" i="21"/>
  <c r="M128" i="21"/>
  <c r="M135" i="21"/>
  <c r="M129" i="21"/>
  <c r="M129" i="18"/>
  <c r="M134" i="13"/>
  <c r="M136" i="21"/>
  <c r="M130" i="21"/>
  <c r="M127" i="13"/>
  <c r="M138" i="17"/>
  <c r="M132" i="17"/>
  <c r="M126" i="17"/>
  <c r="M138" i="16"/>
  <c r="M138" i="21"/>
  <c r="M133" i="17"/>
  <c r="M127" i="17"/>
  <c r="M133" i="16"/>
  <c r="M131" i="21"/>
  <c r="M134" i="17"/>
  <c r="M128" i="17"/>
  <c r="M134" i="16"/>
  <c r="M126" i="21"/>
  <c r="M135" i="17"/>
  <c r="M129" i="17"/>
  <c r="M135" i="16"/>
  <c r="M137" i="21"/>
  <c r="M130" i="17"/>
  <c r="M136" i="16"/>
  <c r="M130" i="16"/>
  <c r="M136" i="15"/>
  <c r="M130" i="15"/>
  <c r="M131" i="16"/>
  <c r="M137" i="15"/>
  <c r="M131" i="15"/>
  <c r="M136" i="17"/>
  <c r="M132" i="16"/>
  <c r="M126" i="16"/>
  <c r="M138" i="15"/>
  <c r="M132" i="15"/>
  <c r="M126" i="15"/>
  <c r="M131" i="17"/>
  <c r="M137" i="16"/>
  <c r="M127" i="16"/>
  <c r="M133" i="15"/>
  <c r="M127" i="15"/>
  <c r="M128" i="15"/>
  <c r="M135" i="14"/>
  <c r="M129" i="14"/>
  <c r="M135" i="12"/>
  <c r="M129" i="12"/>
  <c r="M135" i="10"/>
  <c r="M129" i="10"/>
  <c r="M132" i="21"/>
  <c r="M136" i="14"/>
  <c r="M130" i="14"/>
  <c r="M136" i="12"/>
  <c r="M130" i="12"/>
  <c r="M136" i="10"/>
  <c r="M130" i="10"/>
  <c r="M128" i="16"/>
  <c r="M134" i="15"/>
  <c r="M137" i="14"/>
  <c r="M131" i="14"/>
  <c r="M137" i="12"/>
  <c r="M131" i="12"/>
  <c r="M137" i="10"/>
  <c r="M131" i="10"/>
  <c r="M137" i="17"/>
  <c r="M129" i="15"/>
  <c r="M138" i="14"/>
  <c r="M132" i="14"/>
  <c r="M126" i="14"/>
  <c r="M138" i="12"/>
  <c r="M132" i="12"/>
  <c r="M126" i="12"/>
  <c r="M138" i="10"/>
  <c r="M132" i="10"/>
  <c r="M126" i="10"/>
  <c r="M133" i="14"/>
  <c r="M127" i="10"/>
  <c r="M134" i="2"/>
  <c r="M128" i="2"/>
  <c r="M134" i="34"/>
  <c r="M128" i="34"/>
  <c r="M129" i="16"/>
  <c r="M128" i="14"/>
  <c r="M134" i="12"/>
  <c r="M135" i="2"/>
  <c r="M129" i="2"/>
  <c r="M135" i="34"/>
  <c r="M129" i="34"/>
  <c r="M127" i="12"/>
  <c r="M133" i="10"/>
  <c r="M136" i="2"/>
  <c r="M130" i="2"/>
  <c r="M136" i="34"/>
  <c r="M130" i="34"/>
  <c r="M134" i="14"/>
  <c r="M128" i="10"/>
  <c r="M137" i="2"/>
  <c r="M131" i="2"/>
  <c r="M137" i="34"/>
  <c r="M131" i="34"/>
  <c r="M133" i="12"/>
  <c r="M126" i="2"/>
  <c r="M132" i="34"/>
  <c r="M134" i="35"/>
  <c r="M128" i="35"/>
  <c r="M134" i="33"/>
  <c r="M128" i="33"/>
  <c r="M134" i="36"/>
  <c r="M127" i="34"/>
  <c r="M135" i="35"/>
  <c r="M129" i="35"/>
  <c r="M135" i="33"/>
  <c r="M129" i="33"/>
  <c r="M135" i="36"/>
  <c r="M127" i="14"/>
  <c r="M132" i="2"/>
  <c r="M138" i="34"/>
  <c r="M136" i="35"/>
  <c r="M130" i="35"/>
  <c r="M136" i="33"/>
  <c r="M130" i="33"/>
  <c r="M136" i="36"/>
  <c r="M134" i="10"/>
  <c r="M127" i="2"/>
  <c r="M133" i="34"/>
  <c r="M137" i="35"/>
  <c r="M131" i="35"/>
  <c r="M137" i="33"/>
  <c r="M131" i="33"/>
  <c r="M137" i="36"/>
  <c r="M138" i="2"/>
  <c r="M135" i="15"/>
  <c r="M128" i="12"/>
  <c r="M126" i="34"/>
  <c r="M133" i="2"/>
  <c r="M138" i="35"/>
  <c r="M126" i="33"/>
  <c r="M133" i="35"/>
  <c r="M126" i="35"/>
  <c r="M132" i="33"/>
  <c r="M138" i="36"/>
  <c r="M127" i="35"/>
  <c r="M133" i="33"/>
  <c r="M132" i="36"/>
  <c r="M126" i="36"/>
  <c r="M138" i="32"/>
  <c r="M132" i="32"/>
  <c r="M126" i="32"/>
  <c r="M131" i="1"/>
  <c r="M137" i="1"/>
  <c r="M127" i="36"/>
  <c r="M133" i="32"/>
  <c r="M127" i="32"/>
  <c r="M127" i="33"/>
  <c r="M128" i="36"/>
  <c r="M134" i="32"/>
  <c r="M128" i="32"/>
  <c r="M138" i="33"/>
  <c r="M129" i="36"/>
  <c r="M135" i="32"/>
  <c r="M129" i="32"/>
  <c r="M128" i="1"/>
  <c r="M134" i="1"/>
  <c r="M126" i="1"/>
  <c r="M130" i="36"/>
  <c r="M136" i="32"/>
  <c r="M131" i="32"/>
  <c r="M132" i="35"/>
  <c r="M131" i="36"/>
  <c r="M137" i="32"/>
  <c r="M130" i="32"/>
  <c r="M130" i="1"/>
  <c r="M133" i="1"/>
  <c r="M135" i="1"/>
  <c r="M127" i="1"/>
  <c r="M136" i="1"/>
  <c r="M132" i="1"/>
  <c r="M133" i="36"/>
  <c r="M129" i="1"/>
  <c r="M138" i="1"/>
  <c r="L87" i="20"/>
  <c r="L82" i="20"/>
  <c r="L76" i="20"/>
  <c r="L83" i="20"/>
  <c r="L77" i="20"/>
  <c r="L84" i="20"/>
  <c r="L78" i="20"/>
  <c r="L85" i="20"/>
  <c r="L79" i="20"/>
  <c r="L80" i="20"/>
  <c r="L86" i="20"/>
  <c r="L75" i="20"/>
  <c r="L83" i="19"/>
  <c r="L77" i="19"/>
  <c r="L84" i="19"/>
  <c r="L78" i="19"/>
  <c r="L85" i="19"/>
  <c r="L79" i="19"/>
  <c r="L86" i="19"/>
  <c r="L80" i="19"/>
  <c r="L81" i="19"/>
  <c r="L87" i="18"/>
  <c r="L76" i="19"/>
  <c r="L87" i="19"/>
  <c r="L81" i="20"/>
  <c r="L82" i="19"/>
  <c r="L84" i="18"/>
  <c r="L75" i="19"/>
  <c r="L83" i="18"/>
  <c r="L77" i="18"/>
  <c r="L78" i="18"/>
  <c r="L85" i="18"/>
  <c r="L79" i="18"/>
  <c r="L80" i="18"/>
  <c r="L81" i="18"/>
  <c r="L86" i="22"/>
  <c r="L80" i="22"/>
  <c r="L86" i="13"/>
  <c r="L80" i="13"/>
  <c r="L76" i="18"/>
  <c r="L87" i="22"/>
  <c r="L81" i="22"/>
  <c r="L75" i="22"/>
  <c r="L87" i="13"/>
  <c r="L81" i="13"/>
  <c r="L82" i="22"/>
  <c r="L76" i="22"/>
  <c r="L82" i="13"/>
  <c r="L76" i="13"/>
  <c r="L86" i="18"/>
  <c r="L82" i="18"/>
  <c r="L83" i="22"/>
  <c r="L77" i="22"/>
  <c r="L83" i="13"/>
  <c r="L77" i="13"/>
  <c r="L75" i="18"/>
  <c r="L84" i="22"/>
  <c r="L84" i="21"/>
  <c r="L78" i="21"/>
  <c r="L79" i="22"/>
  <c r="L85" i="13"/>
  <c r="L85" i="21"/>
  <c r="L79" i="21"/>
  <c r="L78" i="13"/>
  <c r="L86" i="21"/>
  <c r="L80" i="21"/>
  <c r="L85" i="22"/>
  <c r="L75" i="13"/>
  <c r="L87" i="21"/>
  <c r="L81" i="21"/>
  <c r="L75" i="21"/>
  <c r="L78" i="22"/>
  <c r="L82" i="21"/>
  <c r="L83" i="17"/>
  <c r="L77" i="17"/>
  <c r="L77" i="21"/>
  <c r="L84" i="17"/>
  <c r="L78" i="17"/>
  <c r="L85" i="17"/>
  <c r="L79" i="17"/>
  <c r="L79" i="13"/>
  <c r="L83" i="21"/>
  <c r="L86" i="17"/>
  <c r="L80" i="17"/>
  <c r="L87" i="17"/>
  <c r="L87" i="16"/>
  <c r="L81" i="16"/>
  <c r="L75" i="16"/>
  <c r="L82" i="17"/>
  <c r="L82" i="16"/>
  <c r="L76" i="16"/>
  <c r="L84" i="13"/>
  <c r="L76" i="21"/>
  <c r="L75" i="17"/>
  <c r="L83" i="16"/>
  <c r="L77" i="16"/>
  <c r="L84" i="16"/>
  <c r="L78" i="16"/>
  <c r="L81" i="17"/>
  <c r="L79" i="16"/>
  <c r="L86" i="15"/>
  <c r="L80" i="15"/>
  <c r="L86" i="14"/>
  <c r="L80" i="14"/>
  <c r="L86" i="12"/>
  <c r="L80" i="12"/>
  <c r="L87" i="15"/>
  <c r="L81" i="15"/>
  <c r="L75" i="15"/>
  <c r="L87" i="14"/>
  <c r="L81" i="14"/>
  <c r="L75" i="14"/>
  <c r="L87" i="12"/>
  <c r="L81" i="12"/>
  <c r="L75" i="12"/>
  <c r="L85" i="16"/>
  <c r="L82" i="15"/>
  <c r="L76" i="15"/>
  <c r="L82" i="14"/>
  <c r="L76" i="14"/>
  <c r="L82" i="12"/>
  <c r="L76" i="12"/>
  <c r="L80" i="16"/>
  <c r="L83" i="15"/>
  <c r="L77" i="15"/>
  <c r="L83" i="14"/>
  <c r="L77" i="14"/>
  <c r="L83" i="12"/>
  <c r="L77" i="12"/>
  <c r="L84" i="15"/>
  <c r="L78" i="12"/>
  <c r="L85" i="10"/>
  <c r="L79" i="10"/>
  <c r="L85" i="2"/>
  <c r="L79" i="2"/>
  <c r="L85" i="34"/>
  <c r="L79" i="34"/>
  <c r="L76" i="17"/>
  <c r="L79" i="15"/>
  <c r="L85" i="14"/>
  <c r="L86" i="10"/>
  <c r="L80" i="10"/>
  <c r="L86" i="2"/>
  <c r="L80" i="2"/>
  <c r="L86" i="34"/>
  <c r="L80" i="34"/>
  <c r="L78" i="14"/>
  <c r="L84" i="12"/>
  <c r="L87" i="10"/>
  <c r="L81" i="10"/>
  <c r="L75" i="10"/>
  <c r="L87" i="2"/>
  <c r="L81" i="2"/>
  <c r="L75" i="2"/>
  <c r="L87" i="34"/>
  <c r="L85" i="15"/>
  <c r="L79" i="12"/>
  <c r="L82" i="10"/>
  <c r="L76" i="10"/>
  <c r="L82" i="2"/>
  <c r="L76" i="2"/>
  <c r="L82" i="34"/>
  <c r="L76" i="34"/>
  <c r="L84" i="14"/>
  <c r="L77" i="10"/>
  <c r="L83" i="2"/>
  <c r="L75" i="34"/>
  <c r="L85" i="35"/>
  <c r="L79" i="35"/>
  <c r="L85" i="33"/>
  <c r="L79" i="33"/>
  <c r="L78" i="2"/>
  <c r="L77" i="34"/>
  <c r="L86" i="35"/>
  <c r="L80" i="35"/>
  <c r="L86" i="33"/>
  <c r="L80" i="33"/>
  <c r="L78" i="15"/>
  <c r="L83" i="10"/>
  <c r="L84" i="34"/>
  <c r="L87" i="35"/>
  <c r="L81" i="35"/>
  <c r="L75" i="35"/>
  <c r="L87" i="33"/>
  <c r="L81" i="33"/>
  <c r="L75" i="33"/>
  <c r="L86" i="16"/>
  <c r="L85" i="12"/>
  <c r="L78" i="10"/>
  <c r="L84" i="2"/>
  <c r="L81" i="34"/>
  <c r="L82" i="35"/>
  <c r="L76" i="35"/>
  <c r="L82" i="33"/>
  <c r="L76" i="33"/>
  <c r="L77" i="2"/>
  <c r="L79" i="14"/>
  <c r="L84" i="10"/>
  <c r="L78" i="34"/>
  <c r="L77" i="35"/>
  <c r="L83" i="33"/>
  <c r="L78" i="33"/>
  <c r="L83" i="35"/>
  <c r="L83" i="34"/>
  <c r="L84" i="35"/>
  <c r="L84" i="33"/>
  <c r="L83" i="36"/>
  <c r="L77" i="36"/>
  <c r="L83" i="32"/>
  <c r="L77" i="32"/>
  <c r="L84" i="36"/>
  <c r="L78" i="36"/>
  <c r="L78" i="35"/>
  <c r="L85" i="36"/>
  <c r="L79" i="36"/>
  <c r="L85" i="32"/>
  <c r="L79" i="32"/>
  <c r="L86" i="36"/>
  <c r="L80" i="36"/>
  <c r="L86" i="32"/>
  <c r="L80" i="32"/>
  <c r="L80" i="1"/>
  <c r="L86" i="1"/>
  <c r="L87" i="36"/>
  <c r="L82" i="36"/>
  <c r="L75" i="36"/>
  <c r="L77" i="33"/>
  <c r="L81" i="36"/>
  <c r="L76" i="32"/>
  <c r="L78" i="32"/>
  <c r="L76" i="1"/>
  <c r="L77" i="1"/>
  <c r="L78" i="1"/>
  <c r="L79" i="1"/>
  <c r="L76" i="36"/>
  <c r="L87" i="32"/>
  <c r="L75" i="32"/>
  <c r="L81" i="1"/>
  <c r="L82" i="1"/>
  <c r="L83" i="1"/>
  <c r="L84" i="1"/>
  <c r="L85" i="1"/>
  <c r="L75" i="1"/>
  <c r="L82" i="32"/>
  <c r="L87" i="1"/>
  <c r="L84" i="32"/>
  <c r="L81" i="32"/>
  <c r="AD119" i="20"/>
  <c r="AD118" i="20"/>
  <c r="AD112" i="20"/>
  <c r="AD113" i="20"/>
  <c r="AD120" i="20"/>
  <c r="AD116" i="20"/>
  <c r="AD109" i="20"/>
  <c r="AD117" i="20"/>
  <c r="AD114" i="20"/>
  <c r="AD111" i="20"/>
  <c r="AD121" i="20"/>
  <c r="AD115" i="20"/>
  <c r="AD110" i="20"/>
  <c r="AD119" i="19"/>
  <c r="AD118" i="19"/>
  <c r="AD112" i="19"/>
  <c r="AD121" i="19"/>
  <c r="AD113" i="19"/>
  <c r="AD114" i="19"/>
  <c r="AD115" i="19"/>
  <c r="AD109" i="19"/>
  <c r="AD120" i="19"/>
  <c r="AD110" i="19"/>
  <c r="AD116" i="19"/>
  <c r="AD111" i="19"/>
  <c r="AD119" i="18"/>
  <c r="AD113" i="18"/>
  <c r="AD117" i="19"/>
  <c r="AD120" i="18"/>
  <c r="AD114" i="18"/>
  <c r="AD121" i="18"/>
  <c r="AD115" i="18"/>
  <c r="AD109" i="18"/>
  <c r="AD116" i="18"/>
  <c r="AD110" i="18"/>
  <c r="AD118" i="18"/>
  <c r="AD111" i="18"/>
  <c r="AD118" i="22"/>
  <c r="AD112" i="22"/>
  <c r="AD118" i="13"/>
  <c r="AD112" i="13"/>
  <c r="AD119" i="22"/>
  <c r="AD113" i="22"/>
  <c r="AD119" i="13"/>
  <c r="AD113" i="13"/>
  <c r="AD120" i="22"/>
  <c r="AD114" i="22"/>
  <c r="AD120" i="13"/>
  <c r="AD114" i="13"/>
  <c r="AD112" i="18"/>
  <c r="AD121" i="22"/>
  <c r="AD115" i="22"/>
  <c r="AD109" i="22"/>
  <c r="AD121" i="13"/>
  <c r="AD115" i="13"/>
  <c r="AD109" i="13"/>
  <c r="AD110" i="22"/>
  <c r="AD116" i="13"/>
  <c r="AD116" i="21"/>
  <c r="AD110" i="21"/>
  <c r="AD111" i="13"/>
  <c r="AD117" i="21"/>
  <c r="AD111" i="21"/>
  <c r="AD116" i="22"/>
  <c r="AD118" i="21"/>
  <c r="AD112" i="21"/>
  <c r="AD111" i="22"/>
  <c r="AD117" i="13"/>
  <c r="AD119" i="21"/>
  <c r="AD113" i="21"/>
  <c r="AD121" i="17"/>
  <c r="AD115" i="17"/>
  <c r="AD109" i="17"/>
  <c r="AD117" i="22"/>
  <c r="AD121" i="21"/>
  <c r="AD116" i="17"/>
  <c r="AD110" i="17"/>
  <c r="AD117" i="18"/>
  <c r="AD114" i="21"/>
  <c r="AD117" i="17"/>
  <c r="AD111" i="17"/>
  <c r="AD109" i="21"/>
  <c r="AD118" i="17"/>
  <c r="AD112" i="17"/>
  <c r="AD110" i="13"/>
  <c r="AD113" i="17"/>
  <c r="AD119" i="16"/>
  <c r="AD113" i="16"/>
  <c r="AD119" i="15"/>
  <c r="AD113" i="15"/>
  <c r="AD120" i="16"/>
  <c r="AD114" i="16"/>
  <c r="AD120" i="15"/>
  <c r="AD114" i="15"/>
  <c r="AD119" i="17"/>
  <c r="AD121" i="16"/>
  <c r="AD115" i="16"/>
  <c r="AD109" i="16"/>
  <c r="AD121" i="15"/>
  <c r="AD115" i="15"/>
  <c r="AD115" i="21"/>
  <c r="AD114" i="17"/>
  <c r="AD116" i="16"/>
  <c r="AD110" i="16"/>
  <c r="AD116" i="15"/>
  <c r="AD112" i="15"/>
  <c r="AD118" i="14"/>
  <c r="AD112" i="14"/>
  <c r="AD118" i="12"/>
  <c r="AD112" i="12"/>
  <c r="AD118" i="10"/>
  <c r="AD112" i="10"/>
  <c r="AD120" i="17"/>
  <c r="AD118" i="16"/>
  <c r="AD119" i="14"/>
  <c r="AD113" i="14"/>
  <c r="AD119" i="12"/>
  <c r="AD113" i="12"/>
  <c r="AD119" i="10"/>
  <c r="AD113" i="10"/>
  <c r="AD120" i="21"/>
  <c r="AD111" i="16"/>
  <c r="AD117" i="15"/>
  <c r="AD120" i="14"/>
  <c r="AD114" i="14"/>
  <c r="AD120" i="12"/>
  <c r="AD114" i="12"/>
  <c r="AD109" i="15"/>
  <c r="AD121" i="14"/>
  <c r="AD115" i="14"/>
  <c r="AD109" i="14"/>
  <c r="AD121" i="12"/>
  <c r="AD115" i="12"/>
  <c r="AD109" i="12"/>
  <c r="AD121" i="10"/>
  <c r="AD115" i="10"/>
  <c r="AD117" i="16"/>
  <c r="AD110" i="15"/>
  <c r="AD116" i="14"/>
  <c r="AD117" i="10"/>
  <c r="AD117" i="2"/>
  <c r="AD111" i="2"/>
  <c r="AD117" i="34"/>
  <c r="AD111" i="34"/>
  <c r="AD111" i="14"/>
  <c r="AD117" i="12"/>
  <c r="AD114" i="10"/>
  <c r="AD118" i="2"/>
  <c r="AD112" i="2"/>
  <c r="AD118" i="34"/>
  <c r="AD112" i="34"/>
  <c r="AD110" i="12"/>
  <c r="AD116" i="10"/>
  <c r="AD119" i="2"/>
  <c r="AD113" i="2"/>
  <c r="AD119" i="34"/>
  <c r="AD113" i="34"/>
  <c r="AD118" i="15"/>
  <c r="AD111" i="15"/>
  <c r="AD117" i="14"/>
  <c r="AD111" i="10"/>
  <c r="AD120" i="2"/>
  <c r="AD114" i="2"/>
  <c r="AD120" i="34"/>
  <c r="AD114" i="34"/>
  <c r="AD110" i="14"/>
  <c r="AD120" i="10"/>
  <c r="AD109" i="2"/>
  <c r="AD115" i="34"/>
  <c r="AD117" i="35"/>
  <c r="AD111" i="35"/>
  <c r="AD117" i="33"/>
  <c r="AD111" i="33"/>
  <c r="AD112" i="16"/>
  <c r="AD110" i="34"/>
  <c r="AD118" i="35"/>
  <c r="AD112" i="35"/>
  <c r="AD118" i="33"/>
  <c r="AD112" i="33"/>
  <c r="AD109" i="10"/>
  <c r="AD115" i="2"/>
  <c r="AD121" i="34"/>
  <c r="AD119" i="35"/>
  <c r="AD113" i="35"/>
  <c r="AD119" i="33"/>
  <c r="AD113" i="33"/>
  <c r="AD111" i="12"/>
  <c r="AD110" i="2"/>
  <c r="AD116" i="34"/>
  <c r="AD120" i="35"/>
  <c r="AD114" i="35"/>
  <c r="AD120" i="33"/>
  <c r="AD114" i="33"/>
  <c r="AD109" i="34"/>
  <c r="AD116" i="12"/>
  <c r="AD110" i="10"/>
  <c r="AD116" i="2"/>
  <c r="AD121" i="35"/>
  <c r="AD109" i="33"/>
  <c r="AD121" i="2"/>
  <c r="AD116" i="35"/>
  <c r="AD109" i="35"/>
  <c r="AD115" i="33"/>
  <c r="AD110" i="35"/>
  <c r="AD116" i="33"/>
  <c r="AD110" i="33"/>
  <c r="AD121" i="36"/>
  <c r="AD115" i="36"/>
  <c r="AD109" i="36"/>
  <c r="AD121" i="32"/>
  <c r="AD115" i="32"/>
  <c r="AD109" i="32"/>
  <c r="AD113" i="1"/>
  <c r="AD119" i="1"/>
  <c r="AD121" i="33"/>
  <c r="AD116" i="36"/>
  <c r="AD110" i="36"/>
  <c r="AD116" i="32"/>
  <c r="AD110" i="32"/>
  <c r="AD117" i="36"/>
  <c r="AD111" i="36"/>
  <c r="AD117" i="32"/>
  <c r="AD111" i="32"/>
  <c r="AD115" i="35"/>
  <c r="AD118" i="36"/>
  <c r="AD112" i="36"/>
  <c r="AD118" i="32"/>
  <c r="AD112" i="32"/>
  <c r="AD110" i="1"/>
  <c r="AD116" i="1"/>
  <c r="AD113" i="36"/>
  <c r="AD119" i="32"/>
  <c r="AD114" i="32"/>
  <c r="AD119" i="36"/>
  <c r="AD114" i="36"/>
  <c r="AD120" i="32"/>
  <c r="AD113" i="32"/>
  <c r="AD118" i="1"/>
  <c r="AD121" i="1"/>
  <c r="AD114" i="1"/>
  <c r="AD115" i="1"/>
  <c r="AD112" i="1"/>
  <c r="AD111" i="1"/>
  <c r="AD120" i="1"/>
  <c r="AD120" i="36"/>
  <c r="AD117" i="1"/>
  <c r="AD109" i="1"/>
  <c r="O69" i="20"/>
  <c r="O63" i="20"/>
  <c r="O70" i="20"/>
  <c r="O64" i="20"/>
  <c r="O58" i="20"/>
  <c r="O65" i="20"/>
  <c r="O59" i="20"/>
  <c r="O66" i="20"/>
  <c r="O60" i="20"/>
  <c r="O68" i="20"/>
  <c r="O61" i="20"/>
  <c r="O67" i="20"/>
  <c r="O70" i="19"/>
  <c r="O64" i="19"/>
  <c r="O65" i="19"/>
  <c r="O66" i="19"/>
  <c r="O62" i="20"/>
  <c r="O67" i="19"/>
  <c r="O61" i="19"/>
  <c r="O62" i="19"/>
  <c r="O68" i="19"/>
  <c r="O58" i="19"/>
  <c r="O63" i="19"/>
  <c r="O59" i="19"/>
  <c r="O70" i="18"/>
  <c r="O64" i="18"/>
  <c r="O58" i="18"/>
  <c r="O69" i="19"/>
  <c r="O65" i="18"/>
  <c r="O59" i="18"/>
  <c r="O60" i="19"/>
  <c r="O66" i="18"/>
  <c r="O60" i="18"/>
  <c r="O67" i="18"/>
  <c r="O61" i="18"/>
  <c r="O62" i="18"/>
  <c r="O67" i="22"/>
  <c r="O61" i="22"/>
  <c r="O68" i="22"/>
  <c r="O62" i="22"/>
  <c r="O68" i="18"/>
  <c r="O69" i="22"/>
  <c r="O63" i="22"/>
  <c r="O63" i="18"/>
  <c r="O70" i="22"/>
  <c r="O64" i="22"/>
  <c r="O58" i="22"/>
  <c r="O65" i="22"/>
  <c r="O65" i="13"/>
  <c r="O59" i="13"/>
  <c r="O65" i="21"/>
  <c r="O59" i="21"/>
  <c r="O69" i="18"/>
  <c r="O60" i="22"/>
  <c r="O66" i="13"/>
  <c r="O60" i="13"/>
  <c r="O66" i="21"/>
  <c r="O60" i="21"/>
  <c r="O67" i="13"/>
  <c r="O61" i="13"/>
  <c r="O67" i="21"/>
  <c r="O61" i="21"/>
  <c r="O66" i="22"/>
  <c r="O68" i="13"/>
  <c r="O62" i="13"/>
  <c r="O68" i="21"/>
  <c r="O62" i="21"/>
  <c r="O59" i="22"/>
  <c r="O63" i="21"/>
  <c r="O70" i="17"/>
  <c r="O64" i="17"/>
  <c r="O58" i="17"/>
  <c r="O70" i="13"/>
  <c r="O58" i="21"/>
  <c r="O65" i="17"/>
  <c r="O59" i="17"/>
  <c r="O63" i="13"/>
  <c r="O69" i="21"/>
  <c r="O66" i="17"/>
  <c r="O60" i="17"/>
  <c r="O58" i="13"/>
  <c r="O64" i="21"/>
  <c r="O67" i="17"/>
  <c r="O61" i="17"/>
  <c r="O69" i="13"/>
  <c r="O68" i="17"/>
  <c r="O68" i="16"/>
  <c r="O62" i="16"/>
  <c r="O63" i="17"/>
  <c r="O69" i="16"/>
  <c r="O63" i="16"/>
  <c r="O70" i="16"/>
  <c r="O64" i="16"/>
  <c r="O58" i="16"/>
  <c r="O70" i="21"/>
  <c r="O69" i="17"/>
  <c r="O65" i="16"/>
  <c r="O59" i="16"/>
  <c r="O62" i="17"/>
  <c r="O60" i="16"/>
  <c r="O67" i="15"/>
  <c r="O61" i="15"/>
  <c r="O67" i="14"/>
  <c r="O61" i="14"/>
  <c r="O67" i="12"/>
  <c r="O61" i="12"/>
  <c r="O68" i="15"/>
  <c r="O62" i="15"/>
  <c r="O68" i="14"/>
  <c r="O62" i="14"/>
  <c r="O68" i="12"/>
  <c r="O62" i="12"/>
  <c r="O66" i="16"/>
  <c r="O69" i="15"/>
  <c r="O63" i="15"/>
  <c r="O69" i="14"/>
  <c r="O63" i="14"/>
  <c r="O69" i="12"/>
  <c r="O63" i="12"/>
  <c r="O64" i="13"/>
  <c r="O61" i="16"/>
  <c r="O70" i="15"/>
  <c r="O64" i="15"/>
  <c r="O58" i="15"/>
  <c r="O70" i="14"/>
  <c r="O64" i="14"/>
  <c r="O58" i="14"/>
  <c r="O70" i="12"/>
  <c r="O64" i="12"/>
  <c r="O58" i="12"/>
  <c r="O65" i="15"/>
  <c r="O59" i="12"/>
  <c r="O66" i="10"/>
  <c r="O60" i="10"/>
  <c r="O66" i="2"/>
  <c r="O60" i="2"/>
  <c r="O60" i="15"/>
  <c r="O66" i="14"/>
  <c r="O67" i="10"/>
  <c r="O61" i="10"/>
  <c r="O67" i="2"/>
  <c r="O61" i="2"/>
  <c r="O59" i="14"/>
  <c r="O65" i="12"/>
  <c r="O68" i="10"/>
  <c r="O62" i="10"/>
  <c r="O68" i="2"/>
  <c r="O62" i="2"/>
  <c r="O66" i="15"/>
  <c r="O60" i="12"/>
  <c r="O69" i="10"/>
  <c r="O63" i="10"/>
  <c r="O69" i="2"/>
  <c r="O63" i="2"/>
  <c r="O69" i="34"/>
  <c r="O65" i="14"/>
  <c r="O58" i="10"/>
  <c r="O64" i="2"/>
  <c r="O66" i="34"/>
  <c r="O60" i="34"/>
  <c r="O66" i="35"/>
  <c r="O60" i="35"/>
  <c r="O66" i="33"/>
  <c r="O60" i="33"/>
  <c r="O67" i="16"/>
  <c r="O59" i="2"/>
  <c r="O70" i="34"/>
  <c r="O67" i="34"/>
  <c r="O61" i="34"/>
  <c r="O67" i="35"/>
  <c r="O61" i="35"/>
  <c r="O67" i="33"/>
  <c r="O61" i="33"/>
  <c r="O59" i="15"/>
  <c r="O64" i="10"/>
  <c r="O70" i="2"/>
  <c r="O68" i="34"/>
  <c r="O62" i="34"/>
  <c r="O68" i="35"/>
  <c r="O62" i="35"/>
  <c r="O68" i="33"/>
  <c r="O62" i="33"/>
  <c r="O66" i="12"/>
  <c r="O59" i="10"/>
  <c r="O65" i="2"/>
  <c r="O63" i="34"/>
  <c r="O69" i="35"/>
  <c r="O63" i="35"/>
  <c r="O69" i="33"/>
  <c r="O63" i="33"/>
  <c r="O70" i="10"/>
  <c r="O65" i="34"/>
  <c r="O58" i="2"/>
  <c r="O65" i="10"/>
  <c r="O59" i="34"/>
  <c r="O58" i="35"/>
  <c r="O64" i="33"/>
  <c r="O64" i="34"/>
  <c r="O58" i="34"/>
  <c r="O59" i="33"/>
  <c r="O64" i="35"/>
  <c r="O70" i="33"/>
  <c r="O65" i="35"/>
  <c r="O65" i="33"/>
  <c r="O70" i="36"/>
  <c r="O64" i="36"/>
  <c r="O58" i="36"/>
  <c r="O70" i="32"/>
  <c r="O64" i="32"/>
  <c r="O58" i="32"/>
  <c r="O60" i="14"/>
  <c r="O65" i="36"/>
  <c r="O59" i="36"/>
  <c r="O59" i="35"/>
  <c r="O66" i="36"/>
  <c r="O60" i="36"/>
  <c r="O70" i="35"/>
  <c r="O67" i="36"/>
  <c r="O61" i="36"/>
  <c r="O67" i="32"/>
  <c r="O61" i="32"/>
  <c r="O60" i="1"/>
  <c r="O66" i="1"/>
  <c r="O68" i="36"/>
  <c r="O58" i="33"/>
  <c r="O63" i="36"/>
  <c r="O69" i="36"/>
  <c r="O62" i="36"/>
  <c r="O62" i="32"/>
  <c r="O59" i="1"/>
  <c r="O68" i="32"/>
  <c r="O66" i="32"/>
  <c r="O61" i="1"/>
  <c r="O62" i="1"/>
  <c r="O63" i="1"/>
  <c r="O64" i="1"/>
  <c r="O65" i="1"/>
  <c r="O70" i="1"/>
  <c r="O58" i="1"/>
  <c r="O65" i="32"/>
  <c r="O67" i="1"/>
  <c r="O68" i="1"/>
  <c r="O69" i="1"/>
  <c r="O69" i="32"/>
  <c r="O60" i="32"/>
  <c r="O63" i="32"/>
  <c r="O59" i="32"/>
  <c r="L99" i="20"/>
  <c r="L101" i="20"/>
  <c r="L102" i="20"/>
  <c r="L103" i="20"/>
  <c r="L95" i="20"/>
  <c r="L100" i="20"/>
  <c r="L97" i="20"/>
  <c r="L98" i="20"/>
  <c r="L92" i="20"/>
  <c r="L104" i="20"/>
  <c r="L94" i="20"/>
  <c r="L96" i="20"/>
  <c r="L93" i="20"/>
  <c r="L102" i="19"/>
  <c r="L96" i="19"/>
  <c r="L103" i="19"/>
  <c r="L97" i="19"/>
  <c r="L104" i="19"/>
  <c r="L98" i="19"/>
  <c r="L99" i="19"/>
  <c r="L93" i="19"/>
  <c r="L92" i="19"/>
  <c r="L101" i="19"/>
  <c r="L94" i="19"/>
  <c r="L103" i="18"/>
  <c r="L97" i="18"/>
  <c r="L95" i="19"/>
  <c r="L104" i="18"/>
  <c r="L98" i="18"/>
  <c r="L92" i="18"/>
  <c r="L100" i="19"/>
  <c r="L99" i="18"/>
  <c r="L93" i="18"/>
  <c r="L100" i="18"/>
  <c r="L94" i="18"/>
  <c r="L101" i="18"/>
  <c r="L96" i="18"/>
  <c r="L102" i="18"/>
  <c r="L102" i="22"/>
  <c r="L96" i="22"/>
  <c r="L102" i="13"/>
  <c r="L96" i="13"/>
  <c r="L103" i="22"/>
  <c r="L97" i="22"/>
  <c r="L103" i="13"/>
  <c r="L97" i="13"/>
  <c r="L104" i="22"/>
  <c r="L98" i="22"/>
  <c r="L92" i="22"/>
  <c r="L104" i="13"/>
  <c r="L98" i="13"/>
  <c r="L92" i="13"/>
  <c r="L99" i="22"/>
  <c r="L93" i="22"/>
  <c r="L99" i="13"/>
  <c r="L93" i="13"/>
  <c r="L95" i="18"/>
  <c r="L94" i="13"/>
  <c r="L100" i="21"/>
  <c r="L94" i="21"/>
  <c r="L101" i="22"/>
  <c r="L101" i="21"/>
  <c r="L95" i="21"/>
  <c r="L94" i="22"/>
  <c r="L100" i="13"/>
  <c r="L102" i="21"/>
  <c r="L96" i="21"/>
  <c r="L95" i="13"/>
  <c r="L103" i="21"/>
  <c r="L97" i="21"/>
  <c r="L104" i="21"/>
  <c r="L99" i="17"/>
  <c r="L93" i="17"/>
  <c r="L95" i="22"/>
  <c r="L99" i="21"/>
  <c r="L100" i="17"/>
  <c r="L94" i="17"/>
  <c r="L100" i="22"/>
  <c r="L92" i="21"/>
  <c r="L101" i="17"/>
  <c r="L95" i="17"/>
  <c r="L102" i="17"/>
  <c r="L96" i="17"/>
  <c r="L103" i="16"/>
  <c r="L97" i="16"/>
  <c r="L101" i="13"/>
  <c r="L104" i="17"/>
  <c r="L104" i="16"/>
  <c r="L98" i="16"/>
  <c r="L92" i="16"/>
  <c r="L97" i="17"/>
  <c r="L99" i="16"/>
  <c r="L93" i="16"/>
  <c r="L93" i="21"/>
  <c r="L92" i="17"/>
  <c r="L100" i="16"/>
  <c r="L94" i="16"/>
  <c r="L101" i="16"/>
  <c r="L102" i="15"/>
  <c r="L96" i="15"/>
  <c r="L102" i="14"/>
  <c r="L96" i="14"/>
  <c r="L102" i="12"/>
  <c r="L96" i="12"/>
  <c r="L98" i="17"/>
  <c r="L96" i="16"/>
  <c r="L103" i="15"/>
  <c r="L97" i="15"/>
  <c r="L103" i="14"/>
  <c r="L97" i="14"/>
  <c r="L103" i="12"/>
  <c r="L97" i="12"/>
  <c r="L103" i="17"/>
  <c r="L104" i="15"/>
  <c r="L98" i="15"/>
  <c r="L92" i="15"/>
  <c r="L104" i="14"/>
  <c r="L98" i="14"/>
  <c r="L92" i="14"/>
  <c r="L104" i="12"/>
  <c r="L98" i="12"/>
  <c r="L92" i="12"/>
  <c r="L102" i="16"/>
  <c r="L99" i="15"/>
  <c r="L93" i="15"/>
  <c r="L99" i="14"/>
  <c r="L93" i="14"/>
  <c r="L99" i="12"/>
  <c r="L93" i="12"/>
  <c r="L98" i="21"/>
  <c r="L95" i="16"/>
  <c r="L94" i="14"/>
  <c r="L100" i="12"/>
  <c r="L101" i="10"/>
  <c r="L95" i="10"/>
  <c r="L101" i="2"/>
  <c r="L95" i="2"/>
  <c r="L101" i="34"/>
  <c r="L95" i="34"/>
  <c r="L101" i="15"/>
  <c r="L95" i="12"/>
  <c r="L102" i="10"/>
  <c r="L96" i="10"/>
  <c r="L102" i="2"/>
  <c r="L96" i="2"/>
  <c r="L102" i="34"/>
  <c r="L96" i="34"/>
  <c r="L94" i="15"/>
  <c r="L100" i="14"/>
  <c r="L103" i="10"/>
  <c r="L97" i="10"/>
  <c r="L103" i="2"/>
  <c r="L97" i="2"/>
  <c r="L103" i="34"/>
  <c r="L97" i="34"/>
  <c r="L95" i="14"/>
  <c r="L101" i="12"/>
  <c r="L104" i="10"/>
  <c r="L98" i="10"/>
  <c r="L92" i="10"/>
  <c r="L104" i="2"/>
  <c r="L98" i="2"/>
  <c r="L92" i="2"/>
  <c r="L104" i="34"/>
  <c r="L98" i="34"/>
  <c r="L92" i="34"/>
  <c r="L99" i="10"/>
  <c r="L93" i="34"/>
  <c r="L101" i="35"/>
  <c r="L95" i="35"/>
  <c r="L101" i="33"/>
  <c r="L95" i="33"/>
  <c r="L101" i="14"/>
  <c r="L94" i="10"/>
  <c r="L100" i="2"/>
  <c r="L102" i="35"/>
  <c r="L96" i="35"/>
  <c r="L102" i="33"/>
  <c r="L96" i="33"/>
  <c r="L93" i="2"/>
  <c r="L99" i="34"/>
  <c r="L103" i="35"/>
  <c r="L97" i="35"/>
  <c r="L103" i="33"/>
  <c r="L97" i="33"/>
  <c r="L95" i="15"/>
  <c r="L100" i="10"/>
  <c r="L94" i="34"/>
  <c r="L104" i="35"/>
  <c r="L98" i="35"/>
  <c r="L92" i="35"/>
  <c r="L104" i="33"/>
  <c r="L98" i="33"/>
  <c r="L92" i="33"/>
  <c r="L93" i="10"/>
  <c r="L100" i="34"/>
  <c r="L99" i="35"/>
  <c r="L100" i="15"/>
  <c r="L94" i="35"/>
  <c r="L100" i="33"/>
  <c r="L94" i="2"/>
  <c r="L93" i="33"/>
  <c r="L94" i="12"/>
  <c r="L94" i="33"/>
  <c r="L99" i="36"/>
  <c r="L93" i="36"/>
  <c r="L99" i="32"/>
  <c r="L93" i="32"/>
  <c r="L94" i="1"/>
  <c r="L100" i="1"/>
  <c r="L99" i="33"/>
  <c r="L100" i="36"/>
  <c r="L94" i="36"/>
  <c r="L100" i="32"/>
  <c r="L101" i="36"/>
  <c r="L95" i="36"/>
  <c r="L101" i="32"/>
  <c r="L95" i="32"/>
  <c r="L93" i="35"/>
  <c r="L102" i="36"/>
  <c r="L96" i="36"/>
  <c r="L102" i="32"/>
  <c r="L96" i="32"/>
  <c r="L97" i="1"/>
  <c r="L103" i="1"/>
  <c r="L99" i="2"/>
  <c r="L100" i="35"/>
  <c r="L104" i="36"/>
  <c r="L97" i="36"/>
  <c r="L92" i="36"/>
  <c r="L103" i="36"/>
  <c r="L92" i="32"/>
  <c r="L93" i="1"/>
  <c r="L102" i="1"/>
  <c r="L104" i="1"/>
  <c r="L94" i="32"/>
  <c r="L98" i="1"/>
  <c r="L96" i="1"/>
  <c r="L103" i="32"/>
  <c r="L99" i="1"/>
  <c r="L98" i="32"/>
  <c r="L95" i="1"/>
  <c r="L98" i="36"/>
  <c r="L104" i="32"/>
  <c r="L97" i="32"/>
  <c r="L101" i="1"/>
  <c r="L92" i="1"/>
  <c r="U69" i="20"/>
  <c r="U63" i="20"/>
  <c r="U70" i="20"/>
  <c r="U64" i="20"/>
  <c r="U58" i="20"/>
  <c r="U65" i="20"/>
  <c r="U59" i="20"/>
  <c r="U66" i="20"/>
  <c r="U60" i="20"/>
  <c r="U61" i="20"/>
  <c r="U67" i="20"/>
  <c r="U62" i="20"/>
  <c r="U68" i="20"/>
  <c r="U70" i="19"/>
  <c r="U64" i="19"/>
  <c r="U65" i="19"/>
  <c r="U66" i="19"/>
  <c r="U67" i="19"/>
  <c r="U61" i="19"/>
  <c r="U68" i="19"/>
  <c r="U63" i="19"/>
  <c r="U58" i="19"/>
  <c r="U69" i="19"/>
  <c r="U59" i="19"/>
  <c r="U60" i="19"/>
  <c r="U70" i="18"/>
  <c r="U64" i="18"/>
  <c r="U58" i="18"/>
  <c r="U65" i="18"/>
  <c r="U59" i="18"/>
  <c r="U66" i="18"/>
  <c r="U60" i="18"/>
  <c r="U67" i="18"/>
  <c r="U61" i="18"/>
  <c r="U68" i="18"/>
  <c r="U67" i="22"/>
  <c r="U61" i="22"/>
  <c r="U63" i="18"/>
  <c r="U68" i="22"/>
  <c r="U62" i="22"/>
  <c r="U69" i="22"/>
  <c r="U63" i="22"/>
  <c r="U69" i="18"/>
  <c r="U70" i="22"/>
  <c r="U64" i="22"/>
  <c r="U58" i="22"/>
  <c r="U65" i="13"/>
  <c r="U59" i="13"/>
  <c r="U65" i="21"/>
  <c r="U59" i="21"/>
  <c r="U66" i="22"/>
  <c r="U66" i="13"/>
  <c r="U60" i="13"/>
  <c r="U66" i="21"/>
  <c r="U60" i="21"/>
  <c r="U59" i="22"/>
  <c r="U67" i="13"/>
  <c r="U61" i="13"/>
  <c r="U67" i="21"/>
  <c r="U61" i="21"/>
  <c r="U68" i="13"/>
  <c r="U62" i="13"/>
  <c r="U68" i="21"/>
  <c r="U62" i="21"/>
  <c r="U62" i="18"/>
  <c r="U63" i="13"/>
  <c r="U69" i="21"/>
  <c r="U70" i="17"/>
  <c r="U64" i="17"/>
  <c r="U58" i="17"/>
  <c r="U58" i="13"/>
  <c r="U64" i="21"/>
  <c r="U65" i="17"/>
  <c r="U59" i="17"/>
  <c r="U62" i="19"/>
  <c r="U69" i="13"/>
  <c r="U66" i="17"/>
  <c r="U60" i="17"/>
  <c r="U60" i="22"/>
  <c r="U64" i="13"/>
  <c r="U70" i="21"/>
  <c r="U67" i="17"/>
  <c r="U61" i="17"/>
  <c r="U65" i="22"/>
  <c r="U63" i="21"/>
  <c r="U68" i="16"/>
  <c r="U62" i="16"/>
  <c r="U69" i="17"/>
  <c r="U69" i="16"/>
  <c r="U63" i="16"/>
  <c r="U62" i="17"/>
  <c r="U70" i="16"/>
  <c r="U64" i="16"/>
  <c r="U58" i="16"/>
  <c r="U70" i="13"/>
  <c r="U65" i="16"/>
  <c r="U59" i="16"/>
  <c r="U66" i="16"/>
  <c r="U67" i="15"/>
  <c r="U61" i="15"/>
  <c r="U67" i="14"/>
  <c r="U61" i="14"/>
  <c r="U67" i="12"/>
  <c r="U61" i="12"/>
  <c r="U61" i="16"/>
  <c r="U68" i="15"/>
  <c r="U62" i="15"/>
  <c r="U68" i="14"/>
  <c r="U62" i="14"/>
  <c r="U68" i="12"/>
  <c r="U62" i="12"/>
  <c r="U69" i="15"/>
  <c r="U63" i="15"/>
  <c r="U69" i="14"/>
  <c r="U63" i="14"/>
  <c r="U69" i="12"/>
  <c r="U63" i="12"/>
  <c r="U58" i="21"/>
  <c r="U63" i="17"/>
  <c r="U67" i="16"/>
  <c r="U70" i="15"/>
  <c r="U64" i="15"/>
  <c r="U58" i="15"/>
  <c r="U70" i="14"/>
  <c r="U64" i="14"/>
  <c r="U58" i="14"/>
  <c r="U70" i="12"/>
  <c r="U64" i="12"/>
  <c r="U58" i="12"/>
  <c r="U59" i="14"/>
  <c r="U65" i="12"/>
  <c r="U66" i="10"/>
  <c r="U60" i="10"/>
  <c r="U66" i="2"/>
  <c r="U60" i="2"/>
  <c r="U66" i="15"/>
  <c r="U60" i="12"/>
  <c r="U67" i="10"/>
  <c r="U61" i="10"/>
  <c r="U67" i="2"/>
  <c r="U61" i="2"/>
  <c r="U60" i="16"/>
  <c r="U59" i="15"/>
  <c r="U65" i="14"/>
  <c r="U68" i="10"/>
  <c r="U62" i="10"/>
  <c r="U68" i="2"/>
  <c r="U62" i="2"/>
  <c r="U60" i="14"/>
  <c r="U66" i="12"/>
  <c r="U69" i="10"/>
  <c r="U63" i="10"/>
  <c r="U69" i="2"/>
  <c r="U63" i="2"/>
  <c r="U69" i="34"/>
  <c r="U65" i="15"/>
  <c r="U59" i="12"/>
  <c r="U64" i="10"/>
  <c r="U70" i="2"/>
  <c r="U66" i="34"/>
  <c r="U60" i="34"/>
  <c r="U66" i="35"/>
  <c r="U60" i="35"/>
  <c r="U66" i="33"/>
  <c r="U60" i="33"/>
  <c r="U59" i="10"/>
  <c r="U65" i="2"/>
  <c r="U67" i="34"/>
  <c r="U61" i="34"/>
  <c r="U67" i="35"/>
  <c r="U61" i="35"/>
  <c r="U67" i="33"/>
  <c r="U61" i="33"/>
  <c r="U68" i="17"/>
  <c r="U70" i="10"/>
  <c r="U58" i="2"/>
  <c r="U68" i="34"/>
  <c r="U62" i="34"/>
  <c r="U68" i="35"/>
  <c r="U62" i="35"/>
  <c r="U68" i="33"/>
  <c r="U62" i="33"/>
  <c r="U66" i="14"/>
  <c r="U65" i="10"/>
  <c r="U63" i="34"/>
  <c r="U69" i="35"/>
  <c r="U63" i="35"/>
  <c r="U69" i="33"/>
  <c r="U63" i="33"/>
  <c r="U64" i="2"/>
  <c r="U58" i="10"/>
  <c r="U64" i="34"/>
  <c r="U59" i="2"/>
  <c r="U65" i="34"/>
  <c r="U60" i="15"/>
  <c r="U58" i="34"/>
  <c r="U64" i="35"/>
  <c r="U70" i="33"/>
  <c r="U70" i="34"/>
  <c r="U59" i="35"/>
  <c r="U65" i="33"/>
  <c r="U70" i="35"/>
  <c r="U58" i="33"/>
  <c r="U59" i="33"/>
  <c r="U65" i="35"/>
  <c r="U70" i="36"/>
  <c r="U64" i="36"/>
  <c r="U58" i="36"/>
  <c r="U70" i="32"/>
  <c r="U64" i="32"/>
  <c r="U58" i="32"/>
  <c r="U65" i="36"/>
  <c r="U59" i="36"/>
  <c r="U66" i="36"/>
  <c r="U60" i="36"/>
  <c r="U64" i="33"/>
  <c r="U67" i="36"/>
  <c r="U61" i="36"/>
  <c r="U67" i="32"/>
  <c r="U61" i="32"/>
  <c r="U60" i="1"/>
  <c r="U66" i="1"/>
  <c r="U69" i="36"/>
  <c r="U62" i="36"/>
  <c r="U59" i="34"/>
  <c r="U58" i="35"/>
  <c r="U68" i="36"/>
  <c r="U63" i="36"/>
  <c r="U68" i="32"/>
  <c r="U59" i="32"/>
  <c r="U61" i="1"/>
  <c r="U58" i="1"/>
  <c r="U63" i="32"/>
  <c r="U67" i="1"/>
  <c r="U68" i="1"/>
  <c r="U69" i="1"/>
  <c r="U62" i="32"/>
  <c r="U66" i="32"/>
  <c r="U69" i="32"/>
  <c r="U60" i="32"/>
  <c r="U59" i="1"/>
  <c r="U62" i="1"/>
  <c r="U63" i="1"/>
  <c r="U64" i="1"/>
  <c r="U65" i="1"/>
  <c r="U70" i="1"/>
  <c r="U65" i="32"/>
  <c r="F154" i="20"/>
  <c r="F148" i="20"/>
  <c r="F155" i="20"/>
  <c r="F149" i="20"/>
  <c r="F143" i="20"/>
  <c r="F150" i="20"/>
  <c r="F144" i="20"/>
  <c r="F153" i="20"/>
  <c r="F147" i="20"/>
  <c r="F152" i="20"/>
  <c r="F145" i="20"/>
  <c r="F146" i="20"/>
  <c r="F151" i="20"/>
  <c r="F152" i="19"/>
  <c r="F153" i="19"/>
  <c r="F154" i="19"/>
  <c r="F155" i="19"/>
  <c r="F148" i="19"/>
  <c r="F149" i="19"/>
  <c r="F143" i="19"/>
  <c r="F150" i="19"/>
  <c r="F144" i="19"/>
  <c r="F151" i="19"/>
  <c r="F145" i="19"/>
  <c r="F146" i="19"/>
  <c r="F147" i="19"/>
  <c r="F151" i="18"/>
  <c r="F145" i="18"/>
  <c r="F152" i="18"/>
  <c r="F146" i="18"/>
  <c r="F153" i="18"/>
  <c r="F147" i="18"/>
  <c r="F154" i="18"/>
  <c r="F148" i="18"/>
  <c r="F143" i="18"/>
  <c r="F153" i="22"/>
  <c r="F147" i="22"/>
  <c r="F154" i="22"/>
  <c r="F148" i="22"/>
  <c r="F149" i="18"/>
  <c r="F155" i="22"/>
  <c r="F149" i="22"/>
  <c r="F143" i="22"/>
  <c r="F144" i="18"/>
  <c r="F150" i="22"/>
  <c r="F144" i="22"/>
  <c r="F155" i="18"/>
  <c r="F151" i="22"/>
  <c r="F150" i="13"/>
  <c r="F144" i="13"/>
  <c r="F146" i="22"/>
  <c r="F151" i="13"/>
  <c r="F145" i="13"/>
  <c r="F152" i="13"/>
  <c r="F146" i="13"/>
  <c r="F152" i="22"/>
  <c r="F153" i="13"/>
  <c r="F147" i="13"/>
  <c r="F145" i="22"/>
  <c r="F154" i="13"/>
  <c r="F154" i="21"/>
  <c r="F148" i="21"/>
  <c r="F154" i="17"/>
  <c r="F149" i="13"/>
  <c r="F155" i="21"/>
  <c r="F149" i="21"/>
  <c r="F143" i="21"/>
  <c r="F155" i="17"/>
  <c r="F150" i="21"/>
  <c r="F144" i="21"/>
  <c r="F150" i="18"/>
  <c r="F155" i="13"/>
  <c r="F151" i="21"/>
  <c r="F145" i="21"/>
  <c r="F148" i="13"/>
  <c r="F146" i="21"/>
  <c r="F153" i="17"/>
  <c r="F147" i="17"/>
  <c r="F153" i="16"/>
  <c r="F147" i="16"/>
  <c r="F148" i="17"/>
  <c r="F154" i="16"/>
  <c r="F148" i="16"/>
  <c r="F152" i="21"/>
  <c r="F149" i="17"/>
  <c r="F143" i="17"/>
  <c r="F155" i="16"/>
  <c r="F149" i="16"/>
  <c r="F143" i="16"/>
  <c r="F147" i="21"/>
  <c r="F150" i="17"/>
  <c r="F144" i="17"/>
  <c r="F150" i="16"/>
  <c r="F144" i="16"/>
  <c r="F151" i="17"/>
  <c r="F151" i="15"/>
  <c r="F145" i="15"/>
  <c r="F146" i="17"/>
  <c r="F152" i="16"/>
  <c r="F152" i="15"/>
  <c r="F146" i="15"/>
  <c r="F145" i="16"/>
  <c r="F153" i="15"/>
  <c r="F147" i="15"/>
  <c r="F152" i="17"/>
  <c r="F154" i="15"/>
  <c r="F148" i="15"/>
  <c r="F151" i="16"/>
  <c r="F149" i="15"/>
  <c r="F150" i="14"/>
  <c r="F144" i="14"/>
  <c r="F150" i="12"/>
  <c r="F144" i="12"/>
  <c r="F150" i="10"/>
  <c r="F144" i="10"/>
  <c r="F143" i="13"/>
  <c r="F153" i="21"/>
  <c r="F144" i="15"/>
  <c r="F151" i="14"/>
  <c r="F145" i="14"/>
  <c r="F151" i="12"/>
  <c r="F145" i="12"/>
  <c r="F151" i="10"/>
  <c r="F145" i="10"/>
  <c r="F145" i="17"/>
  <c r="F155" i="15"/>
  <c r="F152" i="14"/>
  <c r="F146" i="14"/>
  <c r="F152" i="12"/>
  <c r="F146" i="12"/>
  <c r="F152" i="10"/>
  <c r="F146" i="10"/>
  <c r="F150" i="15"/>
  <c r="F153" i="14"/>
  <c r="F147" i="14"/>
  <c r="F153" i="12"/>
  <c r="F147" i="12"/>
  <c r="F153" i="10"/>
  <c r="F147" i="10"/>
  <c r="F154" i="14"/>
  <c r="F148" i="10"/>
  <c r="F154" i="2"/>
  <c r="F148" i="2"/>
  <c r="F155" i="34"/>
  <c r="F149" i="34"/>
  <c r="F143" i="34"/>
  <c r="F149" i="14"/>
  <c r="F155" i="12"/>
  <c r="F143" i="10"/>
  <c r="F155" i="2"/>
  <c r="F149" i="2"/>
  <c r="F143" i="2"/>
  <c r="F150" i="34"/>
  <c r="F144" i="34"/>
  <c r="F148" i="12"/>
  <c r="F154" i="10"/>
  <c r="F150" i="2"/>
  <c r="F144" i="2"/>
  <c r="F151" i="34"/>
  <c r="F145" i="34"/>
  <c r="F146" i="16"/>
  <c r="F155" i="14"/>
  <c r="F143" i="12"/>
  <c r="F149" i="10"/>
  <c r="F151" i="2"/>
  <c r="F145" i="2"/>
  <c r="F152" i="34"/>
  <c r="F146" i="34"/>
  <c r="F143" i="15"/>
  <c r="F154" i="12"/>
  <c r="F152" i="2"/>
  <c r="F153" i="34"/>
  <c r="F155" i="35"/>
  <c r="F149" i="35"/>
  <c r="F143" i="35"/>
  <c r="F155" i="33"/>
  <c r="F149" i="33"/>
  <c r="F143" i="33"/>
  <c r="F155" i="36"/>
  <c r="F149" i="36"/>
  <c r="F143" i="36"/>
  <c r="F143" i="14"/>
  <c r="F147" i="2"/>
  <c r="F148" i="34"/>
  <c r="F150" i="35"/>
  <c r="F144" i="35"/>
  <c r="F150" i="33"/>
  <c r="F144" i="33"/>
  <c r="F150" i="36"/>
  <c r="F144" i="36"/>
  <c r="F148" i="14"/>
  <c r="F151" i="35"/>
  <c r="F145" i="35"/>
  <c r="F151" i="33"/>
  <c r="F145" i="33"/>
  <c r="F151" i="36"/>
  <c r="F145" i="36"/>
  <c r="F155" i="10"/>
  <c r="F153" i="2"/>
  <c r="F154" i="34"/>
  <c r="F152" i="35"/>
  <c r="F146" i="35"/>
  <c r="F152" i="33"/>
  <c r="F146" i="33"/>
  <c r="F152" i="36"/>
  <c r="F146" i="36"/>
  <c r="F146" i="2"/>
  <c r="F149" i="12"/>
  <c r="F154" i="35"/>
  <c r="F147" i="34"/>
  <c r="F147" i="33"/>
  <c r="F153" i="36"/>
  <c r="F148" i="36"/>
  <c r="F147" i="35"/>
  <c r="F153" i="33"/>
  <c r="F148" i="35"/>
  <c r="F154" i="33"/>
  <c r="F154" i="36"/>
  <c r="F153" i="32"/>
  <c r="F147" i="32"/>
  <c r="F148" i="1"/>
  <c r="F154" i="1"/>
  <c r="F154" i="32"/>
  <c r="F148" i="32"/>
  <c r="F148" i="33"/>
  <c r="F155" i="32"/>
  <c r="F149" i="32"/>
  <c r="F143" i="32"/>
  <c r="F150" i="32"/>
  <c r="F144" i="32"/>
  <c r="F145" i="1"/>
  <c r="F151" i="1"/>
  <c r="F143" i="1"/>
  <c r="F152" i="32"/>
  <c r="F145" i="32"/>
  <c r="F151" i="32"/>
  <c r="F150" i="1"/>
  <c r="F146" i="32"/>
  <c r="F146" i="1"/>
  <c r="F155" i="1"/>
  <c r="F153" i="1"/>
  <c r="F153" i="35"/>
  <c r="F147" i="36"/>
  <c r="F147" i="1"/>
  <c r="F152" i="1"/>
  <c r="F149" i="1"/>
  <c r="F144" i="1"/>
  <c r="AB137" i="20"/>
  <c r="AB138" i="20"/>
  <c r="AB135" i="20"/>
  <c r="AB132" i="20"/>
  <c r="AB126" i="20"/>
  <c r="AB133" i="20"/>
  <c r="AB127" i="20"/>
  <c r="AB136" i="20"/>
  <c r="AB130" i="20"/>
  <c r="AB131" i="20"/>
  <c r="AB128" i="20"/>
  <c r="AB134" i="20"/>
  <c r="AB129" i="20"/>
  <c r="AB136" i="19"/>
  <c r="AB130" i="19"/>
  <c r="AB137" i="19"/>
  <c r="AB131" i="19"/>
  <c r="AB138" i="19"/>
  <c r="AB132" i="19"/>
  <c r="AB126" i="19"/>
  <c r="AB133" i="19"/>
  <c r="AB127" i="19"/>
  <c r="AB135" i="19"/>
  <c r="AB128" i="19"/>
  <c r="AB129" i="19"/>
  <c r="AB134" i="19"/>
  <c r="AB133" i="18"/>
  <c r="AB127" i="18"/>
  <c r="AB134" i="18"/>
  <c r="AB128" i="18"/>
  <c r="AB135" i="18"/>
  <c r="AB129" i="18"/>
  <c r="AB136" i="18"/>
  <c r="AB130" i="18"/>
  <c r="AB137" i="18"/>
  <c r="AB135" i="22"/>
  <c r="AB129" i="22"/>
  <c r="AB132" i="18"/>
  <c r="AB136" i="22"/>
  <c r="AB130" i="22"/>
  <c r="AB137" i="22"/>
  <c r="AB131" i="22"/>
  <c r="AB138" i="18"/>
  <c r="AB138" i="22"/>
  <c r="AB132" i="22"/>
  <c r="AB127" i="22"/>
  <c r="AB126" i="22"/>
  <c r="AB138" i="13"/>
  <c r="AB132" i="13"/>
  <c r="AB126" i="13"/>
  <c r="AB126" i="18"/>
  <c r="AB133" i="13"/>
  <c r="AB127" i="13"/>
  <c r="AB131" i="18"/>
  <c r="AB133" i="22"/>
  <c r="AB134" i="13"/>
  <c r="AB128" i="13"/>
  <c r="AB128" i="22"/>
  <c r="AB135" i="13"/>
  <c r="AB129" i="13"/>
  <c r="AB130" i="13"/>
  <c r="AB136" i="21"/>
  <c r="AB130" i="21"/>
  <c r="AB137" i="21"/>
  <c r="AB131" i="21"/>
  <c r="AB136" i="13"/>
  <c r="AB138" i="21"/>
  <c r="AB132" i="21"/>
  <c r="AB126" i="21"/>
  <c r="AB134" i="22"/>
  <c r="AB131" i="13"/>
  <c r="AB133" i="21"/>
  <c r="AB127" i="21"/>
  <c r="AB135" i="17"/>
  <c r="AB129" i="17"/>
  <c r="AB135" i="16"/>
  <c r="AB135" i="21"/>
  <c r="AB136" i="17"/>
  <c r="AB130" i="17"/>
  <c r="AB136" i="16"/>
  <c r="AB128" i="21"/>
  <c r="AB137" i="17"/>
  <c r="AB131" i="17"/>
  <c r="AB137" i="16"/>
  <c r="AB137" i="13"/>
  <c r="AB138" i="17"/>
  <c r="AB132" i="17"/>
  <c r="AB126" i="17"/>
  <c r="AB138" i="16"/>
  <c r="AB127" i="17"/>
  <c r="AB133" i="16"/>
  <c r="AB127" i="16"/>
  <c r="AB133" i="15"/>
  <c r="AB127" i="15"/>
  <c r="AB129" i="21"/>
  <c r="AB128" i="16"/>
  <c r="AB134" i="15"/>
  <c r="AB128" i="15"/>
  <c r="AB134" i="21"/>
  <c r="AB133" i="17"/>
  <c r="AB129" i="16"/>
  <c r="AB135" i="15"/>
  <c r="AB129" i="15"/>
  <c r="AB128" i="17"/>
  <c r="AB134" i="16"/>
  <c r="AB130" i="16"/>
  <c r="AB136" i="15"/>
  <c r="AB130" i="15"/>
  <c r="AB138" i="14"/>
  <c r="AB132" i="14"/>
  <c r="AB126" i="14"/>
  <c r="AB138" i="12"/>
  <c r="AB132" i="12"/>
  <c r="AB126" i="12"/>
  <c r="AB138" i="10"/>
  <c r="AB132" i="10"/>
  <c r="AB126" i="10"/>
  <c r="AB132" i="16"/>
  <c r="AB138" i="15"/>
  <c r="AB133" i="14"/>
  <c r="AB127" i="14"/>
  <c r="AB133" i="12"/>
  <c r="AB127" i="12"/>
  <c r="AB133" i="10"/>
  <c r="AB127" i="10"/>
  <c r="AB131" i="15"/>
  <c r="AB134" i="14"/>
  <c r="AB128" i="14"/>
  <c r="AB134" i="12"/>
  <c r="AB128" i="12"/>
  <c r="AB134" i="10"/>
  <c r="AB128" i="10"/>
  <c r="AB126" i="15"/>
  <c r="AB135" i="14"/>
  <c r="AB129" i="14"/>
  <c r="AB135" i="12"/>
  <c r="AB129" i="12"/>
  <c r="AB135" i="10"/>
  <c r="AB129" i="10"/>
  <c r="AB130" i="14"/>
  <c r="AB136" i="12"/>
  <c r="AB137" i="2"/>
  <c r="AB131" i="2"/>
  <c r="AB137" i="34"/>
  <c r="AB131" i="34"/>
  <c r="AB132" i="15"/>
  <c r="AB131" i="12"/>
  <c r="AB137" i="10"/>
  <c r="AB138" i="2"/>
  <c r="AB132" i="2"/>
  <c r="AB126" i="2"/>
  <c r="AB138" i="34"/>
  <c r="AB132" i="34"/>
  <c r="AB126" i="34"/>
  <c r="AB137" i="15"/>
  <c r="AB136" i="14"/>
  <c r="AB130" i="10"/>
  <c r="AB133" i="2"/>
  <c r="AB127" i="2"/>
  <c r="AB133" i="34"/>
  <c r="AB127" i="34"/>
  <c r="AB126" i="16"/>
  <c r="AB131" i="14"/>
  <c r="AB137" i="12"/>
  <c r="AB134" i="2"/>
  <c r="AB128" i="2"/>
  <c r="AB134" i="34"/>
  <c r="AB128" i="34"/>
  <c r="AB136" i="10"/>
  <c r="AB129" i="34"/>
  <c r="AB137" i="35"/>
  <c r="AB131" i="35"/>
  <c r="AB137" i="33"/>
  <c r="AB131" i="33"/>
  <c r="AB137" i="36"/>
  <c r="AB136" i="2"/>
  <c r="AB138" i="35"/>
  <c r="AB132" i="35"/>
  <c r="AB126" i="35"/>
  <c r="AB138" i="33"/>
  <c r="AB132" i="33"/>
  <c r="AB126" i="33"/>
  <c r="AB138" i="36"/>
  <c r="AB131" i="16"/>
  <c r="AB130" i="12"/>
  <c r="AB129" i="2"/>
  <c r="AB135" i="34"/>
  <c r="AB133" i="35"/>
  <c r="AB127" i="35"/>
  <c r="AB133" i="33"/>
  <c r="AB127" i="33"/>
  <c r="AB133" i="36"/>
  <c r="AB134" i="17"/>
  <c r="AB130" i="34"/>
  <c r="AB134" i="35"/>
  <c r="AB128" i="35"/>
  <c r="AB134" i="33"/>
  <c r="AB128" i="33"/>
  <c r="AB134" i="36"/>
  <c r="AB130" i="2"/>
  <c r="AB135" i="2"/>
  <c r="AB136" i="34"/>
  <c r="AB137" i="14"/>
  <c r="AB135" i="35"/>
  <c r="AB130" i="35"/>
  <c r="AB136" i="33"/>
  <c r="AB132" i="36"/>
  <c r="AB129" i="33"/>
  <c r="AB135" i="36"/>
  <c r="AB130" i="33"/>
  <c r="AB136" i="36"/>
  <c r="AB129" i="36"/>
  <c r="AB135" i="32"/>
  <c r="AB129" i="32"/>
  <c r="AB128" i="1"/>
  <c r="AB134" i="1"/>
  <c r="AB126" i="1"/>
  <c r="AB131" i="10"/>
  <c r="AB129" i="35"/>
  <c r="AB130" i="36"/>
  <c r="AB136" i="32"/>
  <c r="AB130" i="32"/>
  <c r="AB136" i="35"/>
  <c r="AB131" i="36"/>
  <c r="AB137" i="32"/>
  <c r="AB131" i="32"/>
  <c r="AB126" i="36"/>
  <c r="AB138" i="32"/>
  <c r="AB132" i="32"/>
  <c r="AB126" i="32"/>
  <c r="AB131" i="1"/>
  <c r="AB137" i="1"/>
  <c r="AB135" i="33"/>
  <c r="AB127" i="36"/>
  <c r="AB133" i="32"/>
  <c r="AB128" i="32"/>
  <c r="AB128" i="36"/>
  <c r="AB134" i="32"/>
  <c r="AB127" i="32"/>
  <c r="AB127" i="1"/>
  <c r="AB136" i="1"/>
  <c r="AB132" i="1"/>
  <c r="AB133" i="1"/>
  <c r="AB130" i="1"/>
  <c r="AB129" i="1"/>
  <c r="AB138" i="1"/>
  <c r="AB135" i="1"/>
  <c r="C151" i="20"/>
  <c r="C145" i="20"/>
  <c r="C152" i="20"/>
  <c r="C146" i="20"/>
  <c r="C153" i="20"/>
  <c r="C147" i="20"/>
  <c r="C150" i="20"/>
  <c r="C144" i="20"/>
  <c r="C154" i="20"/>
  <c r="C149" i="20"/>
  <c r="C143" i="20"/>
  <c r="C148" i="20"/>
  <c r="C155" i="20"/>
  <c r="C155" i="19"/>
  <c r="C152" i="19"/>
  <c r="C151" i="19"/>
  <c r="C145" i="19"/>
  <c r="C154" i="19"/>
  <c r="C146" i="19"/>
  <c r="C147" i="19"/>
  <c r="C148" i="19"/>
  <c r="C143" i="19"/>
  <c r="C149" i="19"/>
  <c r="C144" i="19"/>
  <c r="C154" i="18"/>
  <c r="C148" i="18"/>
  <c r="C150" i="19"/>
  <c r="C155" i="18"/>
  <c r="C149" i="18"/>
  <c r="C143" i="18"/>
  <c r="C150" i="18"/>
  <c r="C144" i="18"/>
  <c r="C151" i="18"/>
  <c r="C145" i="18"/>
  <c r="C150" i="22"/>
  <c r="C144" i="22"/>
  <c r="C153" i="18"/>
  <c r="C151" i="22"/>
  <c r="C145" i="22"/>
  <c r="C153" i="19"/>
  <c r="C146" i="18"/>
  <c r="C152" i="22"/>
  <c r="C146" i="22"/>
  <c r="C153" i="22"/>
  <c r="C147" i="22"/>
  <c r="C148" i="22"/>
  <c r="C153" i="13"/>
  <c r="C147" i="13"/>
  <c r="C143" i="22"/>
  <c r="C154" i="13"/>
  <c r="C148" i="13"/>
  <c r="C154" i="22"/>
  <c r="C155" i="13"/>
  <c r="C149" i="13"/>
  <c r="C143" i="13"/>
  <c r="C147" i="18"/>
  <c r="C149" i="22"/>
  <c r="C150" i="13"/>
  <c r="C144" i="13"/>
  <c r="C152" i="18"/>
  <c r="C151" i="13"/>
  <c r="C151" i="21"/>
  <c r="C145" i="21"/>
  <c r="C146" i="13"/>
  <c r="C152" i="21"/>
  <c r="C146" i="21"/>
  <c r="C153" i="21"/>
  <c r="C147" i="21"/>
  <c r="C152" i="13"/>
  <c r="C154" i="21"/>
  <c r="C148" i="21"/>
  <c r="C154" i="17"/>
  <c r="C143" i="21"/>
  <c r="C150" i="17"/>
  <c r="C144" i="17"/>
  <c r="C150" i="16"/>
  <c r="C144" i="16"/>
  <c r="C155" i="22"/>
  <c r="C151" i="17"/>
  <c r="C145" i="17"/>
  <c r="C151" i="16"/>
  <c r="C145" i="16"/>
  <c r="C149" i="21"/>
  <c r="C155" i="17"/>
  <c r="C152" i="17"/>
  <c r="C146" i="17"/>
  <c r="C152" i="16"/>
  <c r="C146" i="16"/>
  <c r="C144" i="21"/>
  <c r="C153" i="17"/>
  <c r="C147" i="17"/>
  <c r="C153" i="16"/>
  <c r="C147" i="16"/>
  <c r="C148" i="17"/>
  <c r="C154" i="16"/>
  <c r="C154" i="15"/>
  <c r="C148" i="15"/>
  <c r="C143" i="17"/>
  <c r="C149" i="16"/>
  <c r="C155" i="15"/>
  <c r="C149" i="15"/>
  <c r="C143" i="15"/>
  <c r="C145" i="13"/>
  <c r="C150" i="15"/>
  <c r="C144" i="15"/>
  <c r="C150" i="21"/>
  <c r="C149" i="17"/>
  <c r="C155" i="16"/>
  <c r="C151" i="15"/>
  <c r="C145" i="15"/>
  <c r="C146" i="15"/>
  <c r="C153" i="14"/>
  <c r="C147" i="14"/>
  <c r="C153" i="12"/>
  <c r="C147" i="12"/>
  <c r="C153" i="10"/>
  <c r="C147" i="10"/>
  <c r="C154" i="14"/>
  <c r="C148" i="14"/>
  <c r="C154" i="12"/>
  <c r="C148" i="12"/>
  <c r="C154" i="10"/>
  <c r="C148" i="10"/>
  <c r="C152" i="15"/>
  <c r="C155" i="14"/>
  <c r="C149" i="14"/>
  <c r="C143" i="14"/>
  <c r="C155" i="12"/>
  <c r="C149" i="12"/>
  <c r="C143" i="12"/>
  <c r="C155" i="10"/>
  <c r="C149" i="10"/>
  <c r="C143" i="10"/>
  <c r="C143" i="16"/>
  <c r="C147" i="15"/>
  <c r="C150" i="14"/>
  <c r="C144" i="14"/>
  <c r="C150" i="12"/>
  <c r="C144" i="12"/>
  <c r="C150" i="10"/>
  <c r="C144" i="10"/>
  <c r="C148" i="16"/>
  <c r="C151" i="14"/>
  <c r="C145" i="10"/>
  <c r="C151" i="2"/>
  <c r="C145" i="2"/>
  <c r="C152" i="34"/>
  <c r="C146" i="34"/>
  <c r="C146" i="14"/>
  <c r="C152" i="12"/>
  <c r="C152" i="2"/>
  <c r="C146" i="2"/>
  <c r="C153" i="34"/>
  <c r="C147" i="34"/>
  <c r="C155" i="21"/>
  <c r="C145" i="12"/>
  <c r="C151" i="10"/>
  <c r="C153" i="2"/>
  <c r="C147" i="2"/>
  <c r="C154" i="34"/>
  <c r="C148" i="34"/>
  <c r="C153" i="15"/>
  <c r="C152" i="14"/>
  <c r="C146" i="10"/>
  <c r="C154" i="2"/>
  <c r="C148" i="2"/>
  <c r="C155" i="34"/>
  <c r="C149" i="34"/>
  <c r="C143" i="34"/>
  <c r="C145" i="14"/>
  <c r="C149" i="2"/>
  <c r="C150" i="34"/>
  <c r="C152" i="35"/>
  <c r="C146" i="35"/>
  <c r="C152" i="33"/>
  <c r="C146" i="33"/>
  <c r="C152" i="36"/>
  <c r="C146" i="36"/>
  <c r="C152" i="10"/>
  <c r="C144" i="2"/>
  <c r="C145" i="34"/>
  <c r="C153" i="35"/>
  <c r="C147" i="35"/>
  <c r="C153" i="33"/>
  <c r="C147" i="33"/>
  <c r="C153" i="36"/>
  <c r="C147" i="36"/>
  <c r="C155" i="2"/>
  <c r="C154" i="35"/>
  <c r="C148" i="35"/>
  <c r="C154" i="33"/>
  <c r="C148" i="33"/>
  <c r="C154" i="36"/>
  <c r="C148" i="36"/>
  <c r="C146" i="12"/>
  <c r="C150" i="2"/>
  <c r="C151" i="34"/>
  <c r="C155" i="35"/>
  <c r="C149" i="35"/>
  <c r="C143" i="35"/>
  <c r="C155" i="33"/>
  <c r="C149" i="33"/>
  <c r="C143" i="33"/>
  <c r="C155" i="36"/>
  <c r="C149" i="36"/>
  <c r="C143" i="36"/>
  <c r="C144" i="34"/>
  <c r="C143" i="2"/>
  <c r="C144" i="33"/>
  <c r="C150" i="36"/>
  <c r="C151" i="12"/>
  <c r="C151" i="35"/>
  <c r="C145" i="36"/>
  <c r="C144" i="35"/>
  <c r="C150" i="33"/>
  <c r="C145" i="35"/>
  <c r="C151" i="33"/>
  <c r="C145" i="33"/>
  <c r="C150" i="32"/>
  <c r="C144" i="32"/>
  <c r="C145" i="1"/>
  <c r="C151" i="1"/>
  <c r="C151" i="32"/>
  <c r="C145" i="32"/>
  <c r="C152" i="32"/>
  <c r="C146" i="32"/>
  <c r="C150" i="35"/>
  <c r="C144" i="36"/>
  <c r="C153" i="32"/>
  <c r="C147" i="32"/>
  <c r="C148" i="1"/>
  <c r="C154" i="1"/>
  <c r="C151" i="36"/>
  <c r="C154" i="32"/>
  <c r="C149" i="32"/>
  <c r="C155" i="32"/>
  <c r="C148" i="32"/>
  <c r="C143" i="32"/>
  <c r="C147" i="1"/>
  <c r="C152" i="1"/>
  <c r="C143" i="1"/>
  <c r="C150" i="1"/>
  <c r="C144" i="1"/>
  <c r="C153" i="1"/>
  <c r="C149" i="1"/>
  <c r="C146" i="1"/>
  <c r="C155" i="1"/>
  <c r="AE119" i="20"/>
  <c r="AE120" i="20"/>
  <c r="AE113" i="20"/>
  <c r="AE114" i="20"/>
  <c r="AE117" i="20"/>
  <c r="AE115" i="20"/>
  <c r="AE111" i="20"/>
  <c r="AE121" i="20"/>
  <c r="AE110" i="20"/>
  <c r="AE116" i="20"/>
  <c r="AE112" i="20"/>
  <c r="AE118" i="20"/>
  <c r="AE109" i="20"/>
  <c r="AE119" i="19"/>
  <c r="AE120" i="19"/>
  <c r="AE121" i="19"/>
  <c r="AE113" i="19"/>
  <c r="AE114" i="19"/>
  <c r="AE115" i="19"/>
  <c r="AE109" i="19"/>
  <c r="AE116" i="19"/>
  <c r="AE110" i="19"/>
  <c r="AE118" i="19"/>
  <c r="AE111" i="19"/>
  <c r="AE117" i="19"/>
  <c r="AE120" i="18"/>
  <c r="AE114" i="18"/>
  <c r="AE121" i="18"/>
  <c r="AE115" i="18"/>
  <c r="AE109" i="18"/>
  <c r="AE116" i="18"/>
  <c r="AE110" i="18"/>
  <c r="AE117" i="18"/>
  <c r="AE111" i="18"/>
  <c r="AE118" i="18"/>
  <c r="AE112" i="19"/>
  <c r="AE113" i="18"/>
  <c r="AE119" i="18"/>
  <c r="AE119" i="22"/>
  <c r="AE113" i="22"/>
  <c r="AE119" i="13"/>
  <c r="AE113" i="13"/>
  <c r="AE120" i="22"/>
  <c r="AE114" i="22"/>
  <c r="AE120" i="13"/>
  <c r="AE114" i="13"/>
  <c r="AE112" i="18"/>
  <c r="AE121" i="22"/>
  <c r="AE115" i="22"/>
  <c r="AE109" i="22"/>
  <c r="AE121" i="13"/>
  <c r="AE115" i="13"/>
  <c r="AE109" i="13"/>
  <c r="AE116" i="22"/>
  <c r="AE110" i="22"/>
  <c r="AE116" i="13"/>
  <c r="AE110" i="13"/>
  <c r="AE111" i="13"/>
  <c r="AE117" i="21"/>
  <c r="AE111" i="21"/>
  <c r="AE118" i="22"/>
  <c r="AE118" i="21"/>
  <c r="AE112" i="21"/>
  <c r="AE111" i="22"/>
  <c r="AE117" i="13"/>
  <c r="AE119" i="21"/>
  <c r="AE113" i="21"/>
  <c r="AE112" i="13"/>
  <c r="AE120" i="21"/>
  <c r="AE114" i="21"/>
  <c r="AE117" i="22"/>
  <c r="AE121" i="21"/>
  <c r="AE116" i="17"/>
  <c r="AE110" i="17"/>
  <c r="AE116" i="21"/>
  <c r="AE117" i="17"/>
  <c r="AE111" i="17"/>
  <c r="AE109" i="21"/>
  <c r="AE118" i="17"/>
  <c r="AE112" i="17"/>
  <c r="AE118" i="13"/>
  <c r="AE119" i="17"/>
  <c r="AE113" i="17"/>
  <c r="AE120" i="16"/>
  <c r="AE114" i="16"/>
  <c r="AE120" i="15"/>
  <c r="AE114" i="15"/>
  <c r="AE110" i="21"/>
  <c r="AE121" i="17"/>
  <c r="AE121" i="16"/>
  <c r="AE115" i="16"/>
  <c r="AE109" i="16"/>
  <c r="AE121" i="15"/>
  <c r="AE115" i="15"/>
  <c r="AE115" i="21"/>
  <c r="AE114" i="17"/>
  <c r="AE116" i="16"/>
  <c r="AE110" i="16"/>
  <c r="AE116" i="15"/>
  <c r="AE109" i="17"/>
  <c r="AE117" i="16"/>
  <c r="AE111" i="16"/>
  <c r="AE117" i="15"/>
  <c r="AE120" i="17"/>
  <c r="AE118" i="16"/>
  <c r="AE119" i="14"/>
  <c r="AE113" i="14"/>
  <c r="AE119" i="12"/>
  <c r="AE113" i="12"/>
  <c r="AE119" i="10"/>
  <c r="AE113" i="10"/>
  <c r="AE113" i="16"/>
  <c r="AE119" i="15"/>
  <c r="AE120" i="14"/>
  <c r="AE114" i="14"/>
  <c r="AE120" i="12"/>
  <c r="AE114" i="12"/>
  <c r="AE120" i="10"/>
  <c r="AE114" i="10"/>
  <c r="AE109" i="15"/>
  <c r="AE121" i="14"/>
  <c r="AE115" i="14"/>
  <c r="AE109" i="14"/>
  <c r="AE121" i="12"/>
  <c r="AE115" i="12"/>
  <c r="AE109" i="12"/>
  <c r="AE119" i="16"/>
  <c r="AE110" i="15"/>
  <c r="AE116" i="14"/>
  <c r="AE110" i="14"/>
  <c r="AE116" i="12"/>
  <c r="AE110" i="12"/>
  <c r="AE116" i="10"/>
  <c r="AE111" i="14"/>
  <c r="AE117" i="12"/>
  <c r="AE112" i="10"/>
  <c r="AE118" i="2"/>
  <c r="AE112" i="2"/>
  <c r="AE118" i="34"/>
  <c r="AE112" i="34"/>
  <c r="AE113" i="15"/>
  <c r="AE112" i="12"/>
  <c r="AE121" i="10"/>
  <c r="AE119" i="2"/>
  <c r="AE113" i="2"/>
  <c r="AE119" i="34"/>
  <c r="AE113" i="34"/>
  <c r="AE118" i="15"/>
  <c r="AE111" i="15"/>
  <c r="AE117" i="14"/>
  <c r="AE111" i="10"/>
  <c r="AE120" i="2"/>
  <c r="AE114" i="2"/>
  <c r="AE120" i="34"/>
  <c r="AE114" i="34"/>
  <c r="AE112" i="22"/>
  <c r="AE115" i="17"/>
  <c r="AE112" i="14"/>
  <c r="AE118" i="12"/>
  <c r="AE118" i="10"/>
  <c r="AE109" i="10"/>
  <c r="AE121" i="2"/>
  <c r="AE115" i="2"/>
  <c r="AE109" i="2"/>
  <c r="AE121" i="34"/>
  <c r="AE115" i="34"/>
  <c r="AE109" i="34"/>
  <c r="AE112" i="16"/>
  <c r="AE115" i="10"/>
  <c r="AE110" i="34"/>
  <c r="AE118" i="35"/>
  <c r="AE112" i="35"/>
  <c r="AE118" i="33"/>
  <c r="AE112" i="33"/>
  <c r="AE112" i="15"/>
  <c r="AE117" i="2"/>
  <c r="AE119" i="35"/>
  <c r="AE113" i="35"/>
  <c r="AE119" i="33"/>
  <c r="AE113" i="33"/>
  <c r="AE111" i="12"/>
  <c r="AE110" i="2"/>
  <c r="AE116" i="34"/>
  <c r="AE120" i="35"/>
  <c r="AE114" i="35"/>
  <c r="AE120" i="33"/>
  <c r="AE114" i="33"/>
  <c r="AE117" i="10"/>
  <c r="AE111" i="34"/>
  <c r="AE121" i="35"/>
  <c r="AE115" i="35"/>
  <c r="AE109" i="35"/>
  <c r="AE121" i="33"/>
  <c r="AE115" i="33"/>
  <c r="AE109" i="33"/>
  <c r="AE118" i="14"/>
  <c r="AE111" i="2"/>
  <c r="AE116" i="2"/>
  <c r="AE117" i="34"/>
  <c r="AE116" i="35"/>
  <c r="AE110" i="10"/>
  <c r="AE111" i="35"/>
  <c r="AE117" i="33"/>
  <c r="AE110" i="33"/>
  <c r="AE111" i="33"/>
  <c r="AE116" i="36"/>
  <c r="AE110" i="36"/>
  <c r="AE116" i="32"/>
  <c r="AE110" i="32"/>
  <c r="AE114" i="1"/>
  <c r="AE120" i="1"/>
  <c r="AE110" i="35"/>
  <c r="AE117" i="36"/>
  <c r="AE111" i="36"/>
  <c r="AE117" i="32"/>
  <c r="AE111" i="32"/>
  <c r="AE117" i="35"/>
  <c r="AE118" i="36"/>
  <c r="AE112" i="36"/>
  <c r="AE118" i="32"/>
  <c r="AE112" i="32"/>
  <c r="AE119" i="36"/>
  <c r="AE113" i="36"/>
  <c r="AE119" i="32"/>
  <c r="AE113" i="32"/>
  <c r="AE111" i="1"/>
  <c r="AE117" i="1"/>
  <c r="AE109" i="1"/>
  <c r="AE121" i="36"/>
  <c r="AE116" i="33"/>
  <c r="AE114" i="36"/>
  <c r="AE120" i="32"/>
  <c r="AE109" i="36"/>
  <c r="AE115" i="32"/>
  <c r="AE120" i="36"/>
  <c r="AE113" i="1"/>
  <c r="AE115" i="36"/>
  <c r="AE109" i="32"/>
  <c r="AE118" i="1"/>
  <c r="AE110" i="1"/>
  <c r="AE119" i="1"/>
  <c r="AE121" i="32"/>
  <c r="AE115" i="1"/>
  <c r="AE114" i="32"/>
  <c r="AE116" i="1"/>
  <c r="AE112" i="1"/>
  <c r="AE121" i="1"/>
  <c r="X99" i="20"/>
  <c r="X101" i="20"/>
  <c r="X102" i="20"/>
  <c r="X103" i="20"/>
  <c r="X95" i="20"/>
  <c r="X98" i="20"/>
  <c r="X96" i="20"/>
  <c r="X100" i="20"/>
  <c r="X97" i="20"/>
  <c r="X92" i="20"/>
  <c r="X94" i="20"/>
  <c r="X93" i="20"/>
  <c r="X102" i="19"/>
  <c r="X96" i="19"/>
  <c r="X103" i="19"/>
  <c r="X97" i="19"/>
  <c r="X104" i="19"/>
  <c r="X98" i="19"/>
  <c r="X92" i="19"/>
  <c r="X99" i="19"/>
  <c r="X93" i="19"/>
  <c r="X104" i="20"/>
  <c r="X100" i="19"/>
  <c r="X95" i="19"/>
  <c r="X101" i="19"/>
  <c r="X103" i="18"/>
  <c r="X97" i="18"/>
  <c r="X104" i="18"/>
  <c r="X98" i="18"/>
  <c r="X92" i="18"/>
  <c r="X94" i="19"/>
  <c r="X99" i="18"/>
  <c r="X93" i="18"/>
  <c r="X100" i="18"/>
  <c r="X94" i="18"/>
  <c r="X95" i="18"/>
  <c r="X101" i="18"/>
  <c r="X96" i="18"/>
  <c r="X102" i="22"/>
  <c r="X96" i="22"/>
  <c r="X102" i="13"/>
  <c r="X96" i="13"/>
  <c r="X103" i="22"/>
  <c r="X97" i="22"/>
  <c r="X103" i="13"/>
  <c r="X97" i="13"/>
  <c r="X104" i="22"/>
  <c r="X98" i="22"/>
  <c r="X92" i="22"/>
  <c r="X104" i="13"/>
  <c r="X98" i="13"/>
  <c r="X92" i="13"/>
  <c r="X99" i="22"/>
  <c r="X93" i="22"/>
  <c r="X99" i="13"/>
  <c r="X93" i="13"/>
  <c r="X100" i="22"/>
  <c r="X100" i="21"/>
  <c r="X94" i="21"/>
  <c r="X95" i="22"/>
  <c r="X101" i="13"/>
  <c r="X101" i="21"/>
  <c r="X95" i="21"/>
  <c r="X94" i="13"/>
  <c r="X102" i="21"/>
  <c r="X96" i="21"/>
  <c r="X101" i="22"/>
  <c r="X103" i="21"/>
  <c r="X97" i="21"/>
  <c r="X100" i="13"/>
  <c r="X98" i="21"/>
  <c r="X99" i="17"/>
  <c r="X93" i="17"/>
  <c r="X102" i="18"/>
  <c r="X93" i="21"/>
  <c r="X100" i="17"/>
  <c r="X94" i="17"/>
  <c r="X94" i="22"/>
  <c r="X104" i="21"/>
  <c r="X101" i="17"/>
  <c r="X95" i="17"/>
  <c r="X99" i="21"/>
  <c r="X102" i="17"/>
  <c r="X96" i="17"/>
  <c r="X103" i="17"/>
  <c r="X103" i="16"/>
  <c r="X97" i="16"/>
  <c r="X95" i="13"/>
  <c r="X98" i="17"/>
  <c r="X104" i="16"/>
  <c r="X98" i="16"/>
  <c r="X92" i="16"/>
  <c r="X99" i="16"/>
  <c r="X93" i="16"/>
  <c r="X104" i="17"/>
  <c r="X100" i="16"/>
  <c r="X94" i="16"/>
  <c r="X95" i="16"/>
  <c r="X102" i="15"/>
  <c r="X96" i="15"/>
  <c r="X102" i="14"/>
  <c r="X96" i="14"/>
  <c r="X102" i="12"/>
  <c r="X96" i="12"/>
  <c r="X92" i="17"/>
  <c r="X103" i="15"/>
  <c r="X97" i="15"/>
  <c r="X103" i="14"/>
  <c r="X97" i="14"/>
  <c r="X103" i="12"/>
  <c r="X97" i="12"/>
  <c r="X97" i="17"/>
  <c r="X101" i="16"/>
  <c r="X104" i="15"/>
  <c r="X98" i="15"/>
  <c r="X92" i="15"/>
  <c r="X104" i="14"/>
  <c r="X98" i="14"/>
  <c r="X92" i="14"/>
  <c r="X104" i="12"/>
  <c r="X98" i="12"/>
  <c r="X92" i="12"/>
  <c r="X96" i="16"/>
  <c r="X99" i="15"/>
  <c r="X93" i="15"/>
  <c r="X99" i="14"/>
  <c r="X93" i="14"/>
  <c r="X99" i="12"/>
  <c r="X93" i="12"/>
  <c r="X100" i="15"/>
  <c r="X94" i="12"/>
  <c r="X101" i="10"/>
  <c r="X95" i="10"/>
  <c r="X101" i="2"/>
  <c r="X95" i="2"/>
  <c r="X101" i="34"/>
  <c r="X95" i="34"/>
  <c r="X102" i="16"/>
  <c r="X95" i="15"/>
  <c r="X101" i="14"/>
  <c r="X102" i="10"/>
  <c r="X96" i="10"/>
  <c r="X102" i="2"/>
  <c r="X96" i="2"/>
  <c r="X102" i="34"/>
  <c r="X96" i="34"/>
  <c r="X92" i="21"/>
  <c r="X94" i="14"/>
  <c r="X100" i="12"/>
  <c r="X103" i="10"/>
  <c r="X97" i="10"/>
  <c r="X103" i="2"/>
  <c r="X97" i="2"/>
  <c r="X103" i="34"/>
  <c r="X97" i="34"/>
  <c r="X101" i="15"/>
  <c r="X95" i="12"/>
  <c r="X104" i="10"/>
  <c r="X98" i="10"/>
  <c r="X92" i="10"/>
  <c r="X104" i="2"/>
  <c r="X98" i="2"/>
  <c r="X92" i="2"/>
  <c r="X104" i="34"/>
  <c r="X98" i="34"/>
  <c r="X92" i="34"/>
  <c r="X93" i="10"/>
  <c r="X99" i="2"/>
  <c r="X101" i="35"/>
  <c r="X95" i="35"/>
  <c r="X101" i="33"/>
  <c r="X95" i="33"/>
  <c r="X95" i="14"/>
  <c r="X94" i="2"/>
  <c r="X100" i="34"/>
  <c r="X102" i="35"/>
  <c r="X96" i="35"/>
  <c r="X102" i="33"/>
  <c r="X96" i="33"/>
  <c r="X100" i="14"/>
  <c r="X99" i="10"/>
  <c r="X93" i="34"/>
  <c r="X103" i="35"/>
  <c r="X97" i="35"/>
  <c r="X103" i="33"/>
  <c r="X97" i="33"/>
  <c r="X94" i="10"/>
  <c r="X100" i="2"/>
  <c r="X104" i="35"/>
  <c r="X98" i="35"/>
  <c r="X92" i="35"/>
  <c r="X104" i="33"/>
  <c r="X98" i="33"/>
  <c r="X92" i="33"/>
  <c r="X100" i="10"/>
  <c r="X94" i="34"/>
  <c r="X99" i="34"/>
  <c r="X93" i="35"/>
  <c r="X99" i="33"/>
  <c r="X94" i="33"/>
  <c r="X101" i="12"/>
  <c r="X99" i="35"/>
  <c r="X100" i="35"/>
  <c r="X94" i="15"/>
  <c r="X93" i="2"/>
  <c r="X99" i="36"/>
  <c r="X93" i="36"/>
  <c r="X99" i="32"/>
  <c r="X93" i="32"/>
  <c r="X94" i="1"/>
  <c r="X100" i="1"/>
  <c r="X93" i="33"/>
  <c r="X100" i="36"/>
  <c r="X94" i="36"/>
  <c r="X100" i="32"/>
  <c r="X100" i="33"/>
  <c r="X101" i="36"/>
  <c r="X95" i="36"/>
  <c r="X101" i="32"/>
  <c r="X95" i="32"/>
  <c r="X102" i="36"/>
  <c r="X96" i="36"/>
  <c r="X102" i="32"/>
  <c r="X96" i="32"/>
  <c r="X97" i="1"/>
  <c r="X103" i="1"/>
  <c r="X94" i="35"/>
  <c r="X103" i="36"/>
  <c r="X98" i="36"/>
  <c r="X104" i="36"/>
  <c r="X97" i="36"/>
  <c r="X92" i="32"/>
  <c r="X96" i="1"/>
  <c r="X99" i="1"/>
  <c r="X104" i="32"/>
  <c r="X94" i="32"/>
  <c r="X101" i="1"/>
  <c r="X103" i="32"/>
  <c r="X92" i="36"/>
  <c r="X93" i="1"/>
  <c r="X102" i="1"/>
  <c r="X104" i="1"/>
  <c r="X98" i="1"/>
  <c r="X92" i="1"/>
  <c r="X98" i="32"/>
  <c r="X97" i="32"/>
  <c r="X95" i="1"/>
  <c r="J70" i="20"/>
  <c r="J64" i="20"/>
  <c r="J58" i="20"/>
  <c r="J65" i="20"/>
  <c r="J59" i="20"/>
  <c r="J66" i="20"/>
  <c r="J60" i="20"/>
  <c r="J67" i="20"/>
  <c r="J61" i="20"/>
  <c r="J62" i="20"/>
  <c r="J68" i="20"/>
  <c r="J63" i="20"/>
  <c r="J69" i="20"/>
  <c r="J65" i="19"/>
  <c r="J66" i="19"/>
  <c r="J67" i="19"/>
  <c r="J61" i="19"/>
  <c r="J68" i="19"/>
  <c r="J62" i="19"/>
  <c r="J69" i="19"/>
  <c r="J64" i="19"/>
  <c r="J58" i="19"/>
  <c r="J59" i="19"/>
  <c r="J70" i="19"/>
  <c r="J60" i="19"/>
  <c r="J65" i="18"/>
  <c r="J59" i="18"/>
  <c r="J66" i="18"/>
  <c r="J60" i="18"/>
  <c r="J63" i="19"/>
  <c r="J67" i="18"/>
  <c r="J61" i="18"/>
  <c r="J68" i="18"/>
  <c r="J62" i="18"/>
  <c r="J69" i="18"/>
  <c r="J68" i="22"/>
  <c r="J62" i="22"/>
  <c r="J64" i="18"/>
  <c r="J69" i="22"/>
  <c r="J63" i="22"/>
  <c r="J70" i="22"/>
  <c r="J64" i="22"/>
  <c r="J58" i="22"/>
  <c r="J70" i="18"/>
  <c r="J65" i="22"/>
  <c r="J59" i="22"/>
  <c r="J66" i="13"/>
  <c r="J60" i="13"/>
  <c r="J66" i="21"/>
  <c r="J60" i="21"/>
  <c r="J58" i="18"/>
  <c r="J67" i="22"/>
  <c r="J67" i="13"/>
  <c r="J61" i="13"/>
  <c r="J67" i="21"/>
  <c r="J61" i="21"/>
  <c r="J63" i="18"/>
  <c r="J60" i="22"/>
  <c r="J68" i="13"/>
  <c r="J62" i="13"/>
  <c r="J68" i="21"/>
  <c r="J62" i="21"/>
  <c r="J69" i="13"/>
  <c r="J63" i="13"/>
  <c r="J69" i="21"/>
  <c r="J63" i="21"/>
  <c r="J64" i="13"/>
  <c r="J70" i="21"/>
  <c r="J65" i="17"/>
  <c r="J59" i="17"/>
  <c r="J61" i="22"/>
  <c r="J59" i="13"/>
  <c r="J65" i="21"/>
  <c r="J66" i="17"/>
  <c r="J60" i="17"/>
  <c r="J66" i="22"/>
  <c r="J70" i="13"/>
  <c r="J58" i="21"/>
  <c r="J67" i="17"/>
  <c r="J61" i="17"/>
  <c r="J65" i="13"/>
  <c r="J68" i="17"/>
  <c r="J62" i="17"/>
  <c r="J58" i="13"/>
  <c r="J69" i="16"/>
  <c r="J63" i="16"/>
  <c r="J70" i="17"/>
  <c r="J70" i="16"/>
  <c r="J64" i="16"/>
  <c r="J58" i="16"/>
  <c r="J63" i="17"/>
  <c r="J65" i="16"/>
  <c r="J59" i="16"/>
  <c r="J59" i="21"/>
  <c r="J58" i="17"/>
  <c r="J66" i="16"/>
  <c r="J60" i="16"/>
  <c r="J67" i="16"/>
  <c r="J68" i="15"/>
  <c r="J62" i="15"/>
  <c r="J68" i="14"/>
  <c r="J62" i="14"/>
  <c r="J68" i="12"/>
  <c r="J62" i="12"/>
  <c r="J64" i="17"/>
  <c r="J62" i="16"/>
  <c r="J69" i="15"/>
  <c r="J63" i="15"/>
  <c r="J69" i="14"/>
  <c r="J63" i="14"/>
  <c r="J69" i="12"/>
  <c r="J63" i="12"/>
  <c r="J64" i="21"/>
  <c r="J69" i="17"/>
  <c r="J70" i="15"/>
  <c r="J64" i="15"/>
  <c r="J58" i="15"/>
  <c r="J70" i="14"/>
  <c r="J64" i="14"/>
  <c r="J58" i="14"/>
  <c r="J70" i="12"/>
  <c r="J64" i="12"/>
  <c r="J58" i="12"/>
  <c r="J68" i="16"/>
  <c r="J65" i="15"/>
  <c r="J59" i="15"/>
  <c r="J65" i="14"/>
  <c r="J59" i="14"/>
  <c r="J65" i="12"/>
  <c r="J59" i="12"/>
  <c r="J61" i="16"/>
  <c r="J60" i="14"/>
  <c r="J66" i="12"/>
  <c r="J67" i="10"/>
  <c r="J61" i="10"/>
  <c r="J67" i="2"/>
  <c r="J61" i="2"/>
  <c r="J67" i="15"/>
  <c r="J61" i="12"/>
  <c r="J68" i="10"/>
  <c r="J62" i="10"/>
  <c r="J68" i="2"/>
  <c r="J62" i="2"/>
  <c r="J60" i="15"/>
  <c r="J66" i="14"/>
  <c r="J69" i="10"/>
  <c r="J63" i="10"/>
  <c r="J69" i="2"/>
  <c r="J63" i="2"/>
  <c r="J61" i="14"/>
  <c r="J67" i="12"/>
  <c r="J70" i="10"/>
  <c r="J64" i="10"/>
  <c r="J58" i="10"/>
  <c r="J70" i="2"/>
  <c r="J64" i="2"/>
  <c r="J58" i="2"/>
  <c r="J70" i="34"/>
  <c r="J65" i="10"/>
  <c r="J67" i="34"/>
  <c r="J61" i="34"/>
  <c r="J67" i="35"/>
  <c r="J61" i="35"/>
  <c r="J67" i="33"/>
  <c r="J61" i="33"/>
  <c r="J67" i="14"/>
  <c r="J60" i="10"/>
  <c r="J66" i="2"/>
  <c r="J68" i="34"/>
  <c r="J62" i="34"/>
  <c r="J68" i="35"/>
  <c r="J62" i="35"/>
  <c r="J68" i="33"/>
  <c r="J62" i="33"/>
  <c r="J59" i="2"/>
  <c r="J69" i="34"/>
  <c r="J63" i="34"/>
  <c r="J69" i="35"/>
  <c r="J63" i="35"/>
  <c r="J69" i="33"/>
  <c r="J63" i="33"/>
  <c r="J61" i="15"/>
  <c r="J66" i="10"/>
  <c r="J64" i="34"/>
  <c r="J58" i="34"/>
  <c r="J70" i="35"/>
  <c r="J64" i="35"/>
  <c r="J58" i="35"/>
  <c r="J70" i="33"/>
  <c r="J64" i="33"/>
  <c r="J58" i="33"/>
  <c r="J59" i="10"/>
  <c r="J66" i="15"/>
  <c r="J60" i="12"/>
  <c r="J65" i="34"/>
  <c r="J66" i="34"/>
  <c r="J60" i="2"/>
  <c r="J65" i="35"/>
  <c r="J65" i="2"/>
  <c r="J59" i="34"/>
  <c r="J60" i="35"/>
  <c r="J66" i="33"/>
  <c r="J60" i="34"/>
  <c r="J59" i="33"/>
  <c r="J60" i="33"/>
  <c r="J65" i="36"/>
  <c r="J59" i="36"/>
  <c r="J65" i="32"/>
  <c r="J59" i="32"/>
  <c r="J65" i="33"/>
  <c r="J66" i="36"/>
  <c r="J60" i="36"/>
  <c r="J67" i="36"/>
  <c r="J61" i="36"/>
  <c r="J59" i="35"/>
  <c r="J68" i="36"/>
  <c r="J62" i="36"/>
  <c r="J68" i="32"/>
  <c r="J62" i="32"/>
  <c r="J61" i="1"/>
  <c r="J67" i="1"/>
  <c r="J58" i="1"/>
  <c r="J66" i="35"/>
  <c r="J70" i="36"/>
  <c r="J63" i="36"/>
  <c r="J58" i="36"/>
  <c r="J69" i="36"/>
  <c r="J69" i="32"/>
  <c r="J60" i="32"/>
  <c r="J64" i="32"/>
  <c r="J66" i="32"/>
  <c r="J63" i="32"/>
  <c r="J59" i="1"/>
  <c r="J60" i="1"/>
  <c r="J67" i="32"/>
  <c r="J58" i="32"/>
  <c r="J62" i="1"/>
  <c r="J63" i="1"/>
  <c r="J64" i="1"/>
  <c r="J65" i="1"/>
  <c r="J66" i="1"/>
  <c r="J70" i="1"/>
  <c r="J68" i="1"/>
  <c r="J64" i="36"/>
  <c r="J70" i="32"/>
  <c r="J61" i="32"/>
  <c r="J69" i="1"/>
  <c r="X154" i="20"/>
  <c r="X148" i="20"/>
  <c r="X155" i="20"/>
  <c r="X149" i="20"/>
  <c r="X143" i="20"/>
  <c r="X150" i="20"/>
  <c r="X144" i="20"/>
  <c r="X153" i="20"/>
  <c r="X147" i="20"/>
  <c r="X152" i="20"/>
  <c r="X145" i="20"/>
  <c r="X146" i="20"/>
  <c r="X151" i="20"/>
  <c r="X152" i="19"/>
  <c r="X153" i="19"/>
  <c r="X154" i="19"/>
  <c r="X155" i="19"/>
  <c r="X148" i="19"/>
  <c r="X149" i="19"/>
  <c r="X143" i="19"/>
  <c r="X150" i="19"/>
  <c r="X144" i="19"/>
  <c r="X145" i="19"/>
  <c r="X146" i="19"/>
  <c r="X151" i="19"/>
  <c r="X147" i="19"/>
  <c r="X151" i="18"/>
  <c r="X145" i="18"/>
  <c r="X152" i="18"/>
  <c r="X146" i="18"/>
  <c r="X153" i="18"/>
  <c r="X147" i="18"/>
  <c r="X154" i="18"/>
  <c r="X148" i="18"/>
  <c r="X143" i="18"/>
  <c r="X153" i="22"/>
  <c r="X147" i="22"/>
  <c r="X154" i="22"/>
  <c r="X148" i="22"/>
  <c r="X149" i="18"/>
  <c r="X155" i="22"/>
  <c r="X149" i="22"/>
  <c r="X143" i="22"/>
  <c r="X144" i="18"/>
  <c r="X150" i="22"/>
  <c r="X144" i="22"/>
  <c r="X151" i="22"/>
  <c r="X150" i="13"/>
  <c r="X144" i="13"/>
  <c r="X146" i="22"/>
  <c r="X151" i="13"/>
  <c r="X145" i="13"/>
  <c r="X152" i="13"/>
  <c r="X146" i="13"/>
  <c r="X150" i="18"/>
  <c r="X152" i="22"/>
  <c r="X153" i="13"/>
  <c r="X147" i="13"/>
  <c r="X154" i="13"/>
  <c r="X154" i="21"/>
  <c r="X148" i="21"/>
  <c r="X154" i="17"/>
  <c r="X149" i="13"/>
  <c r="X155" i="21"/>
  <c r="X149" i="21"/>
  <c r="X143" i="21"/>
  <c r="X155" i="17"/>
  <c r="X155" i="18"/>
  <c r="X150" i="21"/>
  <c r="X144" i="21"/>
  <c r="X155" i="13"/>
  <c r="X151" i="21"/>
  <c r="X145" i="21"/>
  <c r="X146" i="21"/>
  <c r="X147" i="17"/>
  <c r="X153" i="16"/>
  <c r="X147" i="16"/>
  <c r="X148" i="17"/>
  <c r="X154" i="16"/>
  <c r="X148" i="16"/>
  <c r="X152" i="21"/>
  <c r="X149" i="17"/>
  <c r="X143" i="17"/>
  <c r="X155" i="16"/>
  <c r="X149" i="16"/>
  <c r="X143" i="16"/>
  <c r="X143" i="13"/>
  <c r="X147" i="21"/>
  <c r="X153" i="17"/>
  <c r="X150" i="17"/>
  <c r="X144" i="17"/>
  <c r="X150" i="16"/>
  <c r="X144" i="16"/>
  <c r="X145" i="22"/>
  <c r="X151" i="17"/>
  <c r="X151" i="15"/>
  <c r="X145" i="15"/>
  <c r="X146" i="17"/>
  <c r="X152" i="16"/>
  <c r="X152" i="15"/>
  <c r="X146" i="15"/>
  <c r="X145" i="16"/>
  <c r="X153" i="15"/>
  <c r="X147" i="15"/>
  <c r="X153" i="21"/>
  <c r="X152" i="17"/>
  <c r="X154" i="15"/>
  <c r="X148" i="15"/>
  <c r="X145" i="17"/>
  <c r="X149" i="15"/>
  <c r="X150" i="14"/>
  <c r="X144" i="14"/>
  <c r="X150" i="12"/>
  <c r="X144" i="12"/>
  <c r="X150" i="10"/>
  <c r="X144" i="10"/>
  <c r="X144" i="15"/>
  <c r="X151" i="14"/>
  <c r="X145" i="14"/>
  <c r="X151" i="12"/>
  <c r="X145" i="12"/>
  <c r="X151" i="10"/>
  <c r="X145" i="10"/>
  <c r="X155" i="15"/>
  <c r="X152" i="14"/>
  <c r="X146" i="14"/>
  <c r="X152" i="12"/>
  <c r="X146" i="12"/>
  <c r="X152" i="10"/>
  <c r="X146" i="10"/>
  <c r="X146" i="16"/>
  <c r="X150" i="15"/>
  <c r="X153" i="14"/>
  <c r="X147" i="14"/>
  <c r="X153" i="12"/>
  <c r="X147" i="12"/>
  <c r="X153" i="10"/>
  <c r="X147" i="10"/>
  <c r="X154" i="14"/>
  <c r="X148" i="10"/>
  <c r="X154" i="2"/>
  <c r="X148" i="2"/>
  <c r="X155" i="34"/>
  <c r="X149" i="34"/>
  <c r="X143" i="34"/>
  <c r="X149" i="14"/>
  <c r="X155" i="12"/>
  <c r="X143" i="10"/>
  <c r="X155" i="2"/>
  <c r="X149" i="2"/>
  <c r="X143" i="2"/>
  <c r="X150" i="34"/>
  <c r="X144" i="34"/>
  <c r="X148" i="13"/>
  <c r="X151" i="16"/>
  <c r="X143" i="15"/>
  <c r="X148" i="12"/>
  <c r="X154" i="10"/>
  <c r="X150" i="2"/>
  <c r="X144" i="2"/>
  <c r="X151" i="34"/>
  <c r="X145" i="34"/>
  <c r="X155" i="14"/>
  <c r="X143" i="12"/>
  <c r="X149" i="10"/>
  <c r="X151" i="2"/>
  <c r="X145" i="2"/>
  <c r="X152" i="34"/>
  <c r="X146" i="34"/>
  <c r="X148" i="14"/>
  <c r="X152" i="2"/>
  <c r="X153" i="34"/>
  <c r="X155" i="35"/>
  <c r="X149" i="35"/>
  <c r="X143" i="35"/>
  <c r="X155" i="33"/>
  <c r="X149" i="33"/>
  <c r="X143" i="33"/>
  <c r="X155" i="36"/>
  <c r="X149" i="36"/>
  <c r="X143" i="36"/>
  <c r="X155" i="10"/>
  <c r="X147" i="2"/>
  <c r="X148" i="34"/>
  <c r="X150" i="35"/>
  <c r="X144" i="35"/>
  <c r="X150" i="33"/>
  <c r="X144" i="33"/>
  <c r="X150" i="36"/>
  <c r="X144" i="36"/>
  <c r="X151" i="35"/>
  <c r="X145" i="35"/>
  <c r="X151" i="33"/>
  <c r="X145" i="33"/>
  <c r="X151" i="36"/>
  <c r="X145" i="36"/>
  <c r="X149" i="12"/>
  <c r="X153" i="2"/>
  <c r="X154" i="34"/>
  <c r="X152" i="35"/>
  <c r="X146" i="35"/>
  <c r="X152" i="33"/>
  <c r="X146" i="33"/>
  <c r="X152" i="36"/>
  <c r="X146" i="36"/>
  <c r="X154" i="12"/>
  <c r="X147" i="34"/>
  <c r="X143" i="14"/>
  <c r="X154" i="35"/>
  <c r="X147" i="33"/>
  <c r="X153" i="36"/>
  <c r="X146" i="2"/>
  <c r="X148" i="36"/>
  <c r="X147" i="35"/>
  <c r="X153" i="33"/>
  <c r="X153" i="35"/>
  <c r="X148" i="35"/>
  <c r="X154" i="33"/>
  <c r="X148" i="33"/>
  <c r="X153" i="32"/>
  <c r="X147" i="32"/>
  <c r="X148" i="1"/>
  <c r="X154" i="1"/>
  <c r="X154" i="32"/>
  <c r="X148" i="32"/>
  <c r="X155" i="32"/>
  <c r="X149" i="32"/>
  <c r="X143" i="32"/>
  <c r="X147" i="36"/>
  <c r="X150" i="32"/>
  <c r="X144" i="32"/>
  <c r="X145" i="1"/>
  <c r="X151" i="1"/>
  <c r="X143" i="1"/>
  <c r="X152" i="32"/>
  <c r="X154" i="36"/>
  <c r="X145" i="32"/>
  <c r="X151" i="32"/>
  <c r="X146" i="32"/>
  <c r="X150" i="1"/>
  <c r="X153" i="1"/>
  <c r="X146" i="1"/>
  <c r="X155" i="1"/>
  <c r="X147" i="1"/>
  <c r="X144" i="1"/>
  <c r="X152" i="1"/>
  <c r="X149" i="1"/>
  <c r="Z120" i="20"/>
  <c r="Z121" i="20"/>
  <c r="Z114" i="20"/>
  <c r="Z115" i="20"/>
  <c r="Z118" i="20"/>
  <c r="Z116" i="20"/>
  <c r="Z110" i="20"/>
  <c r="Z113" i="20"/>
  <c r="Z117" i="20"/>
  <c r="Z109" i="20"/>
  <c r="Z111" i="20"/>
  <c r="Z112" i="20"/>
  <c r="Z119" i="20"/>
  <c r="Z120" i="19"/>
  <c r="Z121" i="19"/>
  <c r="Z114" i="19"/>
  <c r="Z115" i="19"/>
  <c r="Z109" i="19"/>
  <c r="Z116" i="19"/>
  <c r="Z110" i="19"/>
  <c r="Z117" i="19"/>
  <c r="Z111" i="19"/>
  <c r="Z112" i="19"/>
  <c r="Z118" i="19"/>
  <c r="Z113" i="19"/>
  <c r="Z121" i="18"/>
  <c r="Z115" i="18"/>
  <c r="Z109" i="18"/>
  <c r="Z119" i="19"/>
  <c r="Z116" i="18"/>
  <c r="Z110" i="18"/>
  <c r="Z117" i="18"/>
  <c r="Z111" i="18"/>
  <c r="Z118" i="18"/>
  <c r="Z112" i="18"/>
  <c r="Z120" i="18"/>
  <c r="Z113" i="18"/>
  <c r="Z120" i="22"/>
  <c r="Z114" i="22"/>
  <c r="Z120" i="13"/>
  <c r="Z114" i="13"/>
  <c r="Z121" i="22"/>
  <c r="Z115" i="22"/>
  <c r="Z109" i="22"/>
  <c r="Z121" i="13"/>
  <c r="Z115" i="13"/>
  <c r="Z109" i="13"/>
  <c r="Z116" i="22"/>
  <c r="Z110" i="22"/>
  <c r="Z116" i="13"/>
  <c r="Z110" i="13"/>
  <c r="Z114" i="18"/>
  <c r="Z117" i="22"/>
  <c r="Z111" i="22"/>
  <c r="Z117" i="13"/>
  <c r="Z111" i="13"/>
  <c r="Z112" i="22"/>
  <c r="Z118" i="13"/>
  <c r="Z118" i="21"/>
  <c r="Z112" i="21"/>
  <c r="Z113" i="13"/>
  <c r="Z119" i="21"/>
  <c r="Z113" i="21"/>
  <c r="Z119" i="18"/>
  <c r="Z118" i="22"/>
  <c r="Z120" i="21"/>
  <c r="Z114" i="21"/>
  <c r="Z113" i="22"/>
  <c r="Z119" i="13"/>
  <c r="Z121" i="21"/>
  <c r="Z115" i="21"/>
  <c r="Z109" i="21"/>
  <c r="Z110" i="21"/>
  <c r="Z117" i="17"/>
  <c r="Z111" i="17"/>
  <c r="Z119" i="22"/>
  <c r="Z118" i="17"/>
  <c r="Z112" i="17"/>
  <c r="Z116" i="21"/>
  <c r="Z119" i="17"/>
  <c r="Z113" i="17"/>
  <c r="Z111" i="21"/>
  <c r="Z120" i="17"/>
  <c r="Z114" i="17"/>
  <c r="Z115" i="17"/>
  <c r="Z121" i="16"/>
  <c r="Z115" i="16"/>
  <c r="Z109" i="16"/>
  <c r="Z121" i="15"/>
  <c r="Z115" i="15"/>
  <c r="Z110" i="17"/>
  <c r="Z116" i="16"/>
  <c r="Z110" i="16"/>
  <c r="Z116" i="15"/>
  <c r="Z121" i="17"/>
  <c r="Z117" i="16"/>
  <c r="Z111" i="16"/>
  <c r="Z117" i="15"/>
  <c r="Z117" i="21"/>
  <c r="Z116" i="17"/>
  <c r="Z118" i="16"/>
  <c r="Z112" i="16"/>
  <c r="Z118" i="15"/>
  <c r="Z109" i="17"/>
  <c r="Z113" i="15"/>
  <c r="Z120" i="14"/>
  <c r="Z114" i="14"/>
  <c r="Z120" i="12"/>
  <c r="Z114" i="12"/>
  <c r="Z120" i="10"/>
  <c r="Z114" i="10"/>
  <c r="Z120" i="16"/>
  <c r="Z109" i="15"/>
  <c r="Z121" i="14"/>
  <c r="Z115" i="14"/>
  <c r="Z109" i="14"/>
  <c r="Z121" i="12"/>
  <c r="Z115" i="12"/>
  <c r="Z109" i="12"/>
  <c r="Z121" i="10"/>
  <c r="Z115" i="10"/>
  <c r="Z112" i="13"/>
  <c r="Z113" i="16"/>
  <c r="Z119" i="15"/>
  <c r="Z110" i="15"/>
  <c r="Z116" i="14"/>
  <c r="Z110" i="14"/>
  <c r="Z116" i="12"/>
  <c r="Z110" i="12"/>
  <c r="Z114" i="15"/>
  <c r="Z111" i="15"/>
  <c r="Z117" i="14"/>
  <c r="Z111" i="14"/>
  <c r="Z117" i="12"/>
  <c r="Z111" i="12"/>
  <c r="Z117" i="10"/>
  <c r="Z111" i="10"/>
  <c r="Z119" i="16"/>
  <c r="Z112" i="15"/>
  <c r="Z118" i="14"/>
  <c r="Z113" i="10"/>
  <c r="Z119" i="2"/>
  <c r="Z113" i="2"/>
  <c r="Z119" i="34"/>
  <c r="Z113" i="34"/>
  <c r="Z113" i="14"/>
  <c r="Z119" i="12"/>
  <c r="Z120" i="2"/>
  <c r="Z114" i="2"/>
  <c r="Z120" i="34"/>
  <c r="Z114" i="34"/>
  <c r="Z112" i="12"/>
  <c r="Z112" i="10"/>
  <c r="Z109" i="10"/>
  <c r="Z121" i="2"/>
  <c r="Z115" i="2"/>
  <c r="Z109" i="2"/>
  <c r="Z121" i="34"/>
  <c r="Z115" i="34"/>
  <c r="Z109" i="34"/>
  <c r="Z120" i="15"/>
  <c r="Z119" i="14"/>
  <c r="Z119" i="10"/>
  <c r="Z110" i="10"/>
  <c r="Z116" i="2"/>
  <c r="Z110" i="2"/>
  <c r="Z116" i="34"/>
  <c r="Z110" i="34"/>
  <c r="Z112" i="14"/>
  <c r="Z111" i="2"/>
  <c r="Z117" i="34"/>
  <c r="Z119" i="35"/>
  <c r="Z113" i="35"/>
  <c r="Z119" i="33"/>
  <c r="Z113" i="33"/>
  <c r="Z112" i="34"/>
  <c r="Z120" i="35"/>
  <c r="Z114" i="35"/>
  <c r="Z120" i="33"/>
  <c r="Z114" i="33"/>
  <c r="Z116" i="10"/>
  <c r="Z117" i="2"/>
  <c r="Z121" i="35"/>
  <c r="Z115" i="35"/>
  <c r="Z109" i="35"/>
  <c r="Z121" i="33"/>
  <c r="Z115" i="33"/>
  <c r="Z109" i="33"/>
  <c r="Z113" i="12"/>
  <c r="Z112" i="2"/>
  <c r="Z118" i="34"/>
  <c r="Z116" i="35"/>
  <c r="Z110" i="35"/>
  <c r="Z116" i="33"/>
  <c r="Z110" i="33"/>
  <c r="Z118" i="12"/>
  <c r="Z111" i="34"/>
  <c r="Z114" i="16"/>
  <c r="Z111" i="33"/>
  <c r="Z118" i="35"/>
  <c r="Z118" i="10"/>
  <c r="Z111" i="35"/>
  <c r="Z117" i="33"/>
  <c r="Z112" i="35"/>
  <c r="Z118" i="33"/>
  <c r="Z112" i="33"/>
  <c r="Z117" i="36"/>
  <c r="Z111" i="36"/>
  <c r="Z117" i="32"/>
  <c r="Z111" i="32"/>
  <c r="Z115" i="1"/>
  <c r="Z121" i="1"/>
  <c r="Z118" i="36"/>
  <c r="Z112" i="36"/>
  <c r="Z118" i="32"/>
  <c r="Z112" i="32"/>
  <c r="Z119" i="36"/>
  <c r="Z113" i="36"/>
  <c r="Z119" i="32"/>
  <c r="Z113" i="32"/>
  <c r="Z117" i="35"/>
  <c r="Z120" i="36"/>
  <c r="Z114" i="36"/>
  <c r="Z120" i="32"/>
  <c r="Z114" i="32"/>
  <c r="Z112" i="1"/>
  <c r="Z118" i="1"/>
  <c r="Z118" i="2"/>
  <c r="Z115" i="36"/>
  <c r="Z121" i="32"/>
  <c r="Z110" i="36"/>
  <c r="Z116" i="32"/>
  <c r="Z121" i="36"/>
  <c r="Z116" i="36"/>
  <c r="Z109" i="36"/>
  <c r="Z115" i="32"/>
  <c r="Z111" i="1"/>
  <c r="Z120" i="1"/>
  <c r="Z116" i="1"/>
  <c r="Z109" i="32"/>
  <c r="Z117" i="1"/>
  <c r="Z109" i="1"/>
  <c r="Z113" i="1"/>
  <c r="Z110" i="32"/>
  <c r="Z110" i="1"/>
  <c r="Z119" i="1"/>
  <c r="Z114" i="1"/>
  <c r="H150" i="20"/>
  <c r="H144" i="20"/>
  <c r="H151" i="20"/>
  <c r="H145" i="20"/>
  <c r="H152" i="20"/>
  <c r="H146" i="20"/>
  <c r="H155" i="20"/>
  <c r="H149" i="20"/>
  <c r="H143" i="20"/>
  <c r="H147" i="20"/>
  <c r="H153" i="20"/>
  <c r="H154" i="20"/>
  <c r="H148" i="20"/>
  <c r="H154" i="19"/>
  <c r="H155" i="19"/>
  <c r="H152" i="19"/>
  <c r="H150" i="19"/>
  <c r="H144" i="19"/>
  <c r="H151" i="19"/>
  <c r="H145" i="19"/>
  <c r="H146" i="19"/>
  <c r="H153" i="19"/>
  <c r="H147" i="19"/>
  <c r="H149" i="19"/>
  <c r="H143" i="19"/>
  <c r="H153" i="18"/>
  <c r="H147" i="18"/>
  <c r="H154" i="18"/>
  <c r="H148" i="18"/>
  <c r="H148" i="19"/>
  <c r="H155" i="18"/>
  <c r="H149" i="18"/>
  <c r="H143" i="18"/>
  <c r="H150" i="18"/>
  <c r="H144" i="18"/>
  <c r="H151" i="18"/>
  <c r="H155" i="22"/>
  <c r="H149" i="22"/>
  <c r="H143" i="22"/>
  <c r="H146" i="18"/>
  <c r="H150" i="22"/>
  <c r="H144" i="22"/>
  <c r="H151" i="22"/>
  <c r="H145" i="22"/>
  <c r="H152" i="18"/>
  <c r="H152" i="22"/>
  <c r="H146" i="22"/>
  <c r="H152" i="13"/>
  <c r="H146" i="13"/>
  <c r="H154" i="22"/>
  <c r="H153" i="13"/>
  <c r="H147" i="13"/>
  <c r="H145" i="18"/>
  <c r="H147" i="22"/>
  <c r="H154" i="13"/>
  <c r="H148" i="13"/>
  <c r="H155" i="13"/>
  <c r="H149" i="13"/>
  <c r="H143" i="13"/>
  <c r="H144" i="13"/>
  <c r="H150" i="21"/>
  <c r="H144" i="21"/>
  <c r="H151" i="21"/>
  <c r="H145" i="21"/>
  <c r="H150" i="13"/>
  <c r="H152" i="21"/>
  <c r="H146" i="21"/>
  <c r="H148" i="22"/>
  <c r="H145" i="13"/>
  <c r="H153" i="21"/>
  <c r="H147" i="21"/>
  <c r="H154" i="21"/>
  <c r="H149" i="17"/>
  <c r="H143" i="17"/>
  <c r="H155" i="16"/>
  <c r="H149" i="16"/>
  <c r="H143" i="16"/>
  <c r="H149" i="21"/>
  <c r="H155" i="17"/>
  <c r="H150" i="17"/>
  <c r="H144" i="17"/>
  <c r="H150" i="16"/>
  <c r="H144" i="16"/>
  <c r="H153" i="22"/>
  <c r="H151" i="17"/>
  <c r="H145" i="17"/>
  <c r="H151" i="16"/>
  <c r="H145" i="16"/>
  <c r="H151" i="13"/>
  <c r="H155" i="21"/>
  <c r="H152" i="17"/>
  <c r="H146" i="17"/>
  <c r="H152" i="16"/>
  <c r="H146" i="16"/>
  <c r="H154" i="17"/>
  <c r="H147" i="16"/>
  <c r="H153" i="15"/>
  <c r="H147" i="15"/>
  <c r="H143" i="21"/>
  <c r="H154" i="15"/>
  <c r="H148" i="15"/>
  <c r="H148" i="21"/>
  <c r="H147" i="17"/>
  <c r="H153" i="16"/>
  <c r="H155" i="15"/>
  <c r="H149" i="15"/>
  <c r="H143" i="15"/>
  <c r="H148" i="16"/>
  <c r="H150" i="15"/>
  <c r="H144" i="15"/>
  <c r="H153" i="17"/>
  <c r="H152" i="14"/>
  <c r="H146" i="14"/>
  <c r="H152" i="12"/>
  <c r="H146" i="12"/>
  <c r="H152" i="10"/>
  <c r="H146" i="10"/>
  <c r="H152" i="15"/>
  <c r="H153" i="14"/>
  <c r="H147" i="14"/>
  <c r="H153" i="12"/>
  <c r="H147" i="12"/>
  <c r="H153" i="10"/>
  <c r="H147" i="10"/>
  <c r="H145" i="15"/>
  <c r="H154" i="14"/>
  <c r="H148" i="14"/>
  <c r="H154" i="12"/>
  <c r="H148" i="12"/>
  <c r="H154" i="10"/>
  <c r="H148" i="10"/>
  <c r="H154" i="16"/>
  <c r="H155" i="14"/>
  <c r="H149" i="14"/>
  <c r="H143" i="14"/>
  <c r="H155" i="12"/>
  <c r="H149" i="12"/>
  <c r="H143" i="12"/>
  <c r="H155" i="10"/>
  <c r="H149" i="10"/>
  <c r="H143" i="10"/>
  <c r="H144" i="14"/>
  <c r="H150" i="12"/>
  <c r="H150" i="2"/>
  <c r="H144" i="2"/>
  <c r="H151" i="34"/>
  <c r="H145" i="34"/>
  <c r="H148" i="17"/>
  <c r="H146" i="15"/>
  <c r="H145" i="12"/>
  <c r="H151" i="10"/>
  <c r="H151" i="2"/>
  <c r="H145" i="2"/>
  <c r="H152" i="34"/>
  <c r="H146" i="34"/>
  <c r="H151" i="15"/>
  <c r="H150" i="14"/>
  <c r="H144" i="10"/>
  <c r="H152" i="2"/>
  <c r="H146" i="2"/>
  <c r="H153" i="34"/>
  <c r="H147" i="34"/>
  <c r="H145" i="14"/>
  <c r="H151" i="12"/>
  <c r="H153" i="2"/>
  <c r="H147" i="2"/>
  <c r="H154" i="34"/>
  <c r="H148" i="34"/>
  <c r="H150" i="10"/>
  <c r="H143" i="34"/>
  <c r="H151" i="35"/>
  <c r="H145" i="35"/>
  <c r="H151" i="33"/>
  <c r="H145" i="33"/>
  <c r="H151" i="36"/>
  <c r="H145" i="36"/>
  <c r="H155" i="2"/>
  <c r="H152" i="35"/>
  <c r="H146" i="35"/>
  <c r="H152" i="33"/>
  <c r="H146" i="33"/>
  <c r="H152" i="36"/>
  <c r="H146" i="36"/>
  <c r="H144" i="12"/>
  <c r="H148" i="2"/>
  <c r="H149" i="34"/>
  <c r="H153" i="35"/>
  <c r="H147" i="35"/>
  <c r="H153" i="33"/>
  <c r="H147" i="33"/>
  <c r="H153" i="36"/>
  <c r="H147" i="36"/>
  <c r="H143" i="2"/>
  <c r="H144" i="34"/>
  <c r="H154" i="35"/>
  <c r="H148" i="35"/>
  <c r="H154" i="33"/>
  <c r="H148" i="33"/>
  <c r="H154" i="36"/>
  <c r="H148" i="36"/>
  <c r="H155" i="34"/>
  <c r="H151" i="14"/>
  <c r="H145" i="10"/>
  <c r="H150" i="34"/>
  <c r="H149" i="35"/>
  <c r="H155" i="33"/>
  <c r="H143" i="36"/>
  <c r="H144" i="35"/>
  <c r="H150" i="33"/>
  <c r="H143" i="33"/>
  <c r="H149" i="36"/>
  <c r="H154" i="2"/>
  <c r="H155" i="35"/>
  <c r="H144" i="33"/>
  <c r="H150" i="36"/>
  <c r="H155" i="32"/>
  <c r="H149" i="32"/>
  <c r="H143" i="32"/>
  <c r="H144" i="1"/>
  <c r="H150" i="1"/>
  <c r="H143" i="35"/>
  <c r="H150" i="32"/>
  <c r="H144" i="32"/>
  <c r="H150" i="35"/>
  <c r="H144" i="36"/>
  <c r="H151" i="32"/>
  <c r="H145" i="32"/>
  <c r="H149" i="2"/>
  <c r="H155" i="36"/>
  <c r="H152" i="32"/>
  <c r="H146" i="32"/>
  <c r="H147" i="1"/>
  <c r="H153" i="1"/>
  <c r="H147" i="32"/>
  <c r="H149" i="33"/>
  <c r="H153" i="32"/>
  <c r="H148" i="32"/>
  <c r="H154" i="32"/>
  <c r="H149" i="1"/>
  <c r="H152" i="1"/>
  <c r="H145" i="1"/>
  <c r="H154" i="1"/>
  <c r="H146" i="1"/>
  <c r="H155" i="1"/>
  <c r="H151" i="1"/>
  <c r="H143" i="1"/>
  <c r="H148" i="1"/>
  <c r="AI8" i="29"/>
  <c r="AI21" i="28"/>
  <c r="AI21" i="6"/>
  <c r="AI23" i="30"/>
  <c r="AI15" i="30"/>
  <c r="AI12" i="29"/>
  <c r="AI19" i="30"/>
  <c r="AI23" i="6"/>
  <c r="AG22" i="7"/>
  <c r="AG57" i="6"/>
  <c r="AG34" i="7"/>
  <c r="AG72" i="6"/>
  <c r="AG68" i="6"/>
  <c r="BP4" i="31"/>
  <c r="BP4" i="28"/>
  <c r="AH8" i="28"/>
  <c r="AI8" i="28" s="1"/>
  <c r="AG57" i="28"/>
  <c r="AG61" i="6"/>
  <c r="AH8" i="7"/>
  <c r="AI8" i="6"/>
  <c r="AG38" i="7"/>
  <c r="AG47" i="7"/>
  <c r="AG41" i="7"/>
  <c r="BP7" i="31"/>
  <c r="B21" i="38"/>
  <c r="AP11" i="5"/>
  <c r="AN9" i="5"/>
  <c r="AU11" i="5"/>
  <c r="AU27" i="5"/>
  <c r="AU25" i="5"/>
  <c r="AU28" i="5"/>
  <c r="AU26" i="5"/>
  <c r="AU29" i="5"/>
  <c r="AU19" i="5"/>
  <c r="AU15" i="5"/>
  <c r="AU24" i="5"/>
  <c r="AU17" i="5"/>
  <c r="AU20" i="5"/>
  <c r="AU21" i="5"/>
  <c r="AU23" i="5"/>
  <c r="AU14" i="5"/>
  <c r="AU18" i="5"/>
  <c r="AU16" i="5"/>
  <c r="AU22" i="5"/>
  <c r="AU12" i="5"/>
  <c r="AU13" i="5"/>
  <c r="BI11" i="5"/>
  <c r="BI25" i="5"/>
  <c r="BI26" i="5"/>
  <c r="BI29" i="5"/>
  <c r="BI27" i="5"/>
  <c r="BI28" i="5"/>
  <c r="BI18" i="5"/>
  <c r="BI19" i="5"/>
  <c r="BI23" i="5"/>
  <c r="BI21" i="5"/>
  <c r="BI14" i="5"/>
  <c r="BI22" i="5"/>
  <c r="BI24" i="5"/>
  <c r="BI12" i="5"/>
  <c r="BI20" i="5"/>
  <c r="BI13" i="5"/>
  <c r="BI15" i="5"/>
  <c r="BI16" i="5"/>
  <c r="BI17" i="5"/>
  <c r="AP27" i="5"/>
  <c r="AP28" i="5"/>
  <c r="AP29" i="5"/>
  <c r="AP26" i="5"/>
  <c r="AP25" i="5"/>
  <c r="AP12" i="5"/>
  <c r="AP20" i="5"/>
  <c r="AP16" i="5"/>
  <c r="AP22" i="5"/>
  <c r="AP19" i="5"/>
  <c r="AP18" i="5"/>
  <c r="AP17" i="5"/>
  <c r="AP14" i="5"/>
  <c r="AP24" i="5"/>
  <c r="AP23" i="5"/>
  <c r="AP13" i="5"/>
  <c r="AP21" i="5"/>
  <c r="AP15" i="5"/>
  <c r="AQ11" i="5"/>
  <c r="AQ26" i="5"/>
  <c r="AQ25" i="5"/>
  <c r="AQ28" i="5"/>
  <c r="AQ27" i="5"/>
  <c r="AQ29" i="5"/>
  <c r="AQ17" i="5"/>
  <c r="AQ23" i="5"/>
  <c r="AQ20" i="5"/>
  <c r="AQ19" i="5"/>
  <c r="AQ14" i="5"/>
  <c r="AQ21" i="5"/>
  <c r="AQ16" i="5"/>
  <c r="AQ22" i="5"/>
  <c r="AQ15" i="5"/>
  <c r="AQ24" i="5"/>
  <c r="AQ13" i="5"/>
  <c r="AQ18" i="5"/>
  <c r="AQ12" i="5"/>
  <c r="BA11" i="5"/>
  <c r="BA27" i="5"/>
  <c r="BA29" i="5"/>
  <c r="BA26" i="5"/>
  <c r="BA25" i="5"/>
  <c r="BA28" i="5"/>
  <c r="BA15" i="5"/>
  <c r="BA16" i="5"/>
  <c r="BA18" i="5"/>
  <c r="BA20" i="5"/>
  <c r="BA17" i="5"/>
  <c r="BA19" i="5"/>
  <c r="BA24" i="5"/>
  <c r="BA14" i="5"/>
  <c r="BA23" i="5"/>
  <c r="BA22" i="5"/>
  <c r="BA13" i="5"/>
  <c r="BA12" i="5"/>
  <c r="BA21" i="5"/>
  <c r="BP5" i="31"/>
  <c r="BP6" i="31"/>
  <c r="BP5" i="28"/>
  <c r="BP7" i="6"/>
  <c r="BP8" i="6"/>
  <c r="AH19" i="31"/>
  <c r="AI19" i="31" s="1"/>
  <c r="AH8" i="31"/>
  <c r="AI8" i="31" s="1"/>
  <c r="BP31" i="6"/>
  <c r="BP30" i="6"/>
  <c r="AG16" i="7"/>
  <c r="AH19" i="6"/>
  <c r="AG13" i="7"/>
  <c r="AH15" i="6"/>
  <c r="AH12" i="6"/>
  <c r="BP6" i="6"/>
  <c r="BP5" i="6"/>
  <c r="AH21" i="7"/>
  <c r="AH23" i="7"/>
  <c r="AH15" i="28"/>
  <c r="AI15" i="28" s="1"/>
  <c r="AH12" i="28"/>
  <c r="AI12" i="28" s="1"/>
  <c r="AG9" i="7"/>
  <c r="AG8" i="7"/>
  <c r="AG24" i="6"/>
  <c r="AG20" i="7"/>
  <c r="AH12" i="31"/>
  <c r="AI12" i="31" s="1"/>
  <c r="AH15" i="31"/>
  <c r="AI15" i="31" s="1"/>
  <c r="AO14" i="7"/>
  <c r="AN13" i="7"/>
  <c r="AN12" i="7"/>
  <c r="AM7" i="7"/>
  <c r="AO4" i="7"/>
  <c r="AP3" i="7"/>
  <c r="AO16" i="7"/>
  <c r="AM15" i="7"/>
  <c r="AP6" i="7"/>
  <c r="AP16" i="7"/>
  <c r="AP7" i="7"/>
  <c r="AQ3" i="7"/>
  <c r="AM3" i="7"/>
  <c r="AO8" i="7"/>
  <c r="AQ7" i="7"/>
  <c r="AQ4" i="7"/>
  <c r="AM12" i="7"/>
  <c r="AR12" i="7"/>
  <c r="AO6" i="7"/>
  <c r="AQ6" i="7"/>
  <c r="AP15" i="7"/>
  <c r="AN4" i="7"/>
  <c r="AN5" i="7"/>
  <c r="AO15" i="7"/>
  <c r="AQ5" i="7"/>
  <c r="AM16" i="7"/>
  <c r="AM8" i="7"/>
  <c r="AN6" i="7"/>
  <c r="AN16" i="7"/>
  <c r="AN3" i="7"/>
  <c r="AO12" i="7"/>
  <c r="AO7" i="7"/>
  <c r="AM4" i="7"/>
  <c r="AO3" i="7"/>
  <c r="AN14" i="7"/>
  <c r="AP5" i="7"/>
  <c r="AQ15" i="7"/>
  <c r="AP4" i="7"/>
  <c r="AN15" i="7"/>
  <c r="AQ8" i="7"/>
  <c r="AO5" i="7"/>
  <c r="AQ16" i="7"/>
  <c r="AP8" i="7"/>
  <c r="AM6" i="7"/>
  <c r="AM5" i="7"/>
  <c r="AP13" i="7"/>
  <c r="AI15" i="29" l="1"/>
  <c r="AH24" i="29"/>
  <c r="AI19" i="28"/>
  <c r="AH24" i="30"/>
  <c r="AI19" i="29"/>
  <c r="AI12" i="30"/>
  <c r="AF126" i="1"/>
  <c r="AI12" i="6"/>
  <c r="AI15" i="6"/>
  <c r="AI19" i="6"/>
  <c r="AF131" i="36"/>
  <c r="AF134" i="1"/>
  <c r="AF128" i="32"/>
  <c r="AF127" i="36"/>
  <c r="AF126" i="36"/>
  <c r="AF126" i="35"/>
  <c r="AF128" i="12"/>
  <c r="AF131" i="35"/>
  <c r="AF130" i="33"/>
  <c r="AF127" i="14"/>
  <c r="AF127" i="34"/>
  <c r="AF137" i="2"/>
  <c r="AF136" i="2"/>
  <c r="AF128" i="2"/>
  <c r="AF138" i="10"/>
  <c r="AF138" i="14"/>
  <c r="AF137" i="12"/>
  <c r="AF136" i="10"/>
  <c r="AF129" i="10"/>
  <c r="AF128" i="15"/>
  <c r="AF126" i="15"/>
  <c r="AF131" i="15"/>
  <c r="AF136" i="16"/>
  <c r="AF127" i="17"/>
  <c r="AF138" i="17"/>
  <c r="AF129" i="21"/>
  <c r="AF127" i="21"/>
  <c r="AF126" i="22"/>
  <c r="AF136" i="13"/>
  <c r="AF135" i="22"/>
  <c r="AF135" i="18"/>
  <c r="AF132" i="18"/>
  <c r="AF137" i="19"/>
  <c r="AF136" i="19"/>
  <c r="AF134" i="20"/>
  <c r="AF138" i="20"/>
  <c r="AF132" i="34"/>
  <c r="AF135" i="2"/>
  <c r="AF126" i="21"/>
  <c r="AF136" i="1"/>
  <c r="AF137" i="32"/>
  <c r="AF138" i="33"/>
  <c r="AF133" i="32"/>
  <c r="AF138" i="32"/>
  <c r="AF132" i="33"/>
  <c r="AF126" i="34"/>
  <c r="AF137" i="33"/>
  <c r="AF136" i="36"/>
  <c r="AF132" i="2"/>
  <c r="AF135" i="35"/>
  <c r="AF134" i="35"/>
  <c r="AF131" i="2"/>
  <c r="AF130" i="2"/>
  <c r="AF129" i="2"/>
  <c r="AF134" i="34"/>
  <c r="AF132" i="10"/>
  <c r="AF132" i="14"/>
  <c r="AF131" i="12"/>
  <c r="AF130" i="10"/>
  <c r="AF132" i="21"/>
  <c r="AF135" i="14"/>
  <c r="AF131" i="17"/>
  <c r="AF136" i="17"/>
  <c r="AF130" i="16"/>
  <c r="AF135" i="17"/>
  <c r="AF133" i="16"/>
  <c r="AF132" i="17"/>
  <c r="AF129" i="18"/>
  <c r="AF137" i="22"/>
  <c r="AF138" i="13"/>
  <c r="AF130" i="13"/>
  <c r="AF129" i="22"/>
  <c r="AF133" i="22"/>
  <c r="AF126" i="18"/>
  <c r="AF136" i="18"/>
  <c r="AF130" i="19"/>
  <c r="AF127" i="19"/>
  <c r="AF127" i="20"/>
  <c r="AF136" i="20"/>
  <c r="AF133" i="19"/>
  <c r="U102" i="20"/>
  <c r="U104" i="20"/>
  <c r="U98" i="20"/>
  <c r="U99" i="20"/>
  <c r="U92" i="20"/>
  <c r="U101" i="20"/>
  <c r="U103" i="20"/>
  <c r="U94" i="20"/>
  <c r="U100" i="20"/>
  <c r="U95" i="20"/>
  <c r="U97" i="20"/>
  <c r="U96" i="20"/>
  <c r="U99" i="19"/>
  <c r="U93" i="19"/>
  <c r="U100" i="19"/>
  <c r="U94" i="19"/>
  <c r="U101" i="19"/>
  <c r="U95" i="19"/>
  <c r="U93" i="20"/>
  <c r="U102" i="19"/>
  <c r="U96" i="19"/>
  <c r="U97" i="19"/>
  <c r="U92" i="19"/>
  <c r="U103" i="19"/>
  <c r="U98" i="19"/>
  <c r="U100" i="18"/>
  <c r="U94" i="18"/>
  <c r="U104" i="19"/>
  <c r="U101" i="18"/>
  <c r="U95" i="18"/>
  <c r="U102" i="18"/>
  <c r="U96" i="18"/>
  <c r="U103" i="18"/>
  <c r="U97" i="18"/>
  <c r="U92" i="18"/>
  <c r="U98" i="18"/>
  <c r="U93" i="18"/>
  <c r="U99" i="22"/>
  <c r="U93" i="22"/>
  <c r="U99" i="13"/>
  <c r="U93" i="13"/>
  <c r="U100" i="22"/>
  <c r="U94" i="22"/>
  <c r="U100" i="13"/>
  <c r="U94" i="13"/>
  <c r="U101" i="22"/>
  <c r="U95" i="22"/>
  <c r="U101" i="13"/>
  <c r="U95" i="13"/>
  <c r="U99" i="18"/>
  <c r="U102" i="22"/>
  <c r="U96" i="22"/>
  <c r="U102" i="13"/>
  <c r="U96" i="13"/>
  <c r="U97" i="22"/>
  <c r="U103" i="13"/>
  <c r="U103" i="21"/>
  <c r="U97" i="21"/>
  <c r="U92" i="22"/>
  <c r="AF92" i="22" s="1"/>
  <c r="U98" i="13"/>
  <c r="U104" i="21"/>
  <c r="U98" i="21"/>
  <c r="U92" i="21"/>
  <c r="U104" i="18"/>
  <c r="U103" i="22"/>
  <c r="U99" i="21"/>
  <c r="U93" i="21"/>
  <c r="U98" i="22"/>
  <c r="U104" i="13"/>
  <c r="U100" i="21"/>
  <c r="U94" i="21"/>
  <c r="U95" i="21"/>
  <c r="U102" i="17"/>
  <c r="U96" i="17"/>
  <c r="U104" i="22"/>
  <c r="U103" i="17"/>
  <c r="U97" i="17"/>
  <c r="U101" i="21"/>
  <c r="U104" i="17"/>
  <c r="U98" i="17"/>
  <c r="U92" i="17"/>
  <c r="U92" i="13"/>
  <c r="U96" i="21"/>
  <c r="U99" i="17"/>
  <c r="U93" i="17"/>
  <c r="U100" i="17"/>
  <c r="U100" i="16"/>
  <c r="U94" i="16"/>
  <c r="U95" i="17"/>
  <c r="U101" i="16"/>
  <c r="U95" i="16"/>
  <c r="U102" i="16"/>
  <c r="U96" i="16"/>
  <c r="U102" i="21"/>
  <c r="U101" i="17"/>
  <c r="U103" i="16"/>
  <c r="U97" i="16"/>
  <c r="U97" i="13"/>
  <c r="U94" i="17"/>
  <c r="U92" i="16"/>
  <c r="U99" i="15"/>
  <c r="U93" i="15"/>
  <c r="U99" i="14"/>
  <c r="U93" i="14"/>
  <c r="U99" i="12"/>
  <c r="U93" i="12"/>
  <c r="U100" i="15"/>
  <c r="U94" i="15"/>
  <c r="U100" i="14"/>
  <c r="U94" i="14"/>
  <c r="U100" i="12"/>
  <c r="U94" i="12"/>
  <c r="U98" i="16"/>
  <c r="U101" i="15"/>
  <c r="U95" i="15"/>
  <c r="U101" i="14"/>
  <c r="U95" i="14"/>
  <c r="U101" i="12"/>
  <c r="U95" i="12"/>
  <c r="U93" i="16"/>
  <c r="U102" i="15"/>
  <c r="U96" i="15"/>
  <c r="U102" i="14"/>
  <c r="U96" i="14"/>
  <c r="U102" i="12"/>
  <c r="U96" i="12"/>
  <c r="U104" i="16"/>
  <c r="U97" i="15"/>
  <c r="U103" i="14"/>
  <c r="U104" i="10"/>
  <c r="U98" i="10"/>
  <c r="U92" i="10"/>
  <c r="U104" i="2"/>
  <c r="U98" i="2"/>
  <c r="U92" i="2"/>
  <c r="U104" i="34"/>
  <c r="U98" i="34"/>
  <c r="U92" i="34"/>
  <c r="U92" i="15"/>
  <c r="AF92" i="15" s="1"/>
  <c r="U98" i="14"/>
  <c r="U104" i="12"/>
  <c r="U99" i="10"/>
  <c r="U93" i="10"/>
  <c r="U99" i="2"/>
  <c r="U93" i="2"/>
  <c r="U99" i="34"/>
  <c r="U93" i="34"/>
  <c r="U103" i="15"/>
  <c r="U97" i="12"/>
  <c r="U100" i="10"/>
  <c r="U94" i="10"/>
  <c r="U100" i="2"/>
  <c r="U94" i="2"/>
  <c r="U100" i="34"/>
  <c r="U94" i="34"/>
  <c r="U98" i="15"/>
  <c r="U104" i="14"/>
  <c r="U92" i="12"/>
  <c r="U101" i="10"/>
  <c r="U95" i="10"/>
  <c r="U101" i="2"/>
  <c r="U95" i="2"/>
  <c r="U101" i="34"/>
  <c r="U95" i="34"/>
  <c r="U97" i="14"/>
  <c r="U96" i="2"/>
  <c r="U102" i="34"/>
  <c r="U104" i="35"/>
  <c r="U98" i="35"/>
  <c r="U92" i="35"/>
  <c r="U104" i="33"/>
  <c r="U98" i="33"/>
  <c r="U92" i="33"/>
  <c r="U103" i="10"/>
  <c r="U97" i="34"/>
  <c r="U99" i="35"/>
  <c r="U93" i="35"/>
  <c r="U99" i="33"/>
  <c r="U93" i="33"/>
  <c r="U96" i="10"/>
  <c r="U102" i="2"/>
  <c r="U100" i="35"/>
  <c r="U94" i="35"/>
  <c r="U100" i="33"/>
  <c r="U94" i="33"/>
  <c r="U104" i="15"/>
  <c r="U98" i="12"/>
  <c r="U97" i="2"/>
  <c r="U103" i="34"/>
  <c r="U101" i="35"/>
  <c r="U95" i="35"/>
  <c r="U101" i="33"/>
  <c r="U95" i="33"/>
  <c r="U103" i="12"/>
  <c r="U102" i="10"/>
  <c r="U96" i="34"/>
  <c r="U99" i="16"/>
  <c r="U92" i="14"/>
  <c r="U97" i="10"/>
  <c r="U96" i="33"/>
  <c r="U103" i="35"/>
  <c r="U96" i="35"/>
  <c r="U102" i="33"/>
  <c r="U97" i="35"/>
  <c r="U103" i="33"/>
  <c r="U97" i="33"/>
  <c r="U102" i="36"/>
  <c r="U96" i="36"/>
  <c r="U102" i="32"/>
  <c r="U96" i="32"/>
  <c r="U97" i="1"/>
  <c r="U103" i="1"/>
  <c r="U103" i="36"/>
  <c r="U97" i="36"/>
  <c r="U103" i="32"/>
  <c r="U104" i="36"/>
  <c r="U98" i="36"/>
  <c r="U92" i="36"/>
  <c r="U104" i="32"/>
  <c r="U98" i="32"/>
  <c r="U92" i="32"/>
  <c r="U103" i="2"/>
  <c r="U102" i="35"/>
  <c r="U99" i="36"/>
  <c r="U93" i="36"/>
  <c r="U99" i="32"/>
  <c r="U93" i="32"/>
  <c r="U94" i="1"/>
  <c r="U100" i="1"/>
  <c r="U92" i="1"/>
  <c r="U100" i="36"/>
  <c r="U95" i="36"/>
  <c r="U101" i="36"/>
  <c r="U94" i="36"/>
  <c r="U95" i="32"/>
  <c r="U93" i="1"/>
  <c r="U102" i="1"/>
  <c r="U96" i="1"/>
  <c r="U101" i="32"/>
  <c r="U97" i="32"/>
  <c r="U98" i="1"/>
  <c r="U104" i="1"/>
  <c r="U100" i="32"/>
  <c r="U94" i="32"/>
  <c r="U99" i="1"/>
  <c r="U95" i="1"/>
  <c r="U101" i="1"/>
  <c r="P85" i="20"/>
  <c r="P86" i="20"/>
  <c r="P87" i="20"/>
  <c r="P80" i="20"/>
  <c r="P81" i="20"/>
  <c r="P75" i="20"/>
  <c r="P82" i="20"/>
  <c r="P76" i="20"/>
  <c r="P83" i="20"/>
  <c r="P77" i="20"/>
  <c r="P78" i="20"/>
  <c r="P84" i="20"/>
  <c r="P87" i="19"/>
  <c r="P81" i="19"/>
  <c r="P75" i="19"/>
  <c r="P79" i="20"/>
  <c r="P82" i="19"/>
  <c r="P76" i="19"/>
  <c r="P83" i="19"/>
  <c r="P77" i="19"/>
  <c r="P84" i="19"/>
  <c r="P78" i="19"/>
  <c r="P79" i="19"/>
  <c r="P85" i="18"/>
  <c r="P86" i="18"/>
  <c r="P85" i="19"/>
  <c r="P87" i="18"/>
  <c r="P80" i="19"/>
  <c r="P81" i="18"/>
  <c r="P75" i="18"/>
  <c r="P86" i="19"/>
  <c r="P82" i="18"/>
  <c r="P76" i="18"/>
  <c r="P83" i="18"/>
  <c r="P77" i="18"/>
  <c r="P78" i="18"/>
  <c r="P79" i="18"/>
  <c r="P84" i="22"/>
  <c r="P78" i="22"/>
  <c r="P84" i="13"/>
  <c r="P78" i="13"/>
  <c r="P85" i="22"/>
  <c r="P79" i="22"/>
  <c r="P85" i="13"/>
  <c r="P79" i="13"/>
  <c r="P86" i="22"/>
  <c r="P80" i="22"/>
  <c r="P86" i="13"/>
  <c r="P80" i="13"/>
  <c r="P84" i="18"/>
  <c r="P80" i="18"/>
  <c r="P87" i="22"/>
  <c r="P81" i="22"/>
  <c r="P75" i="22"/>
  <c r="P87" i="13"/>
  <c r="P81" i="13"/>
  <c r="P75" i="13"/>
  <c r="P82" i="22"/>
  <c r="P82" i="21"/>
  <c r="P76" i="21"/>
  <c r="P77" i="22"/>
  <c r="P83" i="13"/>
  <c r="P83" i="21"/>
  <c r="P77" i="21"/>
  <c r="P76" i="13"/>
  <c r="P84" i="21"/>
  <c r="P78" i="21"/>
  <c r="P83" i="22"/>
  <c r="P85" i="21"/>
  <c r="P79" i="21"/>
  <c r="P76" i="22"/>
  <c r="P80" i="21"/>
  <c r="P87" i="17"/>
  <c r="P81" i="17"/>
  <c r="P75" i="17"/>
  <c r="P75" i="21"/>
  <c r="P82" i="17"/>
  <c r="P76" i="17"/>
  <c r="P86" i="21"/>
  <c r="P83" i="17"/>
  <c r="P77" i="17"/>
  <c r="P77" i="13"/>
  <c r="P81" i="21"/>
  <c r="P84" i="17"/>
  <c r="P78" i="17"/>
  <c r="P85" i="17"/>
  <c r="P85" i="16"/>
  <c r="P79" i="16"/>
  <c r="P80" i="17"/>
  <c r="P86" i="16"/>
  <c r="P80" i="16"/>
  <c r="P87" i="16"/>
  <c r="P81" i="16"/>
  <c r="P75" i="16"/>
  <c r="P87" i="21"/>
  <c r="P86" i="17"/>
  <c r="P82" i="16"/>
  <c r="P76" i="16"/>
  <c r="P79" i="17"/>
  <c r="P77" i="16"/>
  <c r="P84" i="15"/>
  <c r="P78" i="15"/>
  <c r="P84" i="14"/>
  <c r="P78" i="14"/>
  <c r="P84" i="12"/>
  <c r="P78" i="12"/>
  <c r="P85" i="15"/>
  <c r="P79" i="15"/>
  <c r="P85" i="14"/>
  <c r="P79" i="14"/>
  <c r="P85" i="12"/>
  <c r="P79" i="12"/>
  <c r="P83" i="16"/>
  <c r="P86" i="15"/>
  <c r="P80" i="15"/>
  <c r="P86" i="14"/>
  <c r="P80" i="14"/>
  <c r="P86" i="12"/>
  <c r="P80" i="12"/>
  <c r="P78" i="16"/>
  <c r="P87" i="15"/>
  <c r="P81" i="15"/>
  <c r="P75" i="15"/>
  <c r="P87" i="14"/>
  <c r="P81" i="14"/>
  <c r="P75" i="14"/>
  <c r="P87" i="12"/>
  <c r="P81" i="12"/>
  <c r="P75" i="12"/>
  <c r="P82" i="15"/>
  <c r="P76" i="12"/>
  <c r="P83" i="10"/>
  <c r="P77" i="10"/>
  <c r="P83" i="2"/>
  <c r="P77" i="2"/>
  <c r="P83" i="34"/>
  <c r="P77" i="34"/>
  <c r="P77" i="15"/>
  <c r="P83" i="14"/>
  <c r="P84" i="10"/>
  <c r="P78" i="10"/>
  <c r="P84" i="2"/>
  <c r="P78" i="2"/>
  <c r="P84" i="34"/>
  <c r="P78" i="34"/>
  <c r="P82" i="13"/>
  <c r="P76" i="14"/>
  <c r="P82" i="12"/>
  <c r="P85" i="10"/>
  <c r="P79" i="10"/>
  <c r="P85" i="2"/>
  <c r="P79" i="2"/>
  <c r="P83" i="15"/>
  <c r="P77" i="12"/>
  <c r="P86" i="10"/>
  <c r="P80" i="10"/>
  <c r="P86" i="2"/>
  <c r="P80" i="2"/>
  <c r="P86" i="34"/>
  <c r="P80" i="34"/>
  <c r="P82" i="14"/>
  <c r="P75" i="10"/>
  <c r="P81" i="2"/>
  <c r="P87" i="34"/>
  <c r="P79" i="34"/>
  <c r="P83" i="35"/>
  <c r="P77" i="35"/>
  <c r="P83" i="33"/>
  <c r="P77" i="33"/>
  <c r="P76" i="2"/>
  <c r="P81" i="34"/>
  <c r="P84" i="35"/>
  <c r="P78" i="35"/>
  <c r="P84" i="33"/>
  <c r="P78" i="33"/>
  <c r="P76" i="15"/>
  <c r="P81" i="10"/>
  <c r="P87" i="2"/>
  <c r="P76" i="34"/>
  <c r="P85" i="35"/>
  <c r="P79" i="35"/>
  <c r="P85" i="33"/>
  <c r="P79" i="33"/>
  <c r="P83" i="12"/>
  <c r="P76" i="10"/>
  <c r="P82" i="2"/>
  <c r="P85" i="34"/>
  <c r="P86" i="35"/>
  <c r="P80" i="35"/>
  <c r="P86" i="33"/>
  <c r="P80" i="33"/>
  <c r="P87" i="10"/>
  <c r="P75" i="34"/>
  <c r="P77" i="14"/>
  <c r="P75" i="2"/>
  <c r="P84" i="16"/>
  <c r="P82" i="10"/>
  <c r="P82" i="34"/>
  <c r="P75" i="35"/>
  <c r="P81" i="33"/>
  <c r="P76" i="33"/>
  <c r="P81" i="35"/>
  <c r="P87" i="33"/>
  <c r="P82" i="35"/>
  <c r="P82" i="33"/>
  <c r="P87" i="36"/>
  <c r="P81" i="36"/>
  <c r="P75" i="36"/>
  <c r="P87" i="32"/>
  <c r="P81" i="32"/>
  <c r="P75" i="32"/>
  <c r="P82" i="36"/>
  <c r="P76" i="36"/>
  <c r="P76" i="35"/>
  <c r="P83" i="36"/>
  <c r="P77" i="36"/>
  <c r="P83" i="32"/>
  <c r="P77" i="32"/>
  <c r="P87" i="35"/>
  <c r="P84" i="36"/>
  <c r="P78" i="36"/>
  <c r="P84" i="32"/>
  <c r="P78" i="32"/>
  <c r="P78" i="1"/>
  <c r="P84" i="1"/>
  <c r="P85" i="36"/>
  <c r="P80" i="36"/>
  <c r="P86" i="36"/>
  <c r="P79" i="36"/>
  <c r="P80" i="32"/>
  <c r="P85" i="1"/>
  <c r="P86" i="1"/>
  <c r="P87" i="1"/>
  <c r="P76" i="1"/>
  <c r="P82" i="32"/>
  <c r="P75" i="33"/>
  <c r="P79" i="32"/>
  <c r="P86" i="32"/>
  <c r="P76" i="32"/>
  <c r="P77" i="1"/>
  <c r="P85" i="32"/>
  <c r="P79" i="1"/>
  <c r="P80" i="1"/>
  <c r="P81" i="1"/>
  <c r="P82" i="1"/>
  <c r="P83" i="1"/>
  <c r="P75" i="1"/>
  <c r="Y119" i="20"/>
  <c r="Y120" i="20"/>
  <c r="Y121" i="20"/>
  <c r="Y113" i="20"/>
  <c r="Y114" i="20"/>
  <c r="Y117" i="20"/>
  <c r="Y111" i="20"/>
  <c r="Y118" i="20"/>
  <c r="Y115" i="20"/>
  <c r="Y109" i="20"/>
  <c r="Y116" i="20"/>
  <c r="Y112" i="20"/>
  <c r="Y110" i="20"/>
  <c r="Y120" i="19"/>
  <c r="Y119" i="19"/>
  <c r="Y113" i="19"/>
  <c r="Y114" i="19"/>
  <c r="Y121" i="19"/>
  <c r="Y115" i="19"/>
  <c r="Y109" i="19"/>
  <c r="Y116" i="19"/>
  <c r="Y110" i="19"/>
  <c r="Y117" i="19"/>
  <c r="Y112" i="19"/>
  <c r="Y118" i="19"/>
  <c r="Y120" i="18"/>
  <c r="Y114" i="18"/>
  <c r="Y121" i="18"/>
  <c r="Y115" i="18"/>
  <c r="Y109" i="18"/>
  <c r="Y111" i="19"/>
  <c r="Y116" i="18"/>
  <c r="Y110" i="18"/>
  <c r="Y117" i="18"/>
  <c r="Y111" i="18"/>
  <c r="Y112" i="18"/>
  <c r="Y118" i="18"/>
  <c r="Y113" i="18"/>
  <c r="Y119" i="22"/>
  <c r="Y113" i="22"/>
  <c r="Y119" i="13"/>
  <c r="Y113" i="13"/>
  <c r="Y120" i="22"/>
  <c r="Y114" i="22"/>
  <c r="Y120" i="13"/>
  <c r="Y114" i="13"/>
  <c r="Y121" i="22"/>
  <c r="Y115" i="22"/>
  <c r="Y109" i="22"/>
  <c r="Y121" i="13"/>
  <c r="Y115" i="13"/>
  <c r="Y109" i="13"/>
  <c r="Y116" i="22"/>
  <c r="Y110" i="22"/>
  <c r="Y116" i="13"/>
  <c r="Y110" i="13"/>
  <c r="Y117" i="22"/>
  <c r="Y117" i="21"/>
  <c r="Y111" i="21"/>
  <c r="Y112" i="22"/>
  <c r="Y118" i="13"/>
  <c r="Y118" i="21"/>
  <c r="Y112" i="21"/>
  <c r="Y111" i="13"/>
  <c r="Y119" i="21"/>
  <c r="Y113" i="21"/>
  <c r="Y119" i="18"/>
  <c r="Y118" i="22"/>
  <c r="Y120" i="21"/>
  <c r="Y114" i="21"/>
  <c r="Y117" i="13"/>
  <c r="Y115" i="21"/>
  <c r="Y116" i="17"/>
  <c r="Y110" i="17"/>
  <c r="Y110" i="21"/>
  <c r="Y117" i="17"/>
  <c r="Y111" i="17"/>
  <c r="Y111" i="22"/>
  <c r="Y121" i="21"/>
  <c r="Y118" i="17"/>
  <c r="Y112" i="17"/>
  <c r="Y116" i="21"/>
  <c r="Y119" i="17"/>
  <c r="Y113" i="17"/>
  <c r="Y120" i="17"/>
  <c r="Y120" i="16"/>
  <c r="Y114" i="16"/>
  <c r="Y120" i="15"/>
  <c r="Y114" i="15"/>
  <c r="Y115" i="17"/>
  <c r="Y121" i="16"/>
  <c r="Y115" i="16"/>
  <c r="Y109" i="16"/>
  <c r="Y121" i="15"/>
  <c r="Y115" i="15"/>
  <c r="Y116" i="16"/>
  <c r="Y110" i="16"/>
  <c r="Y116" i="15"/>
  <c r="Y121" i="17"/>
  <c r="Y117" i="16"/>
  <c r="Y111" i="16"/>
  <c r="Y117" i="15"/>
  <c r="Y112" i="16"/>
  <c r="Y118" i="15"/>
  <c r="Y119" i="14"/>
  <c r="Y113" i="14"/>
  <c r="Y119" i="12"/>
  <c r="Y113" i="12"/>
  <c r="Y119" i="10"/>
  <c r="Y113" i="10"/>
  <c r="Y109" i="17"/>
  <c r="Y113" i="15"/>
  <c r="Y120" i="14"/>
  <c r="Y114" i="14"/>
  <c r="Y120" i="12"/>
  <c r="Y114" i="12"/>
  <c r="Y120" i="10"/>
  <c r="Y114" i="10"/>
  <c r="Y109" i="21"/>
  <c r="Y114" i="17"/>
  <c r="Y118" i="16"/>
  <c r="Y109" i="15"/>
  <c r="Y121" i="14"/>
  <c r="Y115" i="14"/>
  <c r="Y109" i="14"/>
  <c r="Y121" i="12"/>
  <c r="Y115" i="12"/>
  <c r="Y109" i="12"/>
  <c r="Y112" i="13"/>
  <c r="Y113" i="16"/>
  <c r="Y119" i="15"/>
  <c r="Y110" i="15"/>
  <c r="Y116" i="14"/>
  <c r="Y110" i="14"/>
  <c r="Y116" i="12"/>
  <c r="Y110" i="12"/>
  <c r="Y116" i="10"/>
  <c r="Y111" i="12"/>
  <c r="Y118" i="10"/>
  <c r="Y118" i="2"/>
  <c r="Y112" i="2"/>
  <c r="Y118" i="34"/>
  <c r="Y112" i="34"/>
  <c r="Y119" i="16"/>
  <c r="Y112" i="15"/>
  <c r="Y118" i="14"/>
  <c r="Y115" i="10"/>
  <c r="Y119" i="2"/>
  <c r="Y113" i="2"/>
  <c r="Y119" i="34"/>
  <c r="Y113" i="34"/>
  <c r="Y111" i="14"/>
  <c r="Y117" i="12"/>
  <c r="Y117" i="10"/>
  <c r="Y120" i="2"/>
  <c r="Y114" i="2"/>
  <c r="Y120" i="34"/>
  <c r="Y114" i="34"/>
  <c r="Y112" i="12"/>
  <c r="Y112" i="10"/>
  <c r="Y109" i="10"/>
  <c r="Y121" i="2"/>
  <c r="Y115" i="2"/>
  <c r="Y109" i="2"/>
  <c r="Y121" i="34"/>
  <c r="Y115" i="34"/>
  <c r="Y109" i="34"/>
  <c r="Y110" i="10"/>
  <c r="Y116" i="2"/>
  <c r="Y118" i="35"/>
  <c r="Y112" i="35"/>
  <c r="Y118" i="33"/>
  <c r="Y112" i="33"/>
  <c r="Y112" i="14"/>
  <c r="Y111" i="2"/>
  <c r="Y117" i="34"/>
  <c r="Y119" i="35"/>
  <c r="Y113" i="35"/>
  <c r="Y119" i="33"/>
  <c r="Y113" i="33"/>
  <c r="Y117" i="14"/>
  <c r="Y121" i="10"/>
  <c r="Y110" i="34"/>
  <c r="Y120" i="35"/>
  <c r="Y114" i="35"/>
  <c r="Y120" i="33"/>
  <c r="Y114" i="33"/>
  <c r="Y111" i="10"/>
  <c r="Y117" i="2"/>
  <c r="Y121" i="35"/>
  <c r="Y115" i="35"/>
  <c r="Y109" i="35"/>
  <c r="Y121" i="33"/>
  <c r="Y115" i="33"/>
  <c r="Y109" i="33"/>
  <c r="Y118" i="12"/>
  <c r="Y111" i="34"/>
  <c r="Y111" i="15"/>
  <c r="Y116" i="34"/>
  <c r="Y110" i="35"/>
  <c r="Y116" i="33"/>
  <c r="Y110" i="2"/>
  <c r="Y111" i="33"/>
  <c r="Y116" i="35"/>
  <c r="Y117" i="35"/>
  <c r="Y116" i="36"/>
  <c r="Y110" i="36"/>
  <c r="Y116" i="32"/>
  <c r="Y110" i="32"/>
  <c r="Y114" i="1"/>
  <c r="Y120" i="1"/>
  <c r="Y110" i="33"/>
  <c r="Y117" i="36"/>
  <c r="Y111" i="36"/>
  <c r="Y117" i="32"/>
  <c r="Y111" i="32"/>
  <c r="Y117" i="33"/>
  <c r="Y118" i="36"/>
  <c r="Y112" i="36"/>
  <c r="Y118" i="32"/>
  <c r="Y112" i="32"/>
  <c r="Y119" i="36"/>
  <c r="Y113" i="36"/>
  <c r="Y119" i="32"/>
  <c r="Y113" i="32"/>
  <c r="Y111" i="1"/>
  <c r="Y117" i="1"/>
  <c r="Y109" i="1"/>
  <c r="Y111" i="35"/>
  <c r="Y120" i="36"/>
  <c r="Y115" i="36"/>
  <c r="Y121" i="32"/>
  <c r="Y121" i="36"/>
  <c r="Y114" i="36"/>
  <c r="Y120" i="32"/>
  <c r="Y116" i="1"/>
  <c r="Y110" i="1"/>
  <c r="Y115" i="32"/>
  <c r="Y112" i="1"/>
  <c r="Y121" i="1"/>
  <c r="Y119" i="1"/>
  <c r="Y113" i="1"/>
  <c r="Y109" i="32"/>
  <c r="Y118" i="1"/>
  <c r="Y109" i="36"/>
  <c r="Y114" i="32"/>
  <c r="Y115" i="1"/>
  <c r="AF135" i="1"/>
  <c r="AF132" i="35"/>
  <c r="AF134" i="32"/>
  <c r="AF132" i="36"/>
  <c r="AF133" i="35"/>
  <c r="AF135" i="15"/>
  <c r="AF137" i="35"/>
  <c r="AF136" i="33"/>
  <c r="AF135" i="36"/>
  <c r="AF134" i="36"/>
  <c r="AF126" i="2"/>
  <c r="AF128" i="10"/>
  <c r="AF133" i="10"/>
  <c r="AF134" i="12"/>
  <c r="AF134" i="2"/>
  <c r="AF126" i="12"/>
  <c r="AF129" i="15"/>
  <c r="AF131" i="14"/>
  <c r="AF130" i="12"/>
  <c r="AF135" i="10"/>
  <c r="AF127" i="15"/>
  <c r="AF132" i="15"/>
  <c r="AF137" i="15"/>
  <c r="AF130" i="17"/>
  <c r="AF134" i="16"/>
  <c r="AF133" i="17"/>
  <c r="AF127" i="13"/>
  <c r="AF135" i="21"/>
  <c r="AF133" i="21"/>
  <c r="AF131" i="22"/>
  <c r="AF129" i="13"/>
  <c r="AF128" i="22"/>
  <c r="AF132" i="22"/>
  <c r="AF138" i="18"/>
  <c r="AF132" i="19"/>
  <c r="AF129" i="19"/>
  <c r="AF132" i="20"/>
  <c r="AF137" i="20"/>
  <c r="AF135" i="20"/>
  <c r="AB120" i="20"/>
  <c r="AB116" i="20"/>
  <c r="AB110" i="20"/>
  <c r="AB119" i="20"/>
  <c r="AB117" i="20"/>
  <c r="AB111" i="20"/>
  <c r="AB114" i="20"/>
  <c r="AB118" i="20"/>
  <c r="AB115" i="20"/>
  <c r="AB112" i="20"/>
  <c r="AB109" i="20"/>
  <c r="AB121" i="20"/>
  <c r="AB113" i="20"/>
  <c r="AB120" i="19"/>
  <c r="AB121" i="19"/>
  <c r="AB116" i="19"/>
  <c r="AB110" i="19"/>
  <c r="AB117" i="19"/>
  <c r="AB111" i="19"/>
  <c r="AB118" i="19"/>
  <c r="AB112" i="19"/>
  <c r="AB119" i="19"/>
  <c r="AB113" i="19"/>
  <c r="AB115" i="19"/>
  <c r="AB117" i="18"/>
  <c r="AB111" i="18"/>
  <c r="AB118" i="18"/>
  <c r="AB112" i="18"/>
  <c r="AB119" i="18"/>
  <c r="AB113" i="18"/>
  <c r="AB109" i="19"/>
  <c r="AB120" i="18"/>
  <c r="AB114" i="18"/>
  <c r="AB115" i="18"/>
  <c r="AB110" i="18"/>
  <c r="AB121" i="18"/>
  <c r="AB116" i="18"/>
  <c r="AB109" i="18"/>
  <c r="AB116" i="22"/>
  <c r="AB110" i="22"/>
  <c r="AB116" i="13"/>
  <c r="AB110" i="13"/>
  <c r="AB117" i="22"/>
  <c r="AB111" i="22"/>
  <c r="AB117" i="13"/>
  <c r="AB111" i="13"/>
  <c r="AB118" i="22"/>
  <c r="AB112" i="22"/>
  <c r="AB118" i="13"/>
  <c r="AB112" i="13"/>
  <c r="AB119" i="22"/>
  <c r="AB113" i="22"/>
  <c r="AB119" i="13"/>
  <c r="AB113" i="13"/>
  <c r="AB114" i="19"/>
  <c r="AB120" i="22"/>
  <c r="AB120" i="21"/>
  <c r="AB114" i="21"/>
  <c r="AB115" i="22"/>
  <c r="AB121" i="13"/>
  <c r="AB121" i="21"/>
  <c r="AB115" i="21"/>
  <c r="AB109" i="21"/>
  <c r="AB114" i="13"/>
  <c r="AB116" i="21"/>
  <c r="AB110" i="21"/>
  <c r="AB121" i="22"/>
  <c r="AB109" i="13"/>
  <c r="AB117" i="21"/>
  <c r="AB111" i="21"/>
  <c r="AB118" i="21"/>
  <c r="AB119" i="17"/>
  <c r="AB113" i="17"/>
  <c r="AB115" i="13"/>
  <c r="AB113" i="21"/>
  <c r="AB120" i="17"/>
  <c r="AB114" i="17"/>
  <c r="AB120" i="13"/>
  <c r="AB121" i="17"/>
  <c r="AB115" i="17"/>
  <c r="AB109" i="17"/>
  <c r="AB109" i="22"/>
  <c r="AB119" i="21"/>
  <c r="AB116" i="17"/>
  <c r="AB110" i="17"/>
  <c r="AB112" i="21"/>
  <c r="AB117" i="16"/>
  <c r="AB111" i="16"/>
  <c r="AB117" i="15"/>
  <c r="AB118" i="17"/>
  <c r="AB118" i="16"/>
  <c r="AB112" i="16"/>
  <c r="AB118" i="15"/>
  <c r="AB114" i="22"/>
  <c r="AB111" i="17"/>
  <c r="AB119" i="16"/>
  <c r="AB113" i="16"/>
  <c r="AB119" i="15"/>
  <c r="AB113" i="15"/>
  <c r="AB120" i="16"/>
  <c r="AB114" i="16"/>
  <c r="AB120" i="15"/>
  <c r="AB114" i="15"/>
  <c r="AB115" i="16"/>
  <c r="AB121" i="15"/>
  <c r="AB110" i="15"/>
  <c r="AB116" i="14"/>
  <c r="AB110" i="14"/>
  <c r="AB116" i="12"/>
  <c r="AB110" i="12"/>
  <c r="AB116" i="10"/>
  <c r="AB110" i="16"/>
  <c r="AB116" i="15"/>
  <c r="AB111" i="15"/>
  <c r="AB117" i="14"/>
  <c r="AB111" i="14"/>
  <c r="AB117" i="12"/>
  <c r="AB111" i="12"/>
  <c r="AB117" i="10"/>
  <c r="AB111" i="10"/>
  <c r="AB121" i="16"/>
  <c r="AB112" i="15"/>
  <c r="AB118" i="14"/>
  <c r="AB112" i="14"/>
  <c r="AB118" i="12"/>
  <c r="AB112" i="12"/>
  <c r="AB112" i="17"/>
  <c r="AB116" i="16"/>
  <c r="AB119" i="14"/>
  <c r="AB113" i="14"/>
  <c r="AB119" i="12"/>
  <c r="AB113" i="12"/>
  <c r="AB119" i="10"/>
  <c r="AB113" i="10"/>
  <c r="AB117" i="17"/>
  <c r="AB115" i="15"/>
  <c r="AB114" i="12"/>
  <c r="AB115" i="10"/>
  <c r="AB109" i="10"/>
  <c r="AB121" i="2"/>
  <c r="AB115" i="2"/>
  <c r="AB109" i="2"/>
  <c r="AB121" i="34"/>
  <c r="AB115" i="34"/>
  <c r="AB109" i="34"/>
  <c r="AB121" i="14"/>
  <c r="AB109" i="12"/>
  <c r="AB112" i="10"/>
  <c r="AB110" i="10"/>
  <c r="AB116" i="2"/>
  <c r="AB110" i="2"/>
  <c r="AB116" i="34"/>
  <c r="AB110" i="34"/>
  <c r="AB109" i="16"/>
  <c r="AB114" i="14"/>
  <c r="AB120" i="12"/>
  <c r="AB114" i="10"/>
  <c r="AB117" i="2"/>
  <c r="AB111" i="2"/>
  <c r="AB117" i="34"/>
  <c r="AB111" i="34"/>
  <c r="AB109" i="14"/>
  <c r="AB115" i="12"/>
  <c r="AB121" i="10"/>
  <c r="AB118" i="2"/>
  <c r="AB112" i="2"/>
  <c r="AB118" i="34"/>
  <c r="AB112" i="34"/>
  <c r="AB119" i="2"/>
  <c r="AB121" i="35"/>
  <c r="AB115" i="35"/>
  <c r="AB109" i="35"/>
  <c r="AB121" i="33"/>
  <c r="AB115" i="33"/>
  <c r="AB109" i="33"/>
  <c r="AB121" i="12"/>
  <c r="AB120" i="10"/>
  <c r="AB114" i="2"/>
  <c r="AB120" i="34"/>
  <c r="AB116" i="35"/>
  <c r="AB110" i="35"/>
  <c r="AB116" i="33"/>
  <c r="AB110" i="33"/>
  <c r="AB113" i="34"/>
  <c r="AB117" i="35"/>
  <c r="AB111" i="35"/>
  <c r="AB117" i="33"/>
  <c r="AB111" i="33"/>
  <c r="AB115" i="14"/>
  <c r="AB120" i="2"/>
  <c r="AB118" i="35"/>
  <c r="AB112" i="35"/>
  <c r="AB118" i="33"/>
  <c r="AB112" i="33"/>
  <c r="AB113" i="2"/>
  <c r="AB118" i="10"/>
  <c r="AB109" i="15"/>
  <c r="AB113" i="35"/>
  <c r="AB119" i="33"/>
  <c r="AB114" i="33"/>
  <c r="AB114" i="34"/>
  <c r="AB119" i="35"/>
  <c r="AB120" i="14"/>
  <c r="AB120" i="35"/>
  <c r="AB114" i="35"/>
  <c r="AB119" i="36"/>
  <c r="AB113" i="36"/>
  <c r="AB119" i="32"/>
  <c r="AB113" i="32"/>
  <c r="AB111" i="1"/>
  <c r="AB117" i="1"/>
  <c r="AB109" i="1"/>
  <c r="AB120" i="36"/>
  <c r="AB114" i="36"/>
  <c r="AB120" i="32"/>
  <c r="AB114" i="32"/>
  <c r="AB119" i="34"/>
  <c r="AB121" i="36"/>
  <c r="AB115" i="36"/>
  <c r="AB109" i="36"/>
  <c r="AB121" i="32"/>
  <c r="AB115" i="32"/>
  <c r="AB109" i="32"/>
  <c r="AB113" i="33"/>
  <c r="AB116" i="36"/>
  <c r="AB110" i="36"/>
  <c r="AB116" i="32"/>
  <c r="AB110" i="32"/>
  <c r="AB114" i="1"/>
  <c r="AB120" i="1"/>
  <c r="AB120" i="33"/>
  <c r="AB118" i="36"/>
  <c r="AB111" i="36"/>
  <c r="AB117" i="32"/>
  <c r="AB117" i="36"/>
  <c r="AB112" i="36"/>
  <c r="AB111" i="32"/>
  <c r="AB110" i="1"/>
  <c r="AB119" i="1"/>
  <c r="AB115" i="1"/>
  <c r="AB118" i="32"/>
  <c r="AB116" i="1"/>
  <c r="AB112" i="32"/>
  <c r="AB112" i="1"/>
  <c r="AB121" i="1"/>
  <c r="AB113" i="1"/>
  <c r="AB118" i="1"/>
  <c r="AF131" i="32"/>
  <c r="AF129" i="32"/>
  <c r="AF128" i="36"/>
  <c r="AF133" i="33"/>
  <c r="AF126" i="33"/>
  <c r="AF138" i="2"/>
  <c r="AF133" i="34"/>
  <c r="AF130" i="35"/>
  <c r="AF129" i="33"/>
  <c r="AF128" i="33"/>
  <c r="AF133" i="12"/>
  <c r="AF134" i="14"/>
  <c r="AF127" i="12"/>
  <c r="AF128" i="14"/>
  <c r="AF127" i="10"/>
  <c r="AF132" i="12"/>
  <c r="AF137" i="17"/>
  <c r="AF137" i="14"/>
  <c r="AF136" i="12"/>
  <c r="AF129" i="12"/>
  <c r="AF133" i="15"/>
  <c r="AF138" i="15"/>
  <c r="AF131" i="16"/>
  <c r="AF137" i="21"/>
  <c r="AF128" i="17"/>
  <c r="AF138" i="21"/>
  <c r="AF130" i="21"/>
  <c r="AF128" i="21"/>
  <c r="AF133" i="13"/>
  <c r="AF131" i="13"/>
  <c r="AF135" i="13"/>
  <c r="AF134" i="22"/>
  <c r="AF138" i="22"/>
  <c r="AF131" i="18"/>
  <c r="AF126" i="19"/>
  <c r="AF135" i="19"/>
  <c r="AF128" i="20"/>
  <c r="AF133" i="20"/>
  <c r="U85" i="20"/>
  <c r="U86" i="20"/>
  <c r="U79" i="20"/>
  <c r="U80" i="20"/>
  <c r="U81" i="20"/>
  <c r="U75" i="20"/>
  <c r="U82" i="20"/>
  <c r="U76" i="20"/>
  <c r="U83" i="20"/>
  <c r="U78" i="20"/>
  <c r="U87" i="20"/>
  <c r="U84" i="20"/>
  <c r="U86" i="19"/>
  <c r="U80" i="19"/>
  <c r="U87" i="19"/>
  <c r="U81" i="19"/>
  <c r="U75" i="19"/>
  <c r="U77" i="20"/>
  <c r="U82" i="19"/>
  <c r="U76" i="19"/>
  <c r="U83" i="19"/>
  <c r="U77" i="19"/>
  <c r="U84" i="18"/>
  <c r="U85" i="19"/>
  <c r="U85" i="18"/>
  <c r="U78" i="19"/>
  <c r="U86" i="18"/>
  <c r="U87" i="18"/>
  <c r="U84" i="19"/>
  <c r="U80" i="18"/>
  <c r="U81" i="18"/>
  <c r="U75" i="18"/>
  <c r="U82" i="18"/>
  <c r="U76" i="18"/>
  <c r="U83" i="18"/>
  <c r="U77" i="18"/>
  <c r="U83" i="22"/>
  <c r="U77" i="22"/>
  <c r="U83" i="13"/>
  <c r="U77" i="13"/>
  <c r="U84" i="22"/>
  <c r="U78" i="22"/>
  <c r="U84" i="13"/>
  <c r="U78" i="13"/>
  <c r="U78" i="18"/>
  <c r="U85" i="22"/>
  <c r="U79" i="22"/>
  <c r="U85" i="13"/>
  <c r="U79" i="13"/>
  <c r="U79" i="19"/>
  <c r="U86" i="22"/>
  <c r="U80" i="22"/>
  <c r="U86" i="13"/>
  <c r="U80" i="13"/>
  <c r="U75" i="22"/>
  <c r="U81" i="13"/>
  <c r="U87" i="21"/>
  <c r="U81" i="21"/>
  <c r="U75" i="21"/>
  <c r="U76" i="13"/>
  <c r="U82" i="21"/>
  <c r="U76" i="21"/>
  <c r="U81" i="22"/>
  <c r="U87" i="13"/>
  <c r="U83" i="21"/>
  <c r="U77" i="21"/>
  <c r="U76" i="22"/>
  <c r="U82" i="13"/>
  <c r="U84" i="21"/>
  <c r="U78" i="21"/>
  <c r="U87" i="22"/>
  <c r="U86" i="17"/>
  <c r="U80" i="17"/>
  <c r="U86" i="21"/>
  <c r="U87" i="17"/>
  <c r="U81" i="17"/>
  <c r="U75" i="17"/>
  <c r="U75" i="13"/>
  <c r="U79" i="21"/>
  <c r="U82" i="17"/>
  <c r="U76" i="17"/>
  <c r="U83" i="17"/>
  <c r="U77" i="17"/>
  <c r="U78" i="17"/>
  <c r="U84" i="16"/>
  <c r="U78" i="16"/>
  <c r="U80" i="21"/>
  <c r="U85" i="16"/>
  <c r="U79" i="16"/>
  <c r="U85" i="21"/>
  <c r="U84" i="17"/>
  <c r="U86" i="16"/>
  <c r="U80" i="16"/>
  <c r="U79" i="18"/>
  <c r="U79" i="17"/>
  <c r="U87" i="16"/>
  <c r="U81" i="16"/>
  <c r="U75" i="16"/>
  <c r="U83" i="15"/>
  <c r="U77" i="15"/>
  <c r="U83" i="14"/>
  <c r="U77" i="14"/>
  <c r="U83" i="12"/>
  <c r="U77" i="12"/>
  <c r="U82" i="22"/>
  <c r="U83" i="16"/>
  <c r="U84" i="15"/>
  <c r="U78" i="15"/>
  <c r="U84" i="14"/>
  <c r="U78" i="14"/>
  <c r="U84" i="12"/>
  <c r="U78" i="12"/>
  <c r="U76" i="16"/>
  <c r="U85" i="15"/>
  <c r="U79" i="15"/>
  <c r="U85" i="14"/>
  <c r="U79" i="14"/>
  <c r="U85" i="12"/>
  <c r="U79" i="12"/>
  <c r="U86" i="15"/>
  <c r="U80" i="15"/>
  <c r="U86" i="14"/>
  <c r="U80" i="14"/>
  <c r="U86" i="12"/>
  <c r="U80" i="12"/>
  <c r="U75" i="15"/>
  <c r="U81" i="14"/>
  <c r="U87" i="12"/>
  <c r="U82" i="10"/>
  <c r="U76" i="10"/>
  <c r="U82" i="2"/>
  <c r="U76" i="2"/>
  <c r="U82" i="34"/>
  <c r="U76" i="34"/>
  <c r="U76" i="14"/>
  <c r="U82" i="12"/>
  <c r="U83" i="10"/>
  <c r="U77" i="10"/>
  <c r="U83" i="2"/>
  <c r="U77" i="2"/>
  <c r="U83" i="34"/>
  <c r="U77" i="34"/>
  <c r="U81" i="15"/>
  <c r="U87" i="14"/>
  <c r="U75" i="12"/>
  <c r="U84" i="10"/>
  <c r="U78" i="10"/>
  <c r="U84" i="2"/>
  <c r="U78" i="2"/>
  <c r="U85" i="17"/>
  <c r="U77" i="16"/>
  <c r="U76" i="15"/>
  <c r="U82" i="14"/>
  <c r="U85" i="10"/>
  <c r="U79" i="10"/>
  <c r="U85" i="2"/>
  <c r="U79" i="2"/>
  <c r="U85" i="34"/>
  <c r="U79" i="34"/>
  <c r="U82" i="16"/>
  <c r="U86" i="10"/>
  <c r="U78" i="34"/>
  <c r="U82" i="35"/>
  <c r="U76" i="35"/>
  <c r="U82" i="33"/>
  <c r="U76" i="33"/>
  <c r="U82" i="15"/>
  <c r="U76" i="12"/>
  <c r="U81" i="10"/>
  <c r="U87" i="2"/>
  <c r="U80" i="34"/>
  <c r="U83" i="35"/>
  <c r="U77" i="35"/>
  <c r="U83" i="33"/>
  <c r="U77" i="33"/>
  <c r="U87" i="15"/>
  <c r="U81" i="12"/>
  <c r="U80" i="2"/>
  <c r="U86" i="34"/>
  <c r="U75" i="34"/>
  <c r="U84" i="35"/>
  <c r="U78" i="35"/>
  <c r="U84" i="33"/>
  <c r="U78" i="33"/>
  <c r="U87" i="10"/>
  <c r="U75" i="2"/>
  <c r="U84" i="34"/>
  <c r="U85" i="35"/>
  <c r="U79" i="35"/>
  <c r="U85" i="33"/>
  <c r="U79" i="33"/>
  <c r="U81" i="2"/>
  <c r="U81" i="34"/>
  <c r="U75" i="14"/>
  <c r="U86" i="2"/>
  <c r="U87" i="34"/>
  <c r="U75" i="10"/>
  <c r="U86" i="35"/>
  <c r="U80" i="10"/>
  <c r="U81" i="35"/>
  <c r="U87" i="33"/>
  <c r="U80" i="33"/>
  <c r="U75" i="35"/>
  <c r="U81" i="33"/>
  <c r="U86" i="36"/>
  <c r="U80" i="36"/>
  <c r="U86" i="32"/>
  <c r="U80" i="32"/>
  <c r="U80" i="35"/>
  <c r="U87" i="36"/>
  <c r="U81" i="36"/>
  <c r="U75" i="36"/>
  <c r="U87" i="35"/>
  <c r="U82" i="36"/>
  <c r="U76" i="36"/>
  <c r="U82" i="32"/>
  <c r="U76" i="32"/>
  <c r="U83" i="36"/>
  <c r="U77" i="36"/>
  <c r="U83" i="32"/>
  <c r="U77" i="32"/>
  <c r="U77" i="1"/>
  <c r="U83" i="1"/>
  <c r="U75" i="1"/>
  <c r="U78" i="36"/>
  <c r="U84" i="36"/>
  <c r="U79" i="36"/>
  <c r="U75" i="33"/>
  <c r="U79" i="32"/>
  <c r="U84" i="1"/>
  <c r="U85" i="36"/>
  <c r="U81" i="32"/>
  <c r="U87" i="1"/>
  <c r="U86" i="33"/>
  <c r="U78" i="32"/>
  <c r="U76" i="1"/>
  <c r="U85" i="1"/>
  <c r="U85" i="32"/>
  <c r="U78" i="1"/>
  <c r="U79" i="1"/>
  <c r="U80" i="1"/>
  <c r="U81" i="1"/>
  <c r="U82" i="1"/>
  <c r="U87" i="32"/>
  <c r="U84" i="32"/>
  <c r="U75" i="32"/>
  <c r="U86" i="1"/>
  <c r="R99" i="20"/>
  <c r="AF99" i="20" s="1"/>
  <c r="R101" i="20"/>
  <c r="R102" i="20"/>
  <c r="AF102" i="20" s="1"/>
  <c r="R95" i="20"/>
  <c r="R104" i="20"/>
  <c r="R96" i="20"/>
  <c r="AF96" i="20" s="1"/>
  <c r="R97" i="20"/>
  <c r="R103" i="20"/>
  <c r="AF103" i="20" s="1"/>
  <c r="R92" i="20"/>
  <c r="R93" i="20"/>
  <c r="R100" i="20"/>
  <c r="AF100" i="20" s="1"/>
  <c r="R94" i="20"/>
  <c r="R98" i="20"/>
  <c r="R102" i="19"/>
  <c r="R96" i="19"/>
  <c r="R103" i="19"/>
  <c r="AF103" i="19" s="1"/>
  <c r="R97" i="19"/>
  <c r="R104" i="19"/>
  <c r="AF104" i="19" s="1"/>
  <c r="R98" i="19"/>
  <c r="AF98" i="19" s="1"/>
  <c r="R92" i="19"/>
  <c r="R99" i="19"/>
  <c r="R93" i="19"/>
  <c r="R94" i="19"/>
  <c r="R100" i="19"/>
  <c r="R95" i="19"/>
  <c r="AF95" i="19" s="1"/>
  <c r="R103" i="18"/>
  <c r="R97" i="18"/>
  <c r="R104" i="18"/>
  <c r="R98" i="18"/>
  <c r="AF98" i="18" s="1"/>
  <c r="R92" i="18"/>
  <c r="R99" i="18"/>
  <c r="R93" i="18"/>
  <c r="AF93" i="18" s="1"/>
  <c r="R100" i="18"/>
  <c r="R94" i="18"/>
  <c r="R102" i="18"/>
  <c r="AF102" i="18" s="1"/>
  <c r="R95" i="18"/>
  <c r="AF95" i="18" s="1"/>
  <c r="R101" i="19"/>
  <c r="AF101" i="19" s="1"/>
  <c r="R102" i="22"/>
  <c r="R96" i="22"/>
  <c r="R102" i="13"/>
  <c r="R96" i="13"/>
  <c r="AF96" i="13" s="1"/>
  <c r="R96" i="18"/>
  <c r="R103" i="22"/>
  <c r="AF103" i="22" s="1"/>
  <c r="R97" i="22"/>
  <c r="R103" i="13"/>
  <c r="R97" i="13"/>
  <c r="R101" i="18"/>
  <c r="R104" i="22"/>
  <c r="R98" i="22"/>
  <c r="R92" i="22"/>
  <c r="R104" i="13"/>
  <c r="R98" i="13"/>
  <c r="AF98" i="13" s="1"/>
  <c r="R92" i="13"/>
  <c r="R99" i="22"/>
  <c r="R93" i="22"/>
  <c r="R99" i="13"/>
  <c r="R93" i="13"/>
  <c r="R94" i="22"/>
  <c r="R100" i="13"/>
  <c r="R100" i="21"/>
  <c r="AF100" i="21" s="1"/>
  <c r="R94" i="21"/>
  <c r="AF94" i="21" s="1"/>
  <c r="R95" i="13"/>
  <c r="R101" i="21"/>
  <c r="AF101" i="21" s="1"/>
  <c r="R95" i="21"/>
  <c r="AF95" i="21" s="1"/>
  <c r="R100" i="22"/>
  <c r="AF100" i="22" s="1"/>
  <c r="R102" i="21"/>
  <c r="AF102" i="21" s="1"/>
  <c r="R96" i="21"/>
  <c r="AF96" i="21" s="1"/>
  <c r="R95" i="22"/>
  <c r="R101" i="13"/>
  <c r="AF101" i="13" s="1"/>
  <c r="R103" i="21"/>
  <c r="R97" i="21"/>
  <c r="R92" i="21"/>
  <c r="R99" i="17"/>
  <c r="AF99" i="17" s="1"/>
  <c r="R93" i="17"/>
  <c r="R100" i="17"/>
  <c r="R94" i="17"/>
  <c r="R94" i="13"/>
  <c r="AF94" i="13" s="1"/>
  <c r="R98" i="21"/>
  <c r="R101" i="17"/>
  <c r="AF101" i="17" s="1"/>
  <c r="R95" i="17"/>
  <c r="R93" i="21"/>
  <c r="R102" i="17"/>
  <c r="AF102" i="17" s="1"/>
  <c r="R96" i="17"/>
  <c r="R97" i="17"/>
  <c r="R103" i="16"/>
  <c r="AF103" i="16" s="1"/>
  <c r="R97" i="16"/>
  <c r="R101" i="22"/>
  <c r="R99" i="21"/>
  <c r="AF99" i="21" s="1"/>
  <c r="R92" i="17"/>
  <c r="AF92" i="17" s="1"/>
  <c r="R104" i="16"/>
  <c r="AF104" i="16" s="1"/>
  <c r="R98" i="16"/>
  <c r="AF98" i="16" s="1"/>
  <c r="R92" i="16"/>
  <c r="R104" i="21"/>
  <c r="AF104" i="21" s="1"/>
  <c r="R103" i="17"/>
  <c r="R99" i="16"/>
  <c r="R93" i="16"/>
  <c r="AF93" i="16" s="1"/>
  <c r="R98" i="17"/>
  <c r="R100" i="16"/>
  <c r="R94" i="16"/>
  <c r="R102" i="15"/>
  <c r="AF102" i="15" s="1"/>
  <c r="R96" i="15"/>
  <c r="R102" i="14"/>
  <c r="R96" i="14"/>
  <c r="AF96" i="14" s="1"/>
  <c r="R102" i="12"/>
  <c r="R96" i="12"/>
  <c r="AF96" i="12" s="1"/>
  <c r="R102" i="16"/>
  <c r="R103" i="15"/>
  <c r="R97" i="15"/>
  <c r="R103" i="14"/>
  <c r="R97" i="14"/>
  <c r="R103" i="12"/>
  <c r="R97" i="12"/>
  <c r="R95" i="16"/>
  <c r="R104" i="15"/>
  <c r="AF104" i="15" s="1"/>
  <c r="R98" i="15"/>
  <c r="AF98" i="15" s="1"/>
  <c r="R92" i="15"/>
  <c r="R104" i="14"/>
  <c r="AF104" i="14" s="1"/>
  <c r="R98" i="14"/>
  <c r="R92" i="14"/>
  <c r="AF92" i="14" s="1"/>
  <c r="R104" i="12"/>
  <c r="R98" i="12"/>
  <c r="R92" i="12"/>
  <c r="R99" i="15"/>
  <c r="R93" i="15"/>
  <c r="AF93" i="15" s="1"/>
  <c r="R99" i="14"/>
  <c r="AF99" i="14" s="1"/>
  <c r="R93" i="14"/>
  <c r="R99" i="12"/>
  <c r="R93" i="12"/>
  <c r="R94" i="15"/>
  <c r="AF94" i="15" s="1"/>
  <c r="R100" i="14"/>
  <c r="AF100" i="14" s="1"/>
  <c r="R101" i="10"/>
  <c r="R95" i="10"/>
  <c r="AF95" i="10" s="1"/>
  <c r="R101" i="2"/>
  <c r="AF101" i="2" s="1"/>
  <c r="R95" i="2"/>
  <c r="R101" i="34"/>
  <c r="R95" i="34"/>
  <c r="R95" i="14"/>
  <c r="AF95" i="14" s="1"/>
  <c r="R101" i="12"/>
  <c r="AF101" i="12" s="1"/>
  <c r="R102" i="10"/>
  <c r="R96" i="10"/>
  <c r="AF96" i="10" s="1"/>
  <c r="R102" i="2"/>
  <c r="AF102" i="2" s="1"/>
  <c r="R96" i="2"/>
  <c r="R102" i="34"/>
  <c r="R96" i="34"/>
  <c r="AF96" i="34" s="1"/>
  <c r="R100" i="15"/>
  <c r="R94" i="12"/>
  <c r="R103" i="10"/>
  <c r="AF103" i="10" s="1"/>
  <c r="R97" i="10"/>
  <c r="AF97" i="10" s="1"/>
  <c r="R103" i="2"/>
  <c r="AF103" i="2" s="1"/>
  <c r="R97" i="2"/>
  <c r="R103" i="34"/>
  <c r="R97" i="34"/>
  <c r="AF97" i="34" s="1"/>
  <c r="R96" i="16"/>
  <c r="R95" i="15"/>
  <c r="R101" i="14"/>
  <c r="R104" i="10"/>
  <c r="AF104" i="10" s="1"/>
  <c r="R98" i="10"/>
  <c r="R92" i="10"/>
  <c r="AF92" i="10" s="1"/>
  <c r="R104" i="2"/>
  <c r="AF104" i="2" s="1"/>
  <c r="R98" i="2"/>
  <c r="R92" i="2"/>
  <c r="AF92" i="2" s="1"/>
  <c r="R104" i="34"/>
  <c r="AF104" i="34" s="1"/>
  <c r="R98" i="34"/>
  <c r="AF98" i="34" s="1"/>
  <c r="R92" i="34"/>
  <c r="AF92" i="34" s="1"/>
  <c r="R93" i="2"/>
  <c r="AF93" i="2" s="1"/>
  <c r="R99" i="34"/>
  <c r="R101" i="35"/>
  <c r="R95" i="35"/>
  <c r="R101" i="33"/>
  <c r="AF101" i="33" s="1"/>
  <c r="R95" i="33"/>
  <c r="AF95" i="33" s="1"/>
  <c r="R101" i="15"/>
  <c r="AF101" i="15" s="1"/>
  <c r="R95" i="12"/>
  <c r="R100" i="10"/>
  <c r="AF100" i="10" s="1"/>
  <c r="R94" i="34"/>
  <c r="R102" i="35"/>
  <c r="AF102" i="35" s="1"/>
  <c r="R96" i="35"/>
  <c r="R102" i="33"/>
  <c r="R96" i="33"/>
  <c r="R101" i="16"/>
  <c r="AF101" i="16" s="1"/>
  <c r="R100" i="12"/>
  <c r="R93" i="10"/>
  <c r="AF93" i="10" s="1"/>
  <c r="R99" i="2"/>
  <c r="AF99" i="2" s="1"/>
  <c r="R103" i="35"/>
  <c r="R97" i="35"/>
  <c r="AF97" i="35" s="1"/>
  <c r="R103" i="33"/>
  <c r="AF103" i="33" s="1"/>
  <c r="R97" i="33"/>
  <c r="R94" i="2"/>
  <c r="R100" i="34"/>
  <c r="R104" i="35"/>
  <c r="AF104" i="35" s="1"/>
  <c r="R98" i="35"/>
  <c r="AF98" i="35" s="1"/>
  <c r="R92" i="35"/>
  <c r="R104" i="33"/>
  <c r="R98" i="33"/>
  <c r="AF98" i="33" s="1"/>
  <c r="R92" i="33"/>
  <c r="R100" i="2"/>
  <c r="R93" i="33"/>
  <c r="R94" i="14"/>
  <c r="R100" i="35"/>
  <c r="R104" i="17"/>
  <c r="AF104" i="17" s="1"/>
  <c r="R94" i="10"/>
  <c r="AF94" i="10" s="1"/>
  <c r="R93" i="35"/>
  <c r="R99" i="33"/>
  <c r="R94" i="35"/>
  <c r="AF94" i="35" s="1"/>
  <c r="R100" i="33"/>
  <c r="AF100" i="33" s="1"/>
  <c r="R99" i="10"/>
  <c r="AF99" i="10" s="1"/>
  <c r="R99" i="36"/>
  <c r="R93" i="36"/>
  <c r="R99" i="32"/>
  <c r="R93" i="32"/>
  <c r="R94" i="1"/>
  <c r="R100" i="1"/>
  <c r="AF100" i="1" s="1"/>
  <c r="R99" i="35"/>
  <c r="R100" i="36"/>
  <c r="R94" i="36"/>
  <c r="AF94" i="36" s="1"/>
  <c r="R100" i="32"/>
  <c r="R101" i="36"/>
  <c r="R95" i="36"/>
  <c r="AF95" i="36" s="1"/>
  <c r="R101" i="32"/>
  <c r="R95" i="32"/>
  <c r="AF95" i="32" s="1"/>
  <c r="R102" i="36"/>
  <c r="R96" i="36"/>
  <c r="R102" i="32"/>
  <c r="R96" i="32"/>
  <c r="AF96" i="32" s="1"/>
  <c r="R97" i="1"/>
  <c r="R103" i="1"/>
  <c r="R93" i="34"/>
  <c r="R94" i="33"/>
  <c r="R97" i="36"/>
  <c r="AF97" i="36" s="1"/>
  <c r="R92" i="36"/>
  <c r="R103" i="36"/>
  <c r="R98" i="36"/>
  <c r="AF98" i="36" s="1"/>
  <c r="R103" i="32"/>
  <c r="R99" i="1"/>
  <c r="R93" i="1"/>
  <c r="R102" i="1"/>
  <c r="R104" i="36"/>
  <c r="AF104" i="36" s="1"/>
  <c r="R98" i="32"/>
  <c r="R95" i="1"/>
  <c r="R94" i="32"/>
  <c r="R97" i="32"/>
  <c r="AF97" i="32" s="1"/>
  <c r="R96" i="1"/>
  <c r="R104" i="32"/>
  <c r="R92" i="32"/>
  <c r="R101" i="1"/>
  <c r="AF101" i="1" s="1"/>
  <c r="R98" i="1"/>
  <c r="R104" i="1"/>
  <c r="R92" i="1"/>
  <c r="Y155" i="20"/>
  <c r="AF155" i="20" s="1"/>
  <c r="Y149" i="20"/>
  <c r="AF149" i="20" s="1"/>
  <c r="Y143" i="20"/>
  <c r="AF143" i="20" s="1"/>
  <c r="Y150" i="20"/>
  <c r="AF150" i="20" s="1"/>
  <c r="Y144" i="20"/>
  <c r="AF144" i="20" s="1"/>
  <c r="Y151" i="20"/>
  <c r="AF151" i="20" s="1"/>
  <c r="Y145" i="20"/>
  <c r="AF145" i="20" s="1"/>
  <c r="Y154" i="20"/>
  <c r="AF154" i="20" s="1"/>
  <c r="Y148" i="20"/>
  <c r="AF148" i="20" s="1"/>
  <c r="Y152" i="20"/>
  <c r="AF152" i="20" s="1"/>
  <c r="Y147" i="20"/>
  <c r="AF147" i="20" s="1"/>
  <c r="Y146" i="20"/>
  <c r="AF146" i="20" s="1"/>
  <c r="Y153" i="20"/>
  <c r="AF153" i="20" s="1"/>
  <c r="Y153" i="19"/>
  <c r="AF153" i="19" s="1"/>
  <c r="Y154" i="19"/>
  <c r="AF154" i="19" s="1"/>
  <c r="Y155" i="19"/>
  <c r="AF155" i="19" s="1"/>
  <c r="Y149" i="19"/>
  <c r="AF149" i="19" s="1"/>
  <c r="Y143" i="19"/>
  <c r="AF143" i="19" s="1"/>
  <c r="Y152" i="19"/>
  <c r="Y150" i="19"/>
  <c r="AF150" i="19" s="1"/>
  <c r="Y144" i="19"/>
  <c r="AF144" i="19" s="1"/>
  <c r="Y145" i="19"/>
  <c r="AF145" i="19" s="1"/>
  <c r="Y146" i="19"/>
  <c r="AF146" i="19" s="1"/>
  <c r="Y151" i="19"/>
  <c r="AF151" i="19" s="1"/>
  <c r="Y147" i="19"/>
  <c r="AF147" i="19" s="1"/>
  <c r="Y148" i="19"/>
  <c r="AF148" i="19" s="1"/>
  <c r="Y152" i="18"/>
  <c r="AF152" i="18" s="1"/>
  <c r="Y146" i="18"/>
  <c r="AF146" i="18" s="1"/>
  <c r="Y153" i="18"/>
  <c r="AF153" i="18" s="1"/>
  <c r="Y147" i="18"/>
  <c r="AF147" i="18" s="1"/>
  <c r="Y154" i="18"/>
  <c r="AF154" i="18" s="1"/>
  <c r="Y148" i="18"/>
  <c r="AF148" i="18" s="1"/>
  <c r="Y155" i="18"/>
  <c r="AF155" i="18" s="1"/>
  <c r="Y149" i="18"/>
  <c r="AF149" i="18" s="1"/>
  <c r="Y143" i="18"/>
  <c r="AF143" i="18" s="1"/>
  <c r="Y154" i="22"/>
  <c r="AF154" i="22" s="1"/>
  <c r="Y148" i="22"/>
  <c r="Y151" i="18"/>
  <c r="AF151" i="18" s="1"/>
  <c r="Y155" i="22"/>
  <c r="AF155" i="22" s="1"/>
  <c r="Y149" i="22"/>
  <c r="AF149" i="22" s="1"/>
  <c r="Y143" i="22"/>
  <c r="AF143" i="22" s="1"/>
  <c r="Y144" i="18"/>
  <c r="AF144" i="18" s="1"/>
  <c r="Y150" i="22"/>
  <c r="AF150" i="22" s="1"/>
  <c r="Y144" i="22"/>
  <c r="AF144" i="22" s="1"/>
  <c r="Y151" i="22"/>
  <c r="AF151" i="22" s="1"/>
  <c r="Y145" i="22"/>
  <c r="AF145" i="22" s="1"/>
  <c r="Y146" i="22"/>
  <c r="AF146" i="22" s="1"/>
  <c r="Y151" i="13"/>
  <c r="AF151" i="13" s="1"/>
  <c r="Y145" i="13"/>
  <c r="AF145" i="13" s="1"/>
  <c r="Y145" i="18"/>
  <c r="AF145" i="18" s="1"/>
  <c r="Y152" i="13"/>
  <c r="AF152" i="13" s="1"/>
  <c r="Y146" i="13"/>
  <c r="AF146" i="13" s="1"/>
  <c r="Y150" i="18"/>
  <c r="AF150" i="18" s="1"/>
  <c r="Y152" i="22"/>
  <c r="AF152" i="22" s="1"/>
  <c r="Y153" i="13"/>
  <c r="AF153" i="13" s="1"/>
  <c r="Y147" i="13"/>
  <c r="AF147" i="13" s="1"/>
  <c r="Y147" i="22"/>
  <c r="AF147" i="22" s="1"/>
  <c r="Y154" i="13"/>
  <c r="AF154" i="13" s="1"/>
  <c r="Y148" i="13"/>
  <c r="AF148" i="13" s="1"/>
  <c r="Y149" i="13"/>
  <c r="AF149" i="13" s="1"/>
  <c r="Y155" i="21"/>
  <c r="AF155" i="21" s="1"/>
  <c r="Y149" i="21"/>
  <c r="AF149" i="21" s="1"/>
  <c r="Y143" i="21"/>
  <c r="AF143" i="21" s="1"/>
  <c r="Y155" i="17"/>
  <c r="AF155" i="17" s="1"/>
  <c r="Y144" i="13"/>
  <c r="AF144" i="13" s="1"/>
  <c r="Y150" i="21"/>
  <c r="AF150" i="21" s="1"/>
  <c r="Y144" i="21"/>
  <c r="AF144" i="21" s="1"/>
  <c r="Y155" i="13"/>
  <c r="AF155" i="13" s="1"/>
  <c r="Y151" i="21"/>
  <c r="AF151" i="21" s="1"/>
  <c r="Y145" i="21"/>
  <c r="AF145" i="21" s="1"/>
  <c r="Y153" i="22"/>
  <c r="AF153" i="22" s="1"/>
  <c r="Y150" i="13"/>
  <c r="AF150" i="13" s="1"/>
  <c r="Y152" i="21"/>
  <c r="AF152" i="21" s="1"/>
  <c r="Y146" i="21"/>
  <c r="AF146" i="21" s="1"/>
  <c r="Y148" i="17"/>
  <c r="AF148" i="17" s="1"/>
  <c r="Y154" i="16"/>
  <c r="AF154" i="16" s="1"/>
  <c r="Y148" i="16"/>
  <c r="AF148" i="16" s="1"/>
  <c r="Y154" i="21"/>
  <c r="AF154" i="21" s="1"/>
  <c r="Y149" i="17"/>
  <c r="AF149" i="17" s="1"/>
  <c r="Y143" i="17"/>
  <c r="AF143" i="17" s="1"/>
  <c r="Y155" i="16"/>
  <c r="AF155" i="16" s="1"/>
  <c r="Y149" i="16"/>
  <c r="AF149" i="16" s="1"/>
  <c r="Y143" i="16"/>
  <c r="AF143" i="16" s="1"/>
  <c r="Y143" i="13"/>
  <c r="AF143" i="13" s="1"/>
  <c r="Y147" i="21"/>
  <c r="AF147" i="21" s="1"/>
  <c r="Y153" i="17"/>
  <c r="AF153" i="17" s="1"/>
  <c r="Y150" i="17"/>
  <c r="AF150" i="17" s="1"/>
  <c r="Y144" i="17"/>
  <c r="AF144" i="17" s="1"/>
  <c r="Y150" i="16"/>
  <c r="AF150" i="16" s="1"/>
  <c r="Y144" i="16"/>
  <c r="AF144" i="16" s="1"/>
  <c r="Y151" i="17"/>
  <c r="AF151" i="17" s="1"/>
  <c r="Y145" i="17"/>
  <c r="AF145" i="17" s="1"/>
  <c r="Y151" i="16"/>
  <c r="AF151" i="16" s="1"/>
  <c r="Y145" i="16"/>
  <c r="AF145" i="16" s="1"/>
  <c r="Y146" i="17"/>
  <c r="AF146" i="17" s="1"/>
  <c r="Y152" i="16"/>
  <c r="AF152" i="16" s="1"/>
  <c r="Y152" i="15"/>
  <c r="AF152" i="15" s="1"/>
  <c r="Y146" i="15"/>
  <c r="AF146" i="15" s="1"/>
  <c r="Y148" i="21"/>
  <c r="AF148" i="21" s="1"/>
  <c r="Y147" i="16"/>
  <c r="AF147" i="16" s="1"/>
  <c r="Y153" i="15"/>
  <c r="AF153" i="15" s="1"/>
  <c r="Y147" i="15"/>
  <c r="AF147" i="15" s="1"/>
  <c r="Y153" i="21"/>
  <c r="AF153" i="21" s="1"/>
  <c r="Y152" i="17"/>
  <c r="AF152" i="17" s="1"/>
  <c r="Y154" i="15"/>
  <c r="AF154" i="15" s="1"/>
  <c r="Y148" i="15"/>
  <c r="AF148" i="15" s="1"/>
  <c r="Y147" i="17"/>
  <c r="AF147" i="17" s="1"/>
  <c r="Y153" i="16"/>
  <c r="AF153" i="16" s="1"/>
  <c r="Y155" i="15"/>
  <c r="AF155" i="15" s="1"/>
  <c r="Y149" i="15"/>
  <c r="AF149" i="15" s="1"/>
  <c r="Y143" i="15"/>
  <c r="AF143" i="15" s="1"/>
  <c r="Y144" i="15"/>
  <c r="AF144" i="15" s="1"/>
  <c r="Y151" i="14"/>
  <c r="AF151" i="14" s="1"/>
  <c r="Y145" i="14"/>
  <c r="AF145" i="14" s="1"/>
  <c r="Y151" i="12"/>
  <c r="AF151" i="12" s="1"/>
  <c r="Y145" i="12"/>
  <c r="AF145" i="12" s="1"/>
  <c r="Y151" i="10"/>
  <c r="AF151" i="10" s="1"/>
  <c r="Y145" i="10"/>
  <c r="AF145" i="10" s="1"/>
  <c r="Y152" i="14"/>
  <c r="AF152" i="14" s="1"/>
  <c r="Y146" i="14"/>
  <c r="AF146" i="14" s="1"/>
  <c r="Y152" i="12"/>
  <c r="AF152" i="12" s="1"/>
  <c r="Y146" i="12"/>
  <c r="AF146" i="12" s="1"/>
  <c r="Y152" i="10"/>
  <c r="AF152" i="10" s="1"/>
  <c r="Y146" i="10"/>
  <c r="AF146" i="10" s="1"/>
  <c r="Y146" i="16"/>
  <c r="AF146" i="16" s="1"/>
  <c r="Y150" i="15"/>
  <c r="AF150" i="15" s="1"/>
  <c r="Y153" i="14"/>
  <c r="AF153" i="14" s="1"/>
  <c r="Y147" i="14"/>
  <c r="AF147" i="14" s="1"/>
  <c r="Y153" i="12"/>
  <c r="AF153" i="12" s="1"/>
  <c r="Y147" i="12"/>
  <c r="AF147" i="12" s="1"/>
  <c r="Y153" i="10"/>
  <c r="AF153" i="10" s="1"/>
  <c r="Y147" i="10"/>
  <c r="AF147" i="10" s="1"/>
  <c r="Y145" i="15"/>
  <c r="AF145" i="15" s="1"/>
  <c r="Y154" i="14"/>
  <c r="AF154" i="14" s="1"/>
  <c r="Y148" i="14"/>
  <c r="AF148" i="14" s="1"/>
  <c r="Y154" i="12"/>
  <c r="AF154" i="12" s="1"/>
  <c r="Y148" i="12"/>
  <c r="AF148" i="12" s="1"/>
  <c r="Y154" i="10"/>
  <c r="AF154" i="10" s="1"/>
  <c r="Y148" i="10"/>
  <c r="Y149" i="14"/>
  <c r="AF149" i="14" s="1"/>
  <c r="Y155" i="12"/>
  <c r="AF155" i="12" s="1"/>
  <c r="Y143" i="10"/>
  <c r="AF143" i="10" s="1"/>
  <c r="Y155" i="2"/>
  <c r="AF155" i="2" s="1"/>
  <c r="Y149" i="2"/>
  <c r="AF149" i="2" s="1"/>
  <c r="Y143" i="2"/>
  <c r="AF143" i="2" s="1"/>
  <c r="Y150" i="34"/>
  <c r="AF150" i="34" s="1"/>
  <c r="Y144" i="34"/>
  <c r="AF144" i="34" s="1"/>
  <c r="Y154" i="17"/>
  <c r="AF154" i="17" s="1"/>
  <c r="Y151" i="15"/>
  <c r="AF151" i="15" s="1"/>
  <c r="Y144" i="14"/>
  <c r="AF144" i="14" s="1"/>
  <c r="Y150" i="12"/>
  <c r="AF150" i="12" s="1"/>
  <c r="Y150" i="2"/>
  <c r="AF150" i="2" s="1"/>
  <c r="Y144" i="2"/>
  <c r="AF144" i="2" s="1"/>
  <c r="Y151" i="34"/>
  <c r="AF151" i="34" s="1"/>
  <c r="Y145" i="34"/>
  <c r="AF145" i="34" s="1"/>
  <c r="Y155" i="14"/>
  <c r="AF155" i="14" s="1"/>
  <c r="Y143" i="12"/>
  <c r="AF143" i="12" s="1"/>
  <c r="Y149" i="10"/>
  <c r="AF149" i="10" s="1"/>
  <c r="Y151" i="2"/>
  <c r="AF151" i="2" s="1"/>
  <c r="Y145" i="2"/>
  <c r="AF145" i="2" s="1"/>
  <c r="Y152" i="34"/>
  <c r="AF152" i="34" s="1"/>
  <c r="Y146" i="34"/>
  <c r="AF146" i="34" s="1"/>
  <c r="Y150" i="14"/>
  <c r="AF150" i="14" s="1"/>
  <c r="Y144" i="10"/>
  <c r="AF144" i="10" s="1"/>
  <c r="Y152" i="2"/>
  <c r="AF152" i="2" s="1"/>
  <c r="Y146" i="2"/>
  <c r="AF146" i="2" s="1"/>
  <c r="Y153" i="34"/>
  <c r="AF153" i="34" s="1"/>
  <c r="Y147" i="34"/>
  <c r="AF147" i="34" s="1"/>
  <c r="Y155" i="10"/>
  <c r="AF155" i="10" s="1"/>
  <c r="Y147" i="2"/>
  <c r="AF147" i="2" s="1"/>
  <c r="Y148" i="34"/>
  <c r="AF148" i="34" s="1"/>
  <c r="Y150" i="35"/>
  <c r="AF150" i="35" s="1"/>
  <c r="Y144" i="35"/>
  <c r="AF144" i="35" s="1"/>
  <c r="Y150" i="33"/>
  <c r="AF150" i="33" s="1"/>
  <c r="Y144" i="33"/>
  <c r="AF144" i="33" s="1"/>
  <c r="Y150" i="36"/>
  <c r="AF150" i="36" s="1"/>
  <c r="Y144" i="36"/>
  <c r="AF144" i="36" s="1"/>
  <c r="Y144" i="12"/>
  <c r="AF144" i="12" s="1"/>
  <c r="Y143" i="34"/>
  <c r="AF143" i="34" s="1"/>
  <c r="Y151" i="35"/>
  <c r="AF151" i="35" s="1"/>
  <c r="Y145" i="35"/>
  <c r="AF145" i="35" s="1"/>
  <c r="Y151" i="33"/>
  <c r="AF151" i="33" s="1"/>
  <c r="Y145" i="33"/>
  <c r="AF145" i="33" s="1"/>
  <c r="Y151" i="36"/>
  <c r="AF151" i="36" s="1"/>
  <c r="Y145" i="36"/>
  <c r="AF145" i="36" s="1"/>
  <c r="Y149" i="12"/>
  <c r="AF149" i="12" s="1"/>
  <c r="Y153" i="2"/>
  <c r="AF153" i="2" s="1"/>
  <c r="Y154" i="34"/>
  <c r="AF154" i="34" s="1"/>
  <c r="Y152" i="35"/>
  <c r="AF152" i="35" s="1"/>
  <c r="Y146" i="35"/>
  <c r="AF146" i="35" s="1"/>
  <c r="Y152" i="33"/>
  <c r="AF152" i="33" s="1"/>
  <c r="Y146" i="33"/>
  <c r="AF146" i="33" s="1"/>
  <c r="Y152" i="36"/>
  <c r="Y146" i="36"/>
  <c r="AF146" i="36" s="1"/>
  <c r="Y148" i="2"/>
  <c r="AF148" i="2" s="1"/>
  <c r="Y149" i="34"/>
  <c r="AF149" i="34" s="1"/>
  <c r="Y153" i="35"/>
  <c r="AF153" i="35" s="1"/>
  <c r="Y147" i="35"/>
  <c r="AF147" i="35" s="1"/>
  <c r="Y153" i="33"/>
  <c r="AF153" i="33" s="1"/>
  <c r="Y147" i="33"/>
  <c r="AF147" i="33" s="1"/>
  <c r="Y153" i="36"/>
  <c r="AF153" i="36" s="1"/>
  <c r="Y147" i="36"/>
  <c r="AF147" i="36" s="1"/>
  <c r="Y143" i="14"/>
  <c r="AF143" i="14" s="1"/>
  <c r="Y150" i="10"/>
  <c r="AF150" i="10" s="1"/>
  <c r="Y155" i="34"/>
  <c r="AF155" i="34" s="1"/>
  <c r="Y148" i="36"/>
  <c r="AF148" i="36" s="1"/>
  <c r="Y155" i="35"/>
  <c r="AF155" i="35" s="1"/>
  <c r="Y149" i="35"/>
  <c r="AF149" i="35" s="1"/>
  <c r="Y155" i="33"/>
  <c r="AF155" i="33" s="1"/>
  <c r="Y143" i="36"/>
  <c r="AF143" i="36" s="1"/>
  <c r="Y148" i="33"/>
  <c r="AF148" i="33" s="1"/>
  <c r="Y154" i="36"/>
  <c r="AF154" i="36" s="1"/>
  <c r="Y143" i="35"/>
  <c r="AF143" i="35" s="1"/>
  <c r="Y149" i="33"/>
  <c r="AF149" i="33" s="1"/>
  <c r="Y155" i="36"/>
  <c r="AF155" i="36" s="1"/>
  <c r="Y154" i="35"/>
  <c r="AF154" i="35" s="1"/>
  <c r="Y154" i="32"/>
  <c r="AF154" i="32" s="1"/>
  <c r="Y148" i="32"/>
  <c r="AF148" i="32" s="1"/>
  <c r="Y149" i="1"/>
  <c r="AF149" i="1" s="1"/>
  <c r="Y155" i="1"/>
  <c r="AF155" i="1" s="1"/>
  <c r="Y154" i="2"/>
  <c r="AF154" i="2" s="1"/>
  <c r="Y148" i="35"/>
  <c r="AF148" i="35" s="1"/>
  <c r="Y155" i="32"/>
  <c r="AF155" i="32" s="1"/>
  <c r="Y149" i="32"/>
  <c r="AF149" i="32" s="1"/>
  <c r="Y143" i="32"/>
  <c r="AF143" i="32" s="1"/>
  <c r="Y149" i="36"/>
  <c r="AF149" i="36" s="1"/>
  <c r="Y150" i="32"/>
  <c r="AF150" i="32" s="1"/>
  <c r="Y144" i="32"/>
  <c r="AF144" i="32" s="1"/>
  <c r="Y151" i="32"/>
  <c r="AF151" i="32" s="1"/>
  <c r="Y145" i="32"/>
  <c r="AF145" i="32" s="1"/>
  <c r="Y146" i="1"/>
  <c r="AF146" i="1" s="1"/>
  <c r="Y152" i="1"/>
  <c r="AF152" i="1" s="1"/>
  <c r="Y143" i="33"/>
  <c r="AF143" i="33" s="1"/>
  <c r="Y152" i="32"/>
  <c r="AF152" i="32" s="1"/>
  <c r="Y147" i="32"/>
  <c r="AF147" i="32" s="1"/>
  <c r="Y153" i="32"/>
  <c r="AF153" i="32" s="1"/>
  <c r="Y154" i="33"/>
  <c r="AF154" i="33" s="1"/>
  <c r="Y146" i="32"/>
  <c r="AF146" i="32" s="1"/>
  <c r="Y145" i="1"/>
  <c r="AF145" i="1" s="1"/>
  <c r="Y154" i="1"/>
  <c r="AF154" i="1" s="1"/>
  <c r="Y150" i="1"/>
  <c r="AF150" i="1" s="1"/>
  <c r="Y151" i="1"/>
  <c r="AF151" i="1" s="1"/>
  <c r="Y143" i="1"/>
  <c r="AF143" i="1" s="1"/>
  <c r="Y147" i="1"/>
  <c r="AF147" i="1" s="1"/>
  <c r="Y144" i="1"/>
  <c r="AF144" i="1" s="1"/>
  <c r="Y153" i="1"/>
  <c r="AF153" i="1" s="1"/>
  <c r="Y148" i="1"/>
  <c r="AF148" i="22"/>
  <c r="AF95" i="13"/>
  <c r="AF97" i="22"/>
  <c r="AF99" i="19"/>
  <c r="AF101" i="20"/>
  <c r="AF133" i="36"/>
  <c r="AF136" i="32"/>
  <c r="AF135" i="32"/>
  <c r="AF127" i="33"/>
  <c r="AF126" i="32"/>
  <c r="AF127" i="35"/>
  <c r="AF138" i="35"/>
  <c r="AF137" i="36"/>
  <c r="AF127" i="2"/>
  <c r="AF136" i="35"/>
  <c r="AF135" i="33"/>
  <c r="AF134" i="33"/>
  <c r="AF131" i="34"/>
  <c r="AF130" i="34"/>
  <c r="AF129" i="34"/>
  <c r="AF129" i="16"/>
  <c r="AF133" i="14"/>
  <c r="AF138" i="12"/>
  <c r="AF131" i="10"/>
  <c r="AF134" i="15"/>
  <c r="AF130" i="14"/>
  <c r="AF135" i="12"/>
  <c r="AF127" i="16"/>
  <c r="AF126" i="16"/>
  <c r="AF130" i="15"/>
  <c r="AF135" i="16"/>
  <c r="AF134" i="17"/>
  <c r="AF138" i="16"/>
  <c r="AF136" i="21"/>
  <c r="AF134" i="21"/>
  <c r="AF126" i="13"/>
  <c r="AF137" i="13"/>
  <c r="AF130" i="22"/>
  <c r="AF128" i="18"/>
  <c r="AF127" i="18"/>
  <c r="AF137" i="18"/>
  <c r="AF131" i="19"/>
  <c r="AF128" i="19"/>
  <c r="AF126" i="20"/>
  <c r="AF130" i="20"/>
  <c r="AF95" i="2"/>
  <c r="R85" i="20"/>
  <c r="R87" i="20"/>
  <c r="R82" i="20"/>
  <c r="R76" i="20"/>
  <c r="R83" i="20"/>
  <c r="AF83" i="20" s="1"/>
  <c r="R77" i="20"/>
  <c r="R86" i="20"/>
  <c r="R84" i="20"/>
  <c r="R78" i="20"/>
  <c r="R79" i="20"/>
  <c r="R80" i="20"/>
  <c r="R75" i="20"/>
  <c r="R81" i="20"/>
  <c r="R83" i="19"/>
  <c r="R77" i="19"/>
  <c r="R84" i="19"/>
  <c r="R78" i="19"/>
  <c r="R85" i="19"/>
  <c r="R79" i="19"/>
  <c r="R86" i="19"/>
  <c r="R80" i="19"/>
  <c r="R87" i="19"/>
  <c r="R87" i="18"/>
  <c r="R82" i="19"/>
  <c r="R75" i="19"/>
  <c r="R84" i="18"/>
  <c r="R85" i="18"/>
  <c r="R83" i="18"/>
  <c r="R77" i="18"/>
  <c r="AF77" i="18" s="1"/>
  <c r="R78" i="18"/>
  <c r="AF78" i="18" s="1"/>
  <c r="R79" i="18"/>
  <c r="R76" i="19"/>
  <c r="R86" i="18"/>
  <c r="R80" i="18"/>
  <c r="R81" i="19"/>
  <c r="R86" i="22"/>
  <c r="R80" i="22"/>
  <c r="AF80" i="22" s="1"/>
  <c r="R86" i="13"/>
  <c r="R80" i="13"/>
  <c r="R82" i="18"/>
  <c r="R87" i="22"/>
  <c r="R81" i="22"/>
  <c r="AF81" i="22" s="1"/>
  <c r="R75" i="22"/>
  <c r="R87" i="13"/>
  <c r="R81" i="13"/>
  <c r="R75" i="13"/>
  <c r="R75" i="18"/>
  <c r="R82" i="22"/>
  <c r="R76" i="22"/>
  <c r="R82" i="13"/>
  <c r="R76" i="13"/>
  <c r="R83" i="22"/>
  <c r="R77" i="22"/>
  <c r="R83" i="13"/>
  <c r="R77" i="13"/>
  <c r="R78" i="13"/>
  <c r="R84" i="21"/>
  <c r="AF84" i="21" s="1"/>
  <c r="R78" i="21"/>
  <c r="R85" i="22"/>
  <c r="R85" i="21"/>
  <c r="R79" i="21"/>
  <c r="R78" i="22"/>
  <c r="R84" i="13"/>
  <c r="R86" i="21"/>
  <c r="R80" i="21"/>
  <c r="AF80" i="21" s="1"/>
  <c r="R76" i="18"/>
  <c r="R79" i="13"/>
  <c r="R87" i="21"/>
  <c r="R81" i="21"/>
  <c r="R75" i="21"/>
  <c r="R83" i="17"/>
  <c r="R77" i="17"/>
  <c r="R85" i="13"/>
  <c r="R83" i="21"/>
  <c r="R84" i="17"/>
  <c r="R78" i="17"/>
  <c r="R81" i="18"/>
  <c r="R76" i="21"/>
  <c r="R85" i="17"/>
  <c r="R79" i="17"/>
  <c r="R79" i="22"/>
  <c r="R86" i="17"/>
  <c r="R80" i="17"/>
  <c r="R82" i="21"/>
  <c r="R75" i="17"/>
  <c r="R87" i="16"/>
  <c r="R81" i="16"/>
  <c r="R75" i="16"/>
  <c r="R82" i="16"/>
  <c r="R76" i="16"/>
  <c r="R84" i="22"/>
  <c r="R81" i="17"/>
  <c r="R83" i="16"/>
  <c r="R77" i="16"/>
  <c r="R76" i="17"/>
  <c r="AF76" i="17" s="1"/>
  <c r="R84" i="16"/>
  <c r="R78" i="16"/>
  <c r="R85" i="16"/>
  <c r="R86" i="15"/>
  <c r="R80" i="15"/>
  <c r="R86" i="14"/>
  <c r="R80" i="14"/>
  <c r="R86" i="12"/>
  <c r="R80" i="12"/>
  <c r="R80" i="16"/>
  <c r="R87" i="15"/>
  <c r="R81" i="15"/>
  <c r="R75" i="15"/>
  <c r="R87" i="14"/>
  <c r="R81" i="14"/>
  <c r="R75" i="14"/>
  <c r="R87" i="12"/>
  <c r="R81" i="12"/>
  <c r="R75" i="12"/>
  <c r="R82" i="15"/>
  <c r="R76" i="15"/>
  <c r="R82" i="14"/>
  <c r="AF82" i="14" s="1"/>
  <c r="R76" i="14"/>
  <c r="AF76" i="14" s="1"/>
  <c r="R82" i="12"/>
  <c r="R76" i="12"/>
  <c r="R82" i="17"/>
  <c r="R86" i="16"/>
  <c r="R83" i="15"/>
  <c r="R77" i="15"/>
  <c r="R83" i="14"/>
  <c r="R77" i="14"/>
  <c r="R83" i="12"/>
  <c r="R77" i="12"/>
  <c r="R87" i="17"/>
  <c r="R78" i="14"/>
  <c r="R84" i="12"/>
  <c r="AF84" i="12" s="1"/>
  <c r="R85" i="10"/>
  <c r="R79" i="10"/>
  <c r="R85" i="2"/>
  <c r="R79" i="2"/>
  <c r="R85" i="34"/>
  <c r="R79" i="34"/>
  <c r="AF79" i="34" s="1"/>
  <c r="R77" i="21"/>
  <c r="R85" i="15"/>
  <c r="R79" i="12"/>
  <c r="R86" i="10"/>
  <c r="R80" i="10"/>
  <c r="R86" i="2"/>
  <c r="R80" i="2"/>
  <c r="R86" i="34"/>
  <c r="R80" i="34"/>
  <c r="R79" i="16"/>
  <c r="R78" i="15"/>
  <c r="R84" i="14"/>
  <c r="R87" i="10"/>
  <c r="R81" i="10"/>
  <c r="R75" i="10"/>
  <c r="R87" i="2"/>
  <c r="R81" i="2"/>
  <c r="R75" i="2"/>
  <c r="R87" i="34"/>
  <c r="R79" i="14"/>
  <c r="R85" i="12"/>
  <c r="R82" i="10"/>
  <c r="AF82" i="10" s="1"/>
  <c r="R76" i="10"/>
  <c r="R82" i="2"/>
  <c r="R76" i="2"/>
  <c r="R82" i="34"/>
  <c r="R76" i="34"/>
  <c r="R84" i="15"/>
  <c r="R78" i="12"/>
  <c r="R83" i="10"/>
  <c r="R81" i="34"/>
  <c r="R85" i="35"/>
  <c r="R79" i="35"/>
  <c r="R85" i="33"/>
  <c r="R79" i="33"/>
  <c r="R78" i="10"/>
  <c r="R84" i="2"/>
  <c r="R83" i="34"/>
  <c r="R86" i="35"/>
  <c r="R80" i="35"/>
  <c r="R86" i="33"/>
  <c r="R80" i="33"/>
  <c r="R77" i="2"/>
  <c r="R78" i="34"/>
  <c r="R87" i="35"/>
  <c r="R81" i="35"/>
  <c r="R75" i="35"/>
  <c r="R87" i="33"/>
  <c r="AF87" i="33" s="1"/>
  <c r="R81" i="33"/>
  <c r="R75" i="33"/>
  <c r="R85" i="14"/>
  <c r="R84" i="10"/>
  <c r="R75" i="34"/>
  <c r="R82" i="35"/>
  <c r="R76" i="35"/>
  <c r="R82" i="33"/>
  <c r="R76" i="33"/>
  <c r="R83" i="2"/>
  <c r="R77" i="10"/>
  <c r="R77" i="34"/>
  <c r="R79" i="15"/>
  <c r="R78" i="2"/>
  <c r="R84" i="34"/>
  <c r="R83" i="35"/>
  <c r="R78" i="35"/>
  <c r="R84" i="33"/>
  <c r="R77" i="33"/>
  <c r="R78" i="33"/>
  <c r="R84" i="35"/>
  <c r="R83" i="36"/>
  <c r="R77" i="36"/>
  <c r="AF77" i="36" s="1"/>
  <c r="R83" i="32"/>
  <c r="R77" i="32"/>
  <c r="R84" i="36"/>
  <c r="R78" i="36"/>
  <c r="AF78" i="36" s="1"/>
  <c r="R85" i="36"/>
  <c r="R79" i="36"/>
  <c r="R85" i="32"/>
  <c r="R79" i="32"/>
  <c r="R83" i="33"/>
  <c r="R86" i="36"/>
  <c r="R80" i="36"/>
  <c r="R86" i="32"/>
  <c r="R80" i="32"/>
  <c r="R80" i="1"/>
  <c r="R86" i="1"/>
  <c r="R75" i="36"/>
  <c r="R77" i="35"/>
  <c r="R81" i="36"/>
  <c r="R76" i="36"/>
  <c r="R87" i="36"/>
  <c r="R82" i="36"/>
  <c r="R82" i="32"/>
  <c r="R76" i="1"/>
  <c r="R77" i="1"/>
  <c r="R78" i="1"/>
  <c r="R79" i="1"/>
  <c r="R78" i="32"/>
  <c r="R84" i="32"/>
  <c r="R81" i="1"/>
  <c r="R82" i="1"/>
  <c r="AF82" i="1" s="1"/>
  <c r="R83" i="1"/>
  <c r="R84" i="1"/>
  <c r="R85" i="1"/>
  <c r="R75" i="1"/>
  <c r="R81" i="32"/>
  <c r="R87" i="1"/>
  <c r="R76" i="32"/>
  <c r="R87" i="32"/>
  <c r="R75" i="32"/>
  <c r="AF148" i="1"/>
  <c r="AF152" i="36"/>
  <c r="AF148" i="10"/>
  <c r="AF152" i="19"/>
  <c r="AF97" i="16"/>
  <c r="AF93" i="17"/>
  <c r="AF130" i="32"/>
  <c r="AF130" i="36"/>
  <c r="AF129" i="36"/>
  <c r="AF127" i="32"/>
  <c r="AF132" i="32"/>
  <c r="AF138" i="36"/>
  <c r="AF133" i="2"/>
  <c r="AF131" i="33"/>
  <c r="AF134" i="10"/>
  <c r="AF138" i="34"/>
  <c r="AF129" i="35"/>
  <c r="AF128" i="35"/>
  <c r="AF137" i="34"/>
  <c r="AF136" i="34"/>
  <c r="AF135" i="34"/>
  <c r="AF128" i="34"/>
  <c r="AF126" i="10"/>
  <c r="AF126" i="14"/>
  <c r="AF137" i="10"/>
  <c r="AF128" i="16"/>
  <c r="AF136" i="14"/>
  <c r="AF129" i="14"/>
  <c r="AF137" i="16"/>
  <c r="AF132" i="16"/>
  <c r="AF136" i="15"/>
  <c r="AF129" i="17"/>
  <c r="AF131" i="21"/>
  <c r="AF126" i="17"/>
  <c r="AF134" i="13"/>
  <c r="AF128" i="13"/>
  <c r="AF132" i="13"/>
  <c r="AF136" i="22"/>
  <c r="AF134" i="18"/>
  <c r="AF127" i="22"/>
  <c r="AF133" i="18"/>
  <c r="AF130" i="18"/>
  <c r="AF138" i="19"/>
  <c r="AF134" i="19"/>
  <c r="AF131" i="20"/>
  <c r="AF129" i="20"/>
  <c r="AG45" i="7"/>
  <c r="AG49" i="7"/>
  <c r="BA9" i="5"/>
  <c r="AP9" i="5"/>
  <c r="AQ9" i="5"/>
  <c r="BI9" i="5"/>
  <c r="AU9" i="5"/>
  <c r="BD11" i="5"/>
  <c r="BD29" i="5"/>
  <c r="BD27" i="5"/>
  <c r="BD25" i="5"/>
  <c r="BD26" i="5"/>
  <c r="BD28" i="5"/>
  <c r="BD18" i="5"/>
  <c r="BD15" i="5"/>
  <c r="BD20" i="5"/>
  <c r="BD19" i="5"/>
  <c r="BD22" i="5"/>
  <c r="BD21" i="5"/>
  <c r="BD12" i="5"/>
  <c r="BD16" i="5"/>
  <c r="BD17" i="5"/>
  <c r="BD13" i="5"/>
  <c r="BD24" i="5"/>
  <c r="BD23" i="5"/>
  <c r="BD14" i="5"/>
  <c r="AH24" i="6"/>
  <c r="AH19" i="7"/>
  <c r="AH12" i="7"/>
  <c r="AH24" i="28"/>
  <c r="AH15" i="7"/>
  <c r="AH24" i="31"/>
  <c r="V148" i="38"/>
  <c r="L104" i="38"/>
  <c r="R148" i="38"/>
  <c r="S129" i="38"/>
  <c r="K146" i="38"/>
  <c r="AA137" i="38"/>
  <c r="R155" i="38"/>
  <c r="AC104" i="38"/>
  <c r="W99" i="38"/>
  <c r="M153" i="38"/>
  <c r="W155" i="38"/>
  <c r="AA150" i="38"/>
  <c r="R134" i="38"/>
  <c r="M128" i="38"/>
  <c r="X101" i="38"/>
  <c r="Z128" i="38"/>
  <c r="V138" i="38"/>
  <c r="Y137" i="38"/>
  <c r="R152" i="38"/>
  <c r="Q137" i="38"/>
  <c r="T92" i="38"/>
  <c r="AB131" i="38"/>
  <c r="S130" i="38"/>
  <c r="Z153" i="38"/>
  <c r="X132" i="38"/>
  <c r="L137" i="38"/>
  <c r="M104" i="38"/>
  <c r="R126" i="38"/>
  <c r="P101" i="38"/>
  <c r="Z154" i="38"/>
  <c r="M150" i="38"/>
  <c r="T136" i="38"/>
  <c r="P134" i="38"/>
  <c r="N133" i="38"/>
  <c r="T132" i="38"/>
  <c r="S96" i="38"/>
  <c r="AB146" i="38"/>
  <c r="M103" i="38"/>
  <c r="O155" i="38"/>
  <c r="X83" i="38"/>
  <c r="R144" i="38"/>
  <c r="P129" i="38"/>
  <c r="AB138" i="38"/>
  <c r="AA154" i="38"/>
  <c r="L151" i="38"/>
  <c r="S76" i="38"/>
  <c r="T147" i="38"/>
  <c r="T93" i="38"/>
  <c r="W128" i="38"/>
  <c r="Q132" i="38"/>
  <c r="AB153" i="38"/>
  <c r="O137" i="38"/>
  <c r="S104" i="38"/>
  <c r="M155" i="38"/>
  <c r="X153" i="38"/>
  <c r="M148" i="38"/>
  <c r="U144" i="38"/>
  <c r="V146" i="38"/>
  <c r="X143" i="38"/>
  <c r="Q130" i="38"/>
  <c r="O104" i="38"/>
  <c r="R132" i="38"/>
  <c r="AA87" i="38"/>
  <c r="V150" i="38"/>
  <c r="R128" i="38"/>
  <c r="N145" i="38"/>
  <c r="L155" i="38"/>
  <c r="W132" i="38"/>
  <c r="K135" i="38"/>
  <c r="AB78" i="38"/>
  <c r="V103" i="38"/>
  <c r="P130" i="38"/>
  <c r="O148" i="38"/>
  <c r="O154" i="38"/>
  <c r="W151" i="38"/>
  <c r="Y154" i="38"/>
  <c r="U127" i="38"/>
  <c r="S144" i="38"/>
  <c r="L149" i="38"/>
  <c r="X131" i="38"/>
  <c r="Y147" i="38"/>
  <c r="S151" i="38"/>
  <c r="V151" i="38"/>
  <c r="P138" i="38"/>
  <c r="Y127" i="38"/>
  <c r="AB134" i="38"/>
  <c r="AA143" i="38"/>
  <c r="Y136" i="38"/>
  <c r="S126" i="38"/>
  <c r="V132" i="38"/>
  <c r="Z133" i="38"/>
  <c r="U131" i="38"/>
  <c r="Y143" i="38"/>
  <c r="Z149" i="38"/>
  <c r="Q135" i="38"/>
  <c r="V129" i="38"/>
  <c r="L135" i="38"/>
  <c r="Y132" i="38"/>
  <c r="M95" i="38"/>
  <c r="Z137" i="38"/>
  <c r="AB133" i="38"/>
  <c r="AB151" i="38"/>
  <c r="X133" i="38"/>
  <c r="U104" i="38"/>
  <c r="Q150" i="38"/>
  <c r="L153" i="38"/>
  <c r="M126" i="38"/>
  <c r="AA144" i="38"/>
  <c r="AB95" i="38"/>
  <c r="AC152" i="38"/>
  <c r="Q81" i="38"/>
  <c r="P132" i="38"/>
  <c r="X103" i="38"/>
  <c r="X102" i="38"/>
  <c r="Z130" i="38"/>
  <c r="P96" i="38"/>
  <c r="P126" i="38"/>
  <c r="S131" i="38"/>
  <c r="AB94" i="38"/>
  <c r="X138" i="38"/>
  <c r="T131" i="38"/>
  <c r="R129" i="38"/>
  <c r="M99" i="38"/>
  <c r="AC150" i="38"/>
  <c r="X96" i="38"/>
  <c r="K126" i="38"/>
  <c r="AC134" i="38"/>
  <c r="AA155" i="38"/>
  <c r="V95" i="38"/>
  <c r="Z146" i="38"/>
  <c r="L133" i="38"/>
  <c r="O96" i="38"/>
  <c r="P98" i="38"/>
  <c r="K149" i="38"/>
  <c r="O149" i="38"/>
  <c r="M132" i="38"/>
  <c r="M145" i="38"/>
  <c r="T153" i="38"/>
  <c r="N134" i="38"/>
  <c r="AC79" i="38"/>
  <c r="W101" i="38"/>
  <c r="N126" i="38"/>
  <c r="U103" i="38"/>
  <c r="U155" i="38"/>
  <c r="R93" i="38"/>
  <c r="S145" i="38"/>
  <c r="R130" i="38"/>
  <c r="AB143" i="38"/>
  <c r="N150" i="38"/>
  <c r="X148" i="38"/>
  <c r="AC149" i="38"/>
  <c r="N129" i="38"/>
  <c r="S95" i="38"/>
  <c r="R145" i="38"/>
  <c r="N152" i="38"/>
  <c r="Q154" i="38"/>
  <c r="S136" i="38"/>
  <c r="AC145" i="38"/>
  <c r="AB130" i="38"/>
  <c r="P135" i="38"/>
  <c r="Q97" i="38"/>
  <c r="Y128" i="38"/>
  <c r="R138" i="38"/>
  <c r="L129" i="38"/>
  <c r="P148" i="38"/>
  <c r="AC147" i="38"/>
  <c r="Z104" i="38"/>
  <c r="V137" i="38"/>
  <c r="Y138" i="38"/>
  <c r="S149" i="38"/>
  <c r="AA136" i="38"/>
  <c r="R77" i="38"/>
  <c r="W145" i="38"/>
  <c r="AC135" i="38"/>
  <c r="Y96" i="38"/>
  <c r="M149" i="38"/>
  <c r="L101" i="38"/>
  <c r="Y133" i="38"/>
  <c r="T151" i="38"/>
  <c r="O126" i="38"/>
  <c r="AC155" i="38"/>
  <c r="Y97" i="38"/>
  <c r="U151" i="38"/>
  <c r="K153" i="38"/>
  <c r="M100" i="38"/>
  <c r="R154" i="38"/>
  <c r="AC126" i="38"/>
  <c r="S99" i="38"/>
  <c r="U146" i="38"/>
  <c r="S92" i="38"/>
  <c r="T146" i="38"/>
  <c r="Q153" i="38"/>
  <c r="T150" i="38"/>
  <c r="N138" i="38"/>
  <c r="P150" i="38"/>
  <c r="AB149" i="38"/>
  <c r="X151" i="38"/>
  <c r="L92" i="38"/>
  <c r="S150" i="38"/>
  <c r="L150" i="38"/>
  <c r="Q152" i="38"/>
  <c r="U149" i="38"/>
  <c r="Z145" i="38"/>
  <c r="Q147" i="38"/>
  <c r="O153" i="38"/>
  <c r="R95" i="38"/>
  <c r="O101" i="38"/>
  <c r="AA95" i="38"/>
  <c r="V134" i="38"/>
  <c r="L145" i="38"/>
  <c r="O151" i="38"/>
  <c r="M143" i="38"/>
  <c r="T104" i="38"/>
  <c r="AC136" i="38"/>
  <c r="O146" i="38"/>
  <c r="Q151" i="38"/>
  <c r="K155" i="38"/>
  <c r="R78" i="38"/>
  <c r="T155" i="38"/>
  <c r="N101" i="38"/>
  <c r="U152" i="38"/>
  <c r="AB128" i="38"/>
  <c r="U154" i="38"/>
  <c r="K144" i="38"/>
  <c r="O100" i="38"/>
  <c r="AC144" i="38"/>
  <c r="AA126" i="38"/>
  <c r="P137" i="38"/>
  <c r="X130" i="38"/>
  <c r="AB154" i="38"/>
  <c r="V127" i="38"/>
  <c r="T154" i="38"/>
  <c r="U134" i="38"/>
  <c r="M131" i="38"/>
  <c r="Z126" i="38"/>
  <c r="U147" i="38"/>
  <c r="P151" i="38"/>
  <c r="Q138" i="38"/>
  <c r="W137" i="38"/>
  <c r="T133" i="38"/>
  <c r="M138" i="38"/>
  <c r="X147" i="38"/>
  <c r="M130" i="38"/>
  <c r="R136" i="38"/>
  <c r="S153" i="38"/>
  <c r="O144" i="38"/>
  <c r="Y153" i="38"/>
  <c r="Z97" i="38"/>
  <c r="L132" i="38"/>
  <c r="AB145" i="38"/>
  <c r="X126" i="38"/>
  <c r="U137" i="38"/>
  <c r="P131" i="38"/>
  <c r="AA133" i="38"/>
  <c r="W126" i="38"/>
  <c r="U136" i="38"/>
  <c r="P133" i="38"/>
  <c r="P128" i="38"/>
  <c r="M127" i="38"/>
  <c r="K100" i="38"/>
  <c r="Z127" i="38"/>
  <c r="X149" i="38"/>
  <c r="T94" i="38"/>
  <c r="Y152" i="38"/>
  <c r="AA146" i="38"/>
  <c r="P147" i="38"/>
  <c r="Z150" i="38"/>
  <c r="W147" i="38"/>
  <c r="N132" i="38"/>
  <c r="M92" i="38"/>
  <c r="M154" i="38"/>
  <c r="AB97" i="38"/>
  <c r="L148" i="38"/>
  <c r="K147" i="38"/>
  <c r="AB137" i="38"/>
  <c r="U132" i="38"/>
  <c r="O133" i="38"/>
  <c r="T129" i="38"/>
  <c r="Y145" i="38"/>
  <c r="Y129" i="38"/>
  <c r="W154" i="38"/>
  <c r="L126" i="38"/>
  <c r="O145" i="38"/>
  <c r="M133" i="38"/>
  <c r="Z138" i="38"/>
  <c r="AB127" i="38"/>
  <c r="U128" i="38"/>
  <c r="W143" i="38"/>
  <c r="V136" i="38"/>
  <c r="T135" i="38"/>
  <c r="Q145" i="38"/>
  <c r="Y131" i="38"/>
  <c r="AA103" i="38"/>
  <c r="O134" i="38"/>
  <c r="Z102" i="38"/>
  <c r="AC146" i="38"/>
  <c r="V128" i="38"/>
  <c r="P146" i="38"/>
  <c r="N96" i="38"/>
  <c r="S133" i="38"/>
  <c r="AA101" i="38"/>
  <c r="AA138" i="38"/>
  <c r="O135" i="38"/>
  <c r="N153" i="38"/>
  <c r="AC96" i="38"/>
  <c r="N137" i="38"/>
  <c r="W134" i="38"/>
  <c r="T128" i="38"/>
  <c r="Y146" i="38"/>
  <c r="X152" i="38"/>
  <c r="M135" i="38"/>
  <c r="X100" i="38"/>
  <c r="O102" i="38"/>
  <c r="Y144" i="38"/>
  <c r="M93" i="38"/>
  <c r="T101" i="38"/>
  <c r="Q146" i="38"/>
  <c r="P152" i="38"/>
  <c r="M82" i="38"/>
  <c r="L134" i="38"/>
  <c r="M147" i="38"/>
  <c r="T149" i="38"/>
  <c r="U101" i="38"/>
  <c r="R153" i="38"/>
  <c r="P136" i="38"/>
  <c r="V126" i="38"/>
  <c r="Y95" i="38"/>
  <c r="Y134" i="38"/>
  <c r="T143" i="38"/>
  <c r="L136" i="38"/>
  <c r="Q133" i="38"/>
  <c r="K134" i="38"/>
  <c r="X127" i="38"/>
  <c r="L102" i="38"/>
  <c r="S134" i="38"/>
  <c r="W135" i="38"/>
  <c r="U130" i="38"/>
  <c r="M152" i="38"/>
  <c r="Z135" i="38"/>
  <c r="O132" i="38"/>
  <c r="U150" i="38"/>
  <c r="O143" i="38"/>
  <c r="X155" i="38"/>
  <c r="W148" i="38"/>
  <c r="K154" i="38"/>
  <c r="O94" i="38"/>
  <c r="X129" i="38"/>
  <c r="N128" i="38"/>
  <c r="P153" i="38"/>
  <c r="W144" i="38"/>
  <c r="Q149" i="38"/>
  <c r="O84" i="38"/>
  <c r="L144" i="38"/>
  <c r="AA153" i="38"/>
  <c r="AA128" i="38"/>
  <c r="O99" i="38"/>
  <c r="N130" i="38"/>
  <c r="AC131" i="38"/>
  <c r="V133" i="38"/>
  <c r="O138" i="38"/>
  <c r="R102" i="38"/>
  <c r="Z132" i="38"/>
  <c r="M97" i="38"/>
  <c r="L127" i="38"/>
  <c r="T98" i="38"/>
  <c r="AC148" i="38"/>
  <c r="W138" i="38"/>
  <c r="T137" i="38"/>
  <c r="X154" i="38"/>
  <c r="X99" i="38"/>
  <c r="V104" i="38"/>
  <c r="S138" i="38"/>
  <c r="W131" i="38"/>
  <c r="AC98" i="38"/>
  <c r="V135" i="38"/>
  <c r="AC127" i="38"/>
  <c r="M129" i="38"/>
  <c r="R146" i="38"/>
  <c r="S132" i="38"/>
  <c r="V153" i="38"/>
  <c r="L130" i="38"/>
  <c r="AC154" i="38"/>
  <c r="P149" i="38"/>
  <c r="K136" i="38"/>
  <c r="AA148" i="38"/>
  <c r="Q127" i="38"/>
  <c r="P155" i="38"/>
  <c r="AA145" i="38"/>
  <c r="O80" i="38"/>
  <c r="AA147" i="38"/>
  <c r="P94" i="38"/>
  <c r="R98" i="38"/>
  <c r="AA127" i="38"/>
  <c r="M94" i="38"/>
  <c r="V152" i="38"/>
  <c r="U138" i="38"/>
  <c r="R150" i="38"/>
  <c r="N144" i="38"/>
  <c r="K148" i="38"/>
  <c r="Q128" i="38"/>
  <c r="AA134" i="38"/>
  <c r="V154" i="38"/>
  <c r="K143" i="38"/>
  <c r="AC143" i="38"/>
  <c r="L131" i="38"/>
  <c r="L152" i="38"/>
  <c r="R147" i="38"/>
  <c r="Z134" i="38"/>
  <c r="V130" i="38"/>
  <c r="K101" i="38"/>
  <c r="Y155" i="38"/>
  <c r="AB150" i="38"/>
  <c r="L146" i="38"/>
  <c r="Z148" i="38"/>
  <c r="X137" i="38"/>
  <c r="O150" i="38"/>
  <c r="U97" i="38"/>
  <c r="AC130" i="38"/>
  <c r="T102" i="38"/>
  <c r="K151" i="38"/>
  <c r="X134" i="38"/>
  <c r="O128" i="38"/>
  <c r="O131" i="38"/>
  <c r="T127" i="38"/>
  <c r="N155" i="38"/>
  <c r="AA130" i="38"/>
  <c r="U143" i="38"/>
  <c r="S148" i="38"/>
  <c r="AB77" i="38"/>
  <c r="Z151" i="38"/>
  <c r="AA135" i="38"/>
  <c r="S146" i="38"/>
  <c r="Q103" i="38"/>
  <c r="O95" i="38"/>
  <c r="S135" i="38"/>
  <c r="U133" i="38"/>
  <c r="N148" i="38"/>
  <c r="L138" i="38"/>
  <c r="V131" i="38"/>
  <c r="AB135" i="38"/>
  <c r="AA152" i="38"/>
  <c r="Y149" i="38"/>
  <c r="AB152" i="38"/>
  <c r="Y151" i="38"/>
  <c r="L95" i="38"/>
  <c r="S147" i="38"/>
  <c r="N147" i="38"/>
  <c r="P154" i="38"/>
  <c r="Q143" i="38"/>
  <c r="Y135" i="38"/>
  <c r="S152" i="38"/>
  <c r="X145" i="38"/>
  <c r="R131" i="38"/>
  <c r="AB126" i="38"/>
  <c r="U153" i="38"/>
  <c r="S82" i="38"/>
  <c r="X150" i="38"/>
  <c r="V143" i="38"/>
  <c r="Q148" i="38"/>
  <c r="AC129" i="38"/>
  <c r="S143" i="38"/>
  <c r="N149" i="38"/>
  <c r="AC128" i="38"/>
  <c r="Z155" i="38"/>
  <c r="N135" i="38"/>
  <c r="AB104" i="38"/>
  <c r="N84" i="38"/>
  <c r="S155" i="38"/>
  <c r="AA131" i="38"/>
  <c r="S127" i="38"/>
  <c r="S128" i="38"/>
  <c r="AB136" i="38"/>
  <c r="AC133" i="38"/>
  <c r="R149" i="38"/>
  <c r="S137" i="38"/>
  <c r="M144" i="38"/>
  <c r="Y148" i="38"/>
  <c r="N143" i="38"/>
  <c r="P143" i="38"/>
  <c r="U135" i="38"/>
  <c r="U129" i="38"/>
  <c r="V101" i="38"/>
  <c r="R151" i="38"/>
  <c r="O152" i="38"/>
  <c r="L154" i="38"/>
  <c r="X128" i="38"/>
  <c r="M137" i="38"/>
  <c r="Z94" i="38"/>
  <c r="U126" i="38"/>
  <c r="U145" i="38"/>
  <c r="AA100" i="38"/>
  <c r="W129" i="38"/>
  <c r="W153" i="38"/>
  <c r="AA151" i="38"/>
  <c r="AC138" i="38"/>
  <c r="AA98" i="38"/>
  <c r="Q136" i="38"/>
  <c r="T134" i="38"/>
  <c r="AA129" i="38"/>
  <c r="T145" i="38"/>
  <c r="Z152" i="38"/>
  <c r="K145" i="38"/>
  <c r="AC137" i="38"/>
  <c r="T138" i="38"/>
  <c r="O147" i="38"/>
  <c r="O136" i="38"/>
  <c r="N151" i="38"/>
  <c r="S100" i="38"/>
  <c r="N136" i="38"/>
  <c r="M146" i="38"/>
  <c r="T130" i="38"/>
  <c r="AB132" i="38"/>
  <c r="AB155" i="38"/>
  <c r="Z147" i="38"/>
  <c r="AB148" i="38"/>
  <c r="K82" i="38"/>
  <c r="Q144" i="38"/>
  <c r="T126" i="38"/>
  <c r="R133" i="38"/>
  <c r="M96" i="38"/>
  <c r="N127" i="38"/>
  <c r="T148" i="38"/>
  <c r="AC153" i="38"/>
  <c r="V155" i="38"/>
  <c r="P144" i="38"/>
  <c r="M134" i="38"/>
  <c r="V147" i="38"/>
  <c r="W102" i="38"/>
  <c r="AA132" i="38"/>
  <c r="M151" i="38"/>
  <c r="Q129" i="38"/>
  <c r="Z136" i="38"/>
  <c r="X136" i="38"/>
  <c r="Z144" i="38"/>
  <c r="W136" i="38"/>
  <c r="L103" i="38"/>
  <c r="Y130" i="38"/>
  <c r="X135" i="38"/>
  <c r="Z143" i="38"/>
  <c r="L128" i="38"/>
  <c r="W149" i="38"/>
  <c r="Q134" i="38"/>
  <c r="Y150" i="38"/>
  <c r="R127" i="38"/>
  <c r="X146" i="38"/>
  <c r="Y126" i="38"/>
  <c r="Q100" i="38"/>
  <c r="Z131" i="38"/>
  <c r="W133" i="38"/>
  <c r="W127" i="38"/>
  <c r="Q131" i="38"/>
  <c r="Q155" i="38"/>
  <c r="P95" i="38"/>
  <c r="W146" i="38"/>
  <c r="R135" i="38"/>
  <c r="T144" i="38"/>
  <c r="Z129" i="38"/>
  <c r="N154" i="38"/>
  <c r="W104" i="38"/>
  <c r="R143" i="38"/>
  <c r="R137" i="38"/>
  <c r="V144" i="38"/>
  <c r="W152" i="38"/>
  <c r="P145" i="38"/>
  <c r="AC97" i="38"/>
  <c r="T152" i="38"/>
  <c r="Z98" i="38"/>
  <c r="N131" i="38"/>
  <c r="K150" i="38"/>
  <c r="O130" i="38"/>
  <c r="Q80" i="38"/>
  <c r="AC151" i="38"/>
  <c r="Q126" i="38"/>
  <c r="AB147" i="38"/>
  <c r="L143" i="38"/>
  <c r="K152" i="38"/>
  <c r="O129" i="38"/>
  <c r="Q92" i="38"/>
  <c r="S154" i="38"/>
  <c r="N146" i="38"/>
  <c r="U148" i="38"/>
  <c r="M136" i="38"/>
  <c r="W130" i="38"/>
  <c r="L147" i="38"/>
  <c r="AC92" i="38"/>
  <c r="V149" i="38"/>
  <c r="AA149" i="38"/>
  <c r="W150" i="38"/>
  <c r="P127" i="38"/>
  <c r="AB144" i="38"/>
  <c r="O127" i="38"/>
  <c r="AC132" i="38"/>
  <c r="AB129" i="38"/>
  <c r="X144" i="38"/>
  <c r="V145" i="38"/>
  <c r="AF95" i="15" l="1"/>
  <c r="AF94" i="22"/>
  <c r="AF93" i="20"/>
  <c r="AF100" i="15"/>
  <c r="AF98" i="12"/>
  <c r="AF95" i="16"/>
  <c r="AF93" i="21"/>
  <c r="AF93" i="13"/>
  <c r="AF75" i="2"/>
  <c r="AF100" i="32"/>
  <c r="AF101" i="34"/>
  <c r="AF97" i="20"/>
  <c r="AF101" i="32"/>
  <c r="AF95" i="22"/>
  <c r="AF98" i="10"/>
  <c r="AF78" i="13"/>
  <c r="AF92" i="33"/>
  <c r="AF102" i="12"/>
  <c r="AF94" i="17"/>
  <c r="AF98" i="32"/>
  <c r="AF101" i="35"/>
  <c r="AF101" i="22"/>
  <c r="AF99" i="13"/>
  <c r="AF75" i="18"/>
  <c r="AF78" i="19"/>
  <c r="AF101" i="36"/>
  <c r="AF94" i="34"/>
  <c r="AF92" i="18"/>
  <c r="AF81" i="1"/>
  <c r="AF75" i="14"/>
  <c r="AF84" i="17"/>
  <c r="AF80" i="19"/>
  <c r="AF84" i="1"/>
  <c r="AF76" i="35"/>
  <c r="AF77" i="2"/>
  <c r="AF80" i="14"/>
  <c r="AF82" i="22"/>
  <c r="AF86" i="22"/>
  <c r="AF100" i="34"/>
  <c r="AF96" i="35"/>
  <c r="AF94" i="12"/>
  <c r="AF93" i="12"/>
  <c r="AF92" i="16"/>
  <c r="AF95" i="17"/>
  <c r="AF92" i="19"/>
  <c r="AF102" i="32"/>
  <c r="AF95" i="35"/>
  <c r="AF94" i="32"/>
  <c r="AF99" i="1"/>
  <c r="AF94" i="33"/>
  <c r="AF96" i="36"/>
  <c r="AF93" i="32"/>
  <c r="AF102" i="34"/>
  <c r="AF103" i="15"/>
  <c r="AF99" i="16"/>
  <c r="AF97" i="21"/>
  <c r="AF92" i="13"/>
  <c r="AF101" i="18"/>
  <c r="AF94" i="19"/>
  <c r="AF97" i="19"/>
  <c r="AF97" i="17"/>
  <c r="AF75" i="36"/>
  <c r="AF87" i="35"/>
  <c r="AF76" i="34"/>
  <c r="AF80" i="34"/>
  <c r="AF86" i="16"/>
  <c r="AF76" i="19"/>
  <c r="AF103" i="32"/>
  <c r="AF99" i="32"/>
  <c r="AF99" i="33"/>
  <c r="AF93" i="33"/>
  <c r="AF95" i="12"/>
  <c r="AF96" i="2"/>
  <c r="AF97" i="12"/>
  <c r="AF103" i="17"/>
  <c r="AF102" i="13"/>
  <c r="AF104" i="18"/>
  <c r="AF95" i="20"/>
  <c r="AF83" i="21"/>
  <c r="AF86" i="32"/>
  <c r="AF75" i="16"/>
  <c r="AF85" i="36"/>
  <c r="AF83" i="15"/>
  <c r="AF84" i="36"/>
  <c r="AF83" i="34"/>
  <c r="AF85" i="35"/>
  <c r="AF81" i="10"/>
  <c r="AF83" i="12"/>
  <c r="AF82" i="17"/>
  <c r="AF78" i="16"/>
  <c r="AF77" i="13"/>
  <c r="AF76" i="22"/>
  <c r="AF79" i="19"/>
  <c r="AF92" i="32"/>
  <c r="AF102" i="33"/>
  <c r="AF99" i="15"/>
  <c r="AF94" i="16"/>
  <c r="AF96" i="22"/>
  <c r="AF97" i="18"/>
  <c r="AF92" i="20"/>
  <c r="AF80" i="12"/>
  <c r="AF99" i="35"/>
  <c r="AF80" i="35"/>
  <c r="AF84" i="15"/>
  <c r="AF79" i="16"/>
  <c r="AF87" i="1"/>
  <c r="AF75" i="21"/>
  <c r="AF83" i="18"/>
  <c r="AF96" i="17"/>
  <c r="AF84" i="32"/>
  <c r="AF75" i="10"/>
  <c r="AF79" i="12"/>
  <c r="AF79" i="17"/>
  <c r="AF87" i="20"/>
  <c r="AF100" i="2"/>
  <c r="AF103" i="12"/>
  <c r="AF100" i="17"/>
  <c r="AF103" i="13"/>
  <c r="AF100" i="18"/>
  <c r="AF78" i="33"/>
  <c r="AF78" i="2"/>
  <c r="AF82" i="33"/>
  <c r="AF86" i="34"/>
  <c r="AF79" i="10"/>
  <c r="AF75" i="17"/>
  <c r="AF75" i="19"/>
  <c r="AF81" i="20"/>
  <c r="AF87" i="10"/>
  <c r="AF76" i="36"/>
  <c r="AF83" i="10"/>
  <c r="AF82" i="2"/>
  <c r="AF87" i="22"/>
  <c r="AF76" i="15"/>
  <c r="AF81" i="33"/>
  <c r="AF77" i="21"/>
  <c r="AF76" i="12"/>
  <c r="AF75" i="15"/>
  <c r="AF83" i="13"/>
  <c r="AF75" i="20"/>
  <c r="AF77" i="20"/>
  <c r="AF104" i="33"/>
  <c r="AF100" i="12"/>
  <c r="AF104" i="12"/>
  <c r="AF102" i="14"/>
  <c r="AF92" i="21"/>
  <c r="AF104" i="22"/>
  <c r="AF100" i="19"/>
  <c r="AF78" i="15"/>
  <c r="AF86" i="17"/>
  <c r="AF80" i="18"/>
  <c r="AF93" i="34"/>
  <c r="AF102" i="36"/>
  <c r="AF103" i="21"/>
  <c r="AF94" i="18"/>
  <c r="AF82" i="32"/>
  <c r="AF80" i="16"/>
  <c r="AF99" i="36"/>
  <c r="AF92" i="36"/>
  <c r="AF92" i="12"/>
  <c r="AF99" i="18"/>
  <c r="AF102" i="19"/>
  <c r="AF84" i="10"/>
  <c r="AF86" i="15"/>
  <c r="AF76" i="13"/>
  <c r="AF93" i="35"/>
  <c r="AF96" i="16"/>
  <c r="AF104" i="13"/>
  <c r="AF96" i="19"/>
  <c r="AF84" i="2"/>
  <c r="AF81" i="21"/>
  <c r="AF78" i="22"/>
  <c r="AF84" i="20"/>
  <c r="AF104" i="32"/>
  <c r="AF103" i="36"/>
  <c r="AF100" i="16"/>
  <c r="AF102" i="22"/>
  <c r="AF78" i="34"/>
  <c r="AF85" i="15"/>
  <c r="AF85" i="17"/>
  <c r="AF94" i="2"/>
  <c r="AF103" i="34"/>
  <c r="AF102" i="10"/>
  <c r="AF93" i="22"/>
  <c r="AF79" i="35"/>
  <c r="AF85" i="12"/>
  <c r="AF83" i="19"/>
  <c r="AF96" i="33"/>
  <c r="AF99" i="34"/>
  <c r="AF98" i="2"/>
  <c r="AF95" i="34"/>
  <c r="AF98" i="14"/>
  <c r="AF102" i="16"/>
  <c r="AF97" i="13"/>
  <c r="AF93" i="19"/>
  <c r="AF87" i="32"/>
  <c r="AF85" i="10"/>
  <c r="AF76" i="18"/>
  <c r="AF82" i="16"/>
  <c r="AF80" i="32"/>
  <c r="AF85" i="32"/>
  <c r="AF83" i="32"/>
  <c r="AF77" i="34"/>
  <c r="AF84" i="14"/>
  <c r="AF86" i="2"/>
  <c r="AF83" i="14"/>
  <c r="AF82" i="12"/>
  <c r="AF85" i="22"/>
  <c r="AF77" i="22"/>
  <c r="AF87" i="18"/>
  <c r="AF80" i="20"/>
  <c r="AF98" i="17"/>
  <c r="AF98" i="22"/>
  <c r="AF79" i="36"/>
  <c r="AF75" i="34"/>
  <c r="AF78" i="12"/>
  <c r="AF85" i="34"/>
  <c r="AF77" i="15"/>
  <c r="AF87" i="12"/>
  <c r="AF87" i="15"/>
  <c r="AF78" i="17"/>
  <c r="AF86" i="21"/>
  <c r="AF78" i="21"/>
  <c r="AF87" i="19"/>
  <c r="AF104" i="1"/>
  <c r="AF100" i="35"/>
  <c r="AF97" i="33"/>
  <c r="AF97" i="2"/>
  <c r="AF93" i="14"/>
  <c r="AF97" i="15"/>
  <c r="AF98" i="21"/>
  <c r="AF99" i="22"/>
  <c r="AF96" i="18"/>
  <c r="AF94" i="20"/>
  <c r="AF83" i="1"/>
  <c r="AF81" i="16"/>
  <c r="AF81" i="32"/>
  <c r="AF83" i="35"/>
  <c r="AF87" i="17"/>
  <c r="AF83" i="16"/>
  <c r="AF79" i="22"/>
  <c r="AF86" i="18"/>
  <c r="AF78" i="20"/>
  <c r="AF94" i="14"/>
  <c r="AF92" i="35"/>
  <c r="AF101" i="14"/>
  <c r="AF96" i="15"/>
  <c r="AF100" i="13"/>
  <c r="AF104" i="20"/>
  <c r="AF76" i="33"/>
  <c r="AF75" i="13"/>
  <c r="AF84" i="19"/>
  <c r="AF82" i="34"/>
  <c r="AF86" i="36"/>
  <c r="AF84" i="35"/>
  <c r="AF84" i="34"/>
  <c r="AF86" i="19"/>
  <c r="AF79" i="32"/>
  <c r="AF77" i="33"/>
  <c r="AF79" i="15"/>
  <c r="AF81" i="34"/>
  <c r="AF75" i="12"/>
  <c r="AF84" i="16"/>
  <c r="AF82" i="21"/>
  <c r="AF82" i="19"/>
  <c r="AF75" i="22"/>
  <c r="AF81" i="18"/>
  <c r="AF78" i="32"/>
  <c r="AF75" i="32"/>
  <c r="AF75" i="35"/>
  <c r="AF81" i="2"/>
  <c r="AF85" i="2"/>
  <c r="AF77" i="10"/>
  <c r="AF85" i="14"/>
  <c r="AF87" i="13"/>
  <c r="AF80" i="13"/>
  <c r="AF79" i="18"/>
  <c r="AF85" i="20"/>
  <c r="AF76" i="32"/>
  <c r="AF80" i="17"/>
  <c r="AF81" i="36"/>
  <c r="AF80" i="10"/>
  <c r="AF80" i="15"/>
  <c r="AF77" i="16"/>
  <c r="AF84" i="33"/>
  <c r="AF86" i="1"/>
  <c r="AF82" i="35"/>
  <c r="AF85" i="18"/>
  <c r="AF82" i="20"/>
  <c r="AF76" i="10"/>
  <c r="AF119" i="1"/>
  <c r="AF120" i="32"/>
  <c r="AF111" i="35"/>
  <c r="AF113" i="36"/>
  <c r="AF117" i="33"/>
  <c r="AF117" i="35"/>
  <c r="AF116" i="34"/>
  <c r="AF121" i="33"/>
  <c r="AF114" i="33"/>
  <c r="AF117" i="14"/>
  <c r="AF111" i="2"/>
  <c r="AF116" i="2"/>
  <c r="AF115" i="2"/>
  <c r="AF120" i="34"/>
  <c r="AF112" i="15"/>
  <c r="AF116" i="14"/>
  <c r="AF115" i="12"/>
  <c r="AF118" i="16"/>
  <c r="AF120" i="12"/>
  <c r="AF119" i="10"/>
  <c r="AF112" i="16"/>
  <c r="AF121" i="16"/>
  <c r="AF121" i="21"/>
  <c r="AF116" i="17"/>
  <c r="AF119" i="18"/>
  <c r="AF118" i="13"/>
  <c r="AF116" i="13"/>
  <c r="AF120" i="22"/>
  <c r="AF118" i="18"/>
  <c r="AF111" i="19"/>
  <c r="AF118" i="19"/>
  <c r="AF115" i="19"/>
  <c r="AF110" i="20"/>
  <c r="AF111" i="20"/>
  <c r="AF79" i="1"/>
  <c r="AF75" i="33"/>
  <c r="AF77" i="32"/>
  <c r="AF82" i="36"/>
  <c r="AF87" i="36"/>
  <c r="AF77" i="14"/>
  <c r="AF86" i="35"/>
  <c r="AF85" i="33"/>
  <c r="AF76" i="2"/>
  <c r="AF87" i="34"/>
  <c r="AF80" i="2"/>
  <c r="AF79" i="2"/>
  <c r="AF82" i="13"/>
  <c r="AF83" i="2"/>
  <c r="AF81" i="12"/>
  <c r="AF81" i="15"/>
  <c r="AF86" i="14"/>
  <c r="AF79" i="14"/>
  <c r="AF78" i="14"/>
  <c r="AF76" i="16"/>
  <c r="AF87" i="16"/>
  <c r="AF83" i="17"/>
  <c r="AF81" i="17"/>
  <c r="AF83" i="22"/>
  <c r="AF81" i="13"/>
  <c r="AF84" i="18"/>
  <c r="AF85" i="13"/>
  <c r="AF84" i="22"/>
  <c r="AF82" i="18"/>
  <c r="AF85" i="19"/>
  <c r="AF77" i="19"/>
  <c r="AF81" i="19"/>
  <c r="AF76" i="20"/>
  <c r="AF86" i="20"/>
  <c r="AF100" i="36"/>
  <c r="AF93" i="36"/>
  <c r="AF103" i="35"/>
  <c r="AF97" i="14"/>
  <c r="AF101" i="10"/>
  <c r="AF103" i="14"/>
  <c r="AF99" i="12"/>
  <c r="AF103" i="18"/>
  <c r="AF98" i="20"/>
  <c r="AF117" i="1"/>
  <c r="AF112" i="32"/>
  <c r="AF117" i="32"/>
  <c r="AF110" i="32"/>
  <c r="AF111" i="34"/>
  <c r="AF115" i="35"/>
  <c r="AF116" i="10"/>
  <c r="AF109" i="21"/>
  <c r="AF83" i="33"/>
  <c r="AF76" i="21"/>
  <c r="AF86" i="13"/>
  <c r="AF80" i="36"/>
  <c r="AF83" i="36"/>
  <c r="AF80" i="33"/>
  <c r="AF78" i="35"/>
  <c r="AF77" i="35"/>
  <c r="AF86" i="10"/>
  <c r="AF81" i="14"/>
  <c r="AF87" i="21"/>
  <c r="AF81" i="35"/>
  <c r="AF86" i="33"/>
  <c r="AF87" i="2"/>
  <c r="AF77" i="12"/>
  <c r="AF82" i="15"/>
  <c r="AF87" i="14"/>
  <c r="AF86" i="12"/>
  <c r="AF79" i="21"/>
  <c r="AF84" i="13"/>
  <c r="AF79" i="20"/>
  <c r="AF79" i="33"/>
  <c r="AF78" i="10"/>
  <c r="AF85" i="16"/>
  <c r="AF77" i="17"/>
  <c r="AF85" i="21"/>
  <c r="AF79" i="13"/>
  <c r="H144" i="38"/>
  <c r="H146" i="38"/>
  <c r="H153" i="38"/>
  <c r="P156" i="38"/>
  <c r="R156" i="38"/>
  <c r="H147" i="38"/>
  <c r="K156" i="38"/>
  <c r="H143" i="38"/>
  <c r="Z156" i="38"/>
  <c r="T156" i="38"/>
  <c r="W156" i="38"/>
  <c r="AC156" i="38"/>
  <c r="M156" i="38"/>
  <c r="U139" i="38"/>
  <c r="L139" i="38"/>
  <c r="H126" i="38"/>
  <c r="H148" i="38"/>
  <c r="S139" i="38"/>
  <c r="P139" i="38"/>
  <c r="V139" i="38"/>
  <c r="AA139" i="38"/>
  <c r="R139" i="38"/>
  <c r="Q139" i="38"/>
  <c r="W139" i="38"/>
  <c r="Y139" i="38"/>
  <c r="AB139" i="38"/>
  <c r="N139" i="38"/>
  <c r="V156" i="38"/>
  <c r="N156" i="38"/>
  <c r="T139" i="38"/>
  <c r="H134" i="38"/>
  <c r="X139" i="38"/>
  <c r="L156" i="38"/>
  <c r="AC139" i="38"/>
  <c r="H136" i="38"/>
  <c r="O139" i="38"/>
  <c r="M139" i="38"/>
  <c r="Z139" i="38"/>
  <c r="O156" i="38"/>
  <c r="H135" i="38"/>
  <c r="Q65" i="20"/>
  <c r="AF65" i="20" s="1"/>
  <c r="Q59" i="20"/>
  <c r="AF59" i="20" s="1"/>
  <c r="Q66" i="20"/>
  <c r="AF66" i="20" s="1"/>
  <c r="Q60" i="20"/>
  <c r="AF60" i="20" s="1"/>
  <c r="Q67" i="20"/>
  <c r="AF67" i="20" s="1"/>
  <c r="Q61" i="20"/>
  <c r="AF61" i="20" s="1"/>
  <c r="Q68" i="20"/>
  <c r="AF68" i="20" s="1"/>
  <c r="Q62" i="20"/>
  <c r="AF62" i="20" s="1"/>
  <c r="Q63" i="20"/>
  <c r="AF63" i="20" s="1"/>
  <c r="Q58" i="20"/>
  <c r="AF58" i="20" s="1"/>
  <c r="Q69" i="20"/>
  <c r="AF69" i="20" s="1"/>
  <c r="Q64" i="20"/>
  <c r="AF64" i="20" s="1"/>
  <c r="Q70" i="20"/>
  <c r="AF70" i="20" s="1"/>
  <c r="Q66" i="19"/>
  <c r="AF66" i="19" s="1"/>
  <c r="Q67" i="19"/>
  <c r="AF67" i="19" s="1"/>
  <c r="Q61" i="19"/>
  <c r="AF61" i="19" s="1"/>
  <c r="Q68" i="19"/>
  <c r="AF68" i="19" s="1"/>
  <c r="Q62" i="19"/>
  <c r="AF62" i="19" s="1"/>
  <c r="Q69" i="19"/>
  <c r="AF69" i="19" s="1"/>
  <c r="Q63" i="19"/>
  <c r="AF63" i="19" s="1"/>
  <c r="Q70" i="19"/>
  <c r="AF70" i="19" s="1"/>
  <c r="Q58" i="19"/>
  <c r="AF58" i="19" s="1"/>
  <c r="Q65" i="19"/>
  <c r="AF65" i="19" s="1"/>
  <c r="Q59" i="19"/>
  <c r="AF59" i="19" s="1"/>
  <c r="Q60" i="19"/>
  <c r="AF60" i="19" s="1"/>
  <c r="Q66" i="18"/>
  <c r="AF66" i="18" s="1"/>
  <c r="Q60" i="18"/>
  <c r="AF60" i="18" s="1"/>
  <c r="Q67" i="18"/>
  <c r="AF67" i="18" s="1"/>
  <c r="Q61" i="18"/>
  <c r="AF61" i="18" s="1"/>
  <c r="Q68" i="18"/>
  <c r="AF68" i="18" s="1"/>
  <c r="Q62" i="18"/>
  <c r="AF62" i="18" s="1"/>
  <c r="Q69" i="18"/>
  <c r="AF69" i="18" s="1"/>
  <c r="Q63" i="18"/>
  <c r="AF63" i="18" s="1"/>
  <c r="Q70" i="18"/>
  <c r="AF70" i="18" s="1"/>
  <c r="Q69" i="22"/>
  <c r="AF69" i="22" s="1"/>
  <c r="Q63" i="22"/>
  <c r="AF63" i="22" s="1"/>
  <c r="Q65" i="18"/>
  <c r="AF65" i="18" s="1"/>
  <c r="Q70" i="22"/>
  <c r="AF70" i="22" s="1"/>
  <c r="Q64" i="22"/>
  <c r="AF64" i="22" s="1"/>
  <c r="Q58" i="22"/>
  <c r="AF58" i="22" s="1"/>
  <c r="Q64" i="19"/>
  <c r="AF64" i="19" s="1"/>
  <c r="Q58" i="18"/>
  <c r="AF58" i="18" s="1"/>
  <c r="Q65" i="22"/>
  <c r="AF65" i="22" s="1"/>
  <c r="Q59" i="22"/>
  <c r="AF59" i="22" s="1"/>
  <c r="Q66" i="22"/>
  <c r="AF66" i="22" s="1"/>
  <c r="Q60" i="22"/>
  <c r="AF60" i="22" s="1"/>
  <c r="Q67" i="13"/>
  <c r="AF67" i="13" s="1"/>
  <c r="Q61" i="13"/>
  <c r="AF61" i="13" s="1"/>
  <c r="Q67" i="21"/>
  <c r="AF67" i="21" s="1"/>
  <c r="Q61" i="21"/>
  <c r="AF61" i="21" s="1"/>
  <c r="Q68" i="22"/>
  <c r="AF68" i="22" s="1"/>
  <c r="Q68" i="13"/>
  <c r="AF68" i="13" s="1"/>
  <c r="Q62" i="13"/>
  <c r="AF62" i="13" s="1"/>
  <c r="Q68" i="21"/>
  <c r="AF68" i="21" s="1"/>
  <c r="Q62" i="21"/>
  <c r="AF62" i="21" s="1"/>
  <c r="Q61" i="22"/>
  <c r="AF61" i="22" s="1"/>
  <c r="Q69" i="13"/>
  <c r="AF69" i="13" s="1"/>
  <c r="Q63" i="13"/>
  <c r="AF63" i="13" s="1"/>
  <c r="Q69" i="21"/>
  <c r="AF69" i="21" s="1"/>
  <c r="Q63" i="21"/>
  <c r="AF63" i="21" s="1"/>
  <c r="Q59" i="18"/>
  <c r="AF59" i="18" s="1"/>
  <c r="Q70" i="13"/>
  <c r="AF70" i="13" s="1"/>
  <c r="Q64" i="13"/>
  <c r="AF64" i="13" s="1"/>
  <c r="Q58" i="13"/>
  <c r="AF58" i="13" s="1"/>
  <c r="Q70" i="21"/>
  <c r="AF70" i="21" s="1"/>
  <c r="Q64" i="21"/>
  <c r="AF64" i="21" s="1"/>
  <c r="Q58" i="21"/>
  <c r="AF58" i="21" s="1"/>
  <c r="Q65" i="13"/>
  <c r="AF65" i="13" s="1"/>
  <c r="Q66" i="17"/>
  <c r="AF66" i="17" s="1"/>
  <c r="Q60" i="17"/>
  <c r="AF60" i="17" s="1"/>
  <c r="Q60" i="13"/>
  <c r="AF60" i="13" s="1"/>
  <c r="Q66" i="21"/>
  <c r="AF66" i="21" s="1"/>
  <c r="Q67" i="17"/>
  <c r="AF67" i="17" s="1"/>
  <c r="Q61" i="17"/>
  <c r="AF61" i="17" s="1"/>
  <c r="Q59" i="21"/>
  <c r="AF59" i="21" s="1"/>
  <c r="Q68" i="17"/>
  <c r="AF68" i="17" s="1"/>
  <c r="Q62" i="17"/>
  <c r="AF62" i="17" s="1"/>
  <c r="Q62" i="22"/>
  <c r="AF62" i="22" s="1"/>
  <c r="Q66" i="13"/>
  <c r="AF66" i="13" s="1"/>
  <c r="Q69" i="17"/>
  <c r="AF69" i="17" s="1"/>
  <c r="Q63" i="17"/>
  <c r="AF63" i="17" s="1"/>
  <c r="Q64" i="18"/>
  <c r="AF64" i="18" s="1"/>
  <c r="Q65" i="21"/>
  <c r="AF65" i="21" s="1"/>
  <c r="Q58" i="17"/>
  <c r="AF58" i="17" s="1"/>
  <c r="Q70" i="16"/>
  <c r="AF70" i="16" s="1"/>
  <c r="Q64" i="16"/>
  <c r="AF64" i="16" s="1"/>
  <c r="Q58" i="16"/>
  <c r="AF58" i="16" s="1"/>
  <c r="Q65" i="16"/>
  <c r="AF65" i="16" s="1"/>
  <c r="Q59" i="16"/>
  <c r="AF59" i="16" s="1"/>
  <c r="Q59" i="13"/>
  <c r="AF59" i="13" s="1"/>
  <c r="Q64" i="17"/>
  <c r="AF64" i="17" s="1"/>
  <c r="Q66" i="16"/>
  <c r="AF66" i="16" s="1"/>
  <c r="Q60" i="16"/>
  <c r="AF60" i="16" s="1"/>
  <c r="Q59" i="17"/>
  <c r="AF59" i="17" s="1"/>
  <c r="Q67" i="16"/>
  <c r="AF67" i="16" s="1"/>
  <c r="Q61" i="16"/>
  <c r="AF61" i="16" s="1"/>
  <c r="Q68" i="16"/>
  <c r="AF68" i="16" s="1"/>
  <c r="Q69" i="15"/>
  <c r="AF69" i="15" s="1"/>
  <c r="Q63" i="15"/>
  <c r="AF63" i="15" s="1"/>
  <c r="Q69" i="14"/>
  <c r="AF69" i="14" s="1"/>
  <c r="Q63" i="14"/>
  <c r="AF63" i="14" s="1"/>
  <c r="Q69" i="12"/>
  <c r="AF69" i="12" s="1"/>
  <c r="Q63" i="12"/>
  <c r="AF63" i="12" s="1"/>
  <c r="Q60" i="21"/>
  <c r="AF60" i="21" s="1"/>
  <c r="Q63" i="16"/>
  <c r="AF63" i="16" s="1"/>
  <c r="Q70" i="15"/>
  <c r="AF70" i="15" s="1"/>
  <c r="Q64" i="15"/>
  <c r="AF64" i="15" s="1"/>
  <c r="Q58" i="15"/>
  <c r="AF58" i="15" s="1"/>
  <c r="Q70" i="14"/>
  <c r="AF70" i="14" s="1"/>
  <c r="Q64" i="14"/>
  <c r="AF64" i="14" s="1"/>
  <c r="Q58" i="14"/>
  <c r="AF58" i="14" s="1"/>
  <c r="Q70" i="12"/>
  <c r="AF70" i="12" s="1"/>
  <c r="Q64" i="12"/>
  <c r="AF64" i="12" s="1"/>
  <c r="Q58" i="12"/>
  <c r="AF58" i="12" s="1"/>
  <c r="Q65" i="15"/>
  <c r="AF65" i="15" s="1"/>
  <c r="Q59" i="15"/>
  <c r="AF59" i="15" s="1"/>
  <c r="Q65" i="14"/>
  <c r="AF65" i="14" s="1"/>
  <c r="Q59" i="14"/>
  <c r="AF59" i="14" s="1"/>
  <c r="Q65" i="12"/>
  <c r="AF65" i="12" s="1"/>
  <c r="Q59" i="12"/>
  <c r="AF59" i="12" s="1"/>
  <c r="Q65" i="17"/>
  <c r="AF65" i="17" s="1"/>
  <c r="Q69" i="16"/>
  <c r="AF69" i="16" s="1"/>
  <c r="Q66" i="15"/>
  <c r="AF66" i="15" s="1"/>
  <c r="Q60" i="15"/>
  <c r="AF60" i="15" s="1"/>
  <c r="Q66" i="14"/>
  <c r="AF66" i="14" s="1"/>
  <c r="Q60" i="14"/>
  <c r="AF60" i="14" s="1"/>
  <c r="Q66" i="12"/>
  <c r="AF66" i="12" s="1"/>
  <c r="Q60" i="12"/>
  <c r="AF60" i="12" s="1"/>
  <c r="Q67" i="22"/>
  <c r="AF67" i="22" s="1"/>
  <c r="Q61" i="14"/>
  <c r="AF61" i="14" s="1"/>
  <c r="Q67" i="12"/>
  <c r="AF67" i="12" s="1"/>
  <c r="Q68" i="10"/>
  <c r="AF68" i="10" s="1"/>
  <c r="Q62" i="10"/>
  <c r="AF62" i="10" s="1"/>
  <c r="Q68" i="2"/>
  <c r="AF68" i="2" s="1"/>
  <c r="Q62" i="2"/>
  <c r="AF62" i="2" s="1"/>
  <c r="Q68" i="15"/>
  <c r="AF68" i="15" s="1"/>
  <c r="Q62" i="12"/>
  <c r="AF62" i="12" s="1"/>
  <c r="Q69" i="10"/>
  <c r="AF69" i="10" s="1"/>
  <c r="Q63" i="10"/>
  <c r="AF63" i="10" s="1"/>
  <c r="Q69" i="2"/>
  <c r="AF69" i="2" s="1"/>
  <c r="Q63" i="2"/>
  <c r="AF63" i="2" s="1"/>
  <c r="Q69" i="34"/>
  <c r="AF69" i="34" s="1"/>
  <c r="Q70" i="17"/>
  <c r="AF70" i="17" s="1"/>
  <c r="Q62" i="16"/>
  <c r="AF62" i="16" s="1"/>
  <c r="Q61" i="15"/>
  <c r="AF61" i="15" s="1"/>
  <c r="Q67" i="14"/>
  <c r="AF67" i="14" s="1"/>
  <c r="Q70" i="10"/>
  <c r="AF70" i="10" s="1"/>
  <c r="Q64" i="10"/>
  <c r="AF64" i="10" s="1"/>
  <c r="Q58" i="10"/>
  <c r="AF58" i="10" s="1"/>
  <c r="Q70" i="2"/>
  <c r="AF70" i="2" s="1"/>
  <c r="Q64" i="2"/>
  <c r="AF64" i="2" s="1"/>
  <c r="Q58" i="2"/>
  <c r="AF58" i="2" s="1"/>
  <c r="Q62" i="14"/>
  <c r="AF62" i="14" s="1"/>
  <c r="Q68" i="12"/>
  <c r="AF68" i="12" s="1"/>
  <c r="Q65" i="10"/>
  <c r="AF65" i="10" s="1"/>
  <c r="Q59" i="10"/>
  <c r="AF59" i="10" s="1"/>
  <c r="Q65" i="2"/>
  <c r="AF65" i="2" s="1"/>
  <c r="Q59" i="2"/>
  <c r="AF59" i="2" s="1"/>
  <c r="Q67" i="15"/>
  <c r="AF67" i="15" s="1"/>
  <c r="Q61" i="12"/>
  <c r="AF61" i="12" s="1"/>
  <c r="Q66" i="10"/>
  <c r="AF66" i="10" s="1"/>
  <c r="Q70" i="34"/>
  <c r="AF70" i="34" s="1"/>
  <c r="Q68" i="34"/>
  <c r="AF68" i="34" s="1"/>
  <c r="Q62" i="34"/>
  <c r="AF62" i="34" s="1"/>
  <c r="Q68" i="35"/>
  <c r="AF68" i="35" s="1"/>
  <c r="Q62" i="35"/>
  <c r="AF62" i="35" s="1"/>
  <c r="Q68" i="33"/>
  <c r="AF68" i="33" s="1"/>
  <c r="Q62" i="33"/>
  <c r="AF62" i="33" s="1"/>
  <c r="Q61" i="10"/>
  <c r="AF61" i="10" s="1"/>
  <c r="Q67" i="2"/>
  <c r="AF67" i="2" s="1"/>
  <c r="Q63" i="34"/>
  <c r="AF63" i="34" s="1"/>
  <c r="Q69" i="35"/>
  <c r="AF69" i="35" s="1"/>
  <c r="Q63" i="35"/>
  <c r="AF63" i="35" s="1"/>
  <c r="Q69" i="33"/>
  <c r="AF69" i="33" s="1"/>
  <c r="Q63" i="33"/>
  <c r="AF63" i="33" s="1"/>
  <c r="Q60" i="2"/>
  <c r="AF60" i="2" s="1"/>
  <c r="Q64" i="34"/>
  <c r="AF64" i="34" s="1"/>
  <c r="Q58" i="34"/>
  <c r="AF58" i="34" s="1"/>
  <c r="Q70" i="35"/>
  <c r="AF70" i="35" s="1"/>
  <c r="Q64" i="35"/>
  <c r="AF64" i="35" s="1"/>
  <c r="Q58" i="35"/>
  <c r="AF58" i="35" s="1"/>
  <c r="Q70" i="33"/>
  <c r="AF70" i="33" s="1"/>
  <c r="Q64" i="33"/>
  <c r="AF64" i="33" s="1"/>
  <c r="Q58" i="33"/>
  <c r="AF58" i="33" s="1"/>
  <c r="Q68" i="14"/>
  <c r="AF68" i="14" s="1"/>
  <c r="Q67" i="10"/>
  <c r="AF67" i="10" s="1"/>
  <c r="Q65" i="34"/>
  <c r="AF65" i="34" s="1"/>
  <c r="Q59" i="34"/>
  <c r="AF59" i="34" s="1"/>
  <c r="Q65" i="35"/>
  <c r="AF65" i="35" s="1"/>
  <c r="Q59" i="35"/>
  <c r="AF59" i="35" s="1"/>
  <c r="Q65" i="33"/>
  <c r="AF65" i="33" s="1"/>
  <c r="Q59" i="33"/>
  <c r="AF59" i="33" s="1"/>
  <c r="Q66" i="2"/>
  <c r="AF66" i="2" s="1"/>
  <c r="Q60" i="34"/>
  <c r="AF60" i="34" s="1"/>
  <c r="Q62" i="15"/>
  <c r="AF62" i="15" s="1"/>
  <c r="Q60" i="10"/>
  <c r="AF60" i="10" s="1"/>
  <c r="Q66" i="34"/>
  <c r="AF66" i="34" s="1"/>
  <c r="Q61" i="2"/>
  <c r="AF61" i="2" s="1"/>
  <c r="Q67" i="34"/>
  <c r="AF67" i="34" s="1"/>
  <c r="Q66" i="35"/>
  <c r="AF66" i="35" s="1"/>
  <c r="Q61" i="35"/>
  <c r="AF61" i="35" s="1"/>
  <c r="Q67" i="33"/>
  <c r="AF67" i="33" s="1"/>
  <c r="Q60" i="33"/>
  <c r="AF60" i="33" s="1"/>
  <c r="Q61" i="33"/>
  <c r="AF61" i="33" s="1"/>
  <c r="Q67" i="35"/>
  <c r="AF67" i="35" s="1"/>
  <c r="Q66" i="36"/>
  <c r="AF66" i="36" s="1"/>
  <c r="Q60" i="36"/>
  <c r="AF60" i="36" s="1"/>
  <c r="Q66" i="32"/>
  <c r="AF66" i="32" s="1"/>
  <c r="Q60" i="32"/>
  <c r="AF60" i="32" s="1"/>
  <c r="Q67" i="36"/>
  <c r="AF67" i="36" s="1"/>
  <c r="Q61" i="36"/>
  <c r="AF61" i="36" s="1"/>
  <c r="Q68" i="36"/>
  <c r="AF68" i="36" s="1"/>
  <c r="Q62" i="36"/>
  <c r="AF62" i="36" s="1"/>
  <c r="Q61" i="34"/>
  <c r="AF61" i="34" s="1"/>
  <c r="Q66" i="33"/>
  <c r="AF66" i="33" s="1"/>
  <c r="Q69" i="36"/>
  <c r="AF69" i="36" s="1"/>
  <c r="Q63" i="36"/>
  <c r="AF63" i="36" s="1"/>
  <c r="Q69" i="32"/>
  <c r="AF69" i="32" s="1"/>
  <c r="Q63" i="32"/>
  <c r="AF63" i="32" s="1"/>
  <c r="Q62" i="1"/>
  <c r="AF62" i="1" s="1"/>
  <c r="Q68" i="1"/>
  <c r="AF68" i="1" s="1"/>
  <c r="Q58" i="36"/>
  <c r="AF58" i="36" s="1"/>
  <c r="Q60" i="35"/>
  <c r="AF60" i="35" s="1"/>
  <c r="Q64" i="36"/>
  <c r="AF64" i="36" s="1"/>
  <c r="Q59" i="36"/>
  <c r="AF59" i="36" s="1"/>
  <c r="Q70" i="36"/>
  <c r="AF70" i="36" s="1"/>
  <c r="Q70" i="32"/>
  <c r="AF70" i="32" s="1"/>
  <c r="Q61" i="32"/>
  <c r="AF61" i="32" s="1"/>
  <c r="Q65" i="32"/>
  <c r="AF65" i="32" s="1"/>
  <c r="Q64" i="32"/>
  <c r="AF64" i="32" s="1"/>
  <c r="Q59" i="1"/>
  <c r="AF59" i="1" s="1"/>
  <c r="Q60" i="1"/>
  <c r="AF60" i="1" s="1"/>
  <c r="Q61" i="1"/>
  <c r="AF61" i="1" s="1"/>
  <c r="Q58" i="1"/>
  <c r="AF58" i="1" s="1"/>
  <c r="Q65" i="36"/>
  <c r="AF65" i="36" s="1"/>
  <c r="Q68" i="32"/>
  <c r="AF68" i="32" s="1"/>
  <c r="Q59" i="32"/>
  <c r="AF59" i="32" s="1"/>
  <c r="Q63" i="1"/>
  <c r="AF63" i="1" s="1"/>
  <c r="Q64" i="1"/>
  <c r="AF64" i="1" s="1"/>
  <c r="Q65" i="1"/>
  <c r="AF65" i="1" s="1"/>
  <c r="Q66" i="1"/>
  <c r="AF66" i="1" s="1"/>
  <c r="Q67" i="1"/>
  <c r="AF67" i="1" s="1"/>
  <c r="Q70" i="1"/>
  <c r="AF70" i="1" s="1"/>
  <c r="Q58" i="32"/>
  <c r="AF58" i="32" s="1"/>
  <c r="Q69" i="1"/>
  <c r="AF69" i="1" s="1"/>
  <c r="Q62" i="32"/>
  <c r="AF62" i="32" s="1"/>
  <c r="Q67" i="32"/>
  <c r="AF67" i="32" s="1"/>
  <c r="AF116" i="1"/>
  <c r="AF120" i="36"/>
  <c r="AF119" i="32"/>
  <c r="AF118" i="36"/>
  <c r="AF110" i="33"/>
  <c r="AF116" i="36"/>
  <c r="AF110" i="35"/>
  <c r="AF115" i="33"/>
  <c r="AF111" i="10"/>
  <c r="AF121" i="10"/>
  <c r="AF117" i="34"/>
  <c r="AF118" i="35"/>
  <c r="AF109" i="2"/>
  <c r="AF114" i="34"/>
  <c r="AF111" i="14"/>
  <c r="AF118" i="14"/>
  <c r="AF118" i="2"/>
  <c r="AF110" i="14"/>
  <c r="AF109" i="12"/>
  <c r="AF109" i="15"/>
  <c r="AF114" i="12"/>
  <c r="AF113" i="10"/>
  <c r="AF118" i="15"/>
  <c r="AF116" i="15"/>
  <c r="AF115" i="16"/>
  <c r="AF120" i="16"/>
  <c r="AF118" i="17"/>
  <c r="AF110" i="17"/>
  <c r="AF118" i="22"/>
  <c r="AF118" i="21"/>
  <c r="AF110" i="13"/>
  <c r="AF121" i="13"/>
  <c r="AF114" i="22"/>
  <c r="AF113" i="18"/>
  <c r="AF116" i="18"/>
  <c r="AF120" i="18"/>
  <c r="AF109" i="19"/>
  <c r="AF120" i="19"/>
  <c r="AF118" i="20"/>
  <c r="AF120" i="20"/>
  <c r="AF114" i="32"/>
  <c r="AF121" i="1"/>
  <c r="AF114" i="36"/>
  <c r="AF109" i="1"/>
  <c r="AF119" i="36"/>
  <c r="AF111" i="32"/>
  <c r="AF114" i="1"/>
  <c r="AF116" i="35"/>
  <c r="AF111" i="15"/>
  <c r="AF109" i="35"/>
  <c r="AF120" i="33"/>
  <c r="AF113" i="33"/>
  <c r="AF112" i="14"/>
  <c r="AF110" i="10"/>
  <c r="AF121" i="2"/>
  <c r="AF114" i="2"/>
  <c r="AF119" i="34"/>
  <c r="AF119" i="16"/>
  <c r="AF111" i="12"/>
  <c r="AF110" i="15"/>
  <c r="AF121" i="12"/>
  <c r="AF114" i="17"/>
  <c r="AF114" i="14"/>
  <c r="AF113" i="12"/>
  <c r="AF117" i="15"/>
  <c r="AF116" i="16"/>
  <c r="AF115" i="17"/>
  <c r="AF113" i="17"/>
  <c r="AF111" i="22"/>
  <c r="AF115" i="21"/>
  <c r="AF113" i="21"/>
  <c r="AF112" i="22"/>
  <c r="AF110" i="22"/>
  <c r="AF115" i="22"/>
  <c r="AF113" i="13"/>
  <c r="AF112" i="18"/>
  <c r="AF109" i="18"/>
  <c r="AF112" i="19"/>
  <c r="AF121" i="19"/>
  <c r="AF112" i="20"/>
  <c r="AF117" i="20"/>
  <c r="AF118" i="10"/>
  <c r="AF120" i="17"/>
  <c r="AF109" i="22"/>
  <c r="AF109" i="36"/>
  <c r="AF121" i="36"/>
  <c r="AF111" i="33"/>
  <c r="AF114" i="35"/>
  <c r="AF119" i="33"/>
  <c r="AF112" i="33"/>
  <c r="AF109" i="34"/>
  <c r="AF109" i="10"/>
  <c r="AF120" i="2"/>
  <c r="AF113" i="2"/>
  <c r="AF112" i="34"/>
  <c r="AF119" i="15"/>
  <c r="AF109" i="14"/>
  <c r="AF120" i="14"/>
  <c r="AF119" i="12"/>
  <c r="AF111" i="16"/>
  <c r="AF115" i="15"/>
  <c r="AF114" i="15"/>
  <c r="AF119" i="17"/>
  <c r="AF111" i="17"/>
  <c r="AF117" i="13"/>
  <c r="AF119" i="21"/>
  <c r="AF111" i="21"/>
  <c r="AF116" i="22"/>
  <c r="AF121" i="22"/>
  <c r="AF119" i="13"/>
  <c r="AF111" i="18"/>
  <c r="AF115" i="18"/>
  <c r="AF117" i="19"/>
  <c r="AF114" i="19"/>
  <c r="AF116" i="20"/>
  <c r="AF114" i="20"/>
  <c r="AF119" i="20"/>
  <c r="AF118" i="1"/>
  <c r="AF115" i="32"/>
  <c r="AF121" i="32"/>
  <c r="AF118" i="32"/>
  <c r="AF111" i="36"/>
  <c r="AF116" i="32"/>
  <c r="AF110" i="2"/>
  <c r="AF118" i="12"/>
  <c r="AF121" i="35"/>
  <c r="AF120" i="35"/>
  <c r="AF113" i="35"/>
  <c r="AF118" i="33"/>
  <c r="AF115" i="34"/>
  <c r="AF112" i="10"/>
  <c r="AF117" i="10"/>
  <c r="AF119" i="2"/>
  <c r="AF118" i="34"/>
  <c r="AF110" i="12"/>
  <c r="AF113" i="16"/>
  <c r="AF115" i="14"/>
  <c r="AF114" i="10"/>
  <c r="AF113" i="15"/>
  <c r="AF113" i="14"/>
  <c r="AF117" i="16"/>
  <c r="AF121" i="15"/>
  <c r="AF120" i="15"/>
  <c r="AF116" i="21"/>
  <c r="AF117" i="17"/>
  <c r="AF114" i="21"/>
  <c r="AF111" i="13"/>
  <c r="AF117" i="21"/>
  <c r="AF109" i="13"/>
  <c r="AF114" i="13"/>
  <c r="AF113" i="22"/>
  <c r="AF117" i="18"/>
  <c r="AF121" i="18"/>
  <c r="AF110" i="19"/>
  <c r="AF113" i="19"/>
  <c r="AF109" i="20"/>
  <c r="AF113" i="20"/>
  <c r="AF113" i="34"/>
  <c r="AF110" i="16"/>
  <c r="AF109" i="32"/>
  <c r="AF115" i="36"/>
  <c r="AF113" i="32"/>
  <c r="AF112" i="36"/>
  <c r="AF117" i="36"/>
  <c r="AF110" i="36"/>
  <c r="AF116" i="33"/>
  <c r="AF109" i="33"/>
  <c r="AF117" i="2"/>
  <c r="AF110" i="34"/>
  <c r="AF119" i="35"/>
  <c r="AF112" i="35"/>
  <c r="AF121" i="34"/>
  <c r="AF112" i="12"/>
  <c r="AF117" i="12"/>
  <c r="AF115" i="10"/>
  <c r="AF112" i="2"/>
  <c r="AF116" i="12"/>
  <c r="AF112" i="13"/>
  <c r="AF121" i="14"/>
  <c r="AF120" i="10"/>
  <c r="AF109" i="17"/>
  <c r="AF119" i="14"/>
  <c r="AF121" i="17"/>
  <c r="AF109" i="16"/>
  <c r="AF114" i="16"/>
  <c r="AF112" i="17"/>
  <c r="AF110" i="21"/>
  <c r="AF120" i="21"/>
  <c r="AF112" i="21"/>
  <c r="AF117" i="22"/>
  <c r="AF115" i="13"/>
  <c r="AF120" i="13"/>
  <c r="AF119" i="22"/>
  <c r="AF110" i="18"/>
  <c r="AF114" i="18"/>
  <c r="AF116" i="19"/>
  <c r="AF119" i="19"/>
  <c r="AF115" i="20"/>
  <c r="AF121" i="20"/>
  <c r="AA156" i="38"/>
  <c r="U156" i="38"/>
  <c r="H154" i="38"/>
  <c r="AW25" i="5"/>
  <c r="BL25" i="5" s="1"/>
  <c r="AW23" i="5"/>
  <c r="BL23" i="5" s="1"/>
  <c r="AW22" i="5"/>
  <c r="BL22" i="5" s="1"/>
  <c r="H155" i="38"/>
  <c r="H145" i="38"/>
  <c r="Q156" i="38"/>
  <c r="H152" i="38"/>
  <c r="X156" i="38"/>
  <c r="AW26" i="5"/>
  <c r="BL26" i="5" s="1"/>
  <c r="S156" i="38"/>
  <c r="H149" i="38"/>
  <c r="H150" i="38"/>
  <c r="H151" i="38"/>
  <c r="AW11" i="5"/>
  <c r="BL11" i="5" s="1"/>
  <c r="AW19" i="5"/>
  <c r="BL19" i="5" s="1"/>
  <c r="AW13" i="5"/>
  <c r="BL13" i="5" s="1"/>
  <c r="AW24" i="5"/>
  <c r="BL24" i="5" s="1"/>
  <c r="AW29" i="5"/>
  <c r="BL29" i="5" s="1"/>
  <c r="AW21" i="5"/>
  <c r="BL21" i="5" s="1"/>
  <c r="AW15" i="5"/>
  <c r="BL15" i="5" s="1"/>
  <c r="AW14" i="5"/>
  <c r="BL14" i="5" s="1"/>
  <c r="AW27" i="5"/>
  <c r="BL27" i="5" s="1"/>
  <c r="AW18" i="5"/>
  <c r="BL18" i="5" s="1"/>
  <c r="AW16" i="5"/>
  <c r="BL16" i="5" s="1"/>
  <c r="AW20" i="5"/>
  <c r="BL20" i="5" s="1"/>
  <c r="AW28" i="5"/>
  <c r="BL28" i="5" s="1"/>
  <c r="AW17" i="5"/>
  <c r="BL17" i="5" s="1"/>
  <c r="AW12" i="5"/>
  <c r="BL12" i="5" s="1"/>
  <c r="AB156" i="38"/>
  <c r="Y156" i="38"/>
  <c r="AF132" i="1"/>
  <c r="AF97" i="1"/>
  <c r="AF137" i="1"/>
  <c r="AF102" i="1"/>
  <c r="AF129" i="1"/>
  <c r="AF130" i="1"/>
  <c r="AF128" i="1"/>
  <c r="AF138" i="1"/>
  <c r="AF133" i="1"/>
  <c r="AF127" i="1"/>
  <c r="AF113" i="1"/>
  <c r="AF115" i="1"/>
  <c r="AF131" i="1"/>
  <c r="AF110" i="1"/>
  <c r="AF111" i="1"/>
  <c r="AF112" i="1"/>
  <c r="AF120" i="1"/>
  <c r="AF95" i="1"/>
  <c r="AF92" i="1"/>
  <c r="AF96" i="1"/>
  <c r="AF93" i="1"/>
  <c r="AF80" i="1"/>
  <c r="AF98" i="1"/>
  <c r="AF103" i="1"/>
  <c r="AF94" i="1"/>
  <c r="AF76" i="1"/>
  <c r="AF85" i="1"/>
  <c r="AF75" i="1"/>
  <c r="AF77" i="1"/>
  <c r="AF78" i="1"/>
  <c r="BD9" i="5"/>
  <c r="AJ8" i="30"/>
  <c r="AJ19" i="29"/>
  <c r="AJ23" i="30"/>
  <c r="AJ23" i="31"/>
  <c r="AJ12" i="31"/>
  <c r="AJ15" i="30"/>
  <c r="AJ12" i="29"/>
  <c r="AJ15" i="31"/>
  <c r="AJ12" i="30"/>
  <c r="AJ15" i="29"/>
  <c r="AJ19" i="30"/>
  <c r="AJ8" i="29"/>
  <c r="AJ23" i="29"/>
  <c r="AJ21" i="31"/>
  <c r="AJ19" i="31"/>
  <c r="AJ21" i="30"/>
  <c r="AJ21" i="29"/>
  <c r="AJ8" i="31"/>
  <c r="V75" i="38"/>
  <c r="AA58" i="38"/>
  <c r="P114" i="38"/>
  <c r="K119" i="38"/>
  <c r="L58" i="38"/>
  <c r="Y80" i="38"/>
  <c r="R113" i="38"/>
  <c r="AC60" i="38"/>
  <c r="Q86" i="38"/>
  <c r="W96" i="38"/>
  <c r="M60" i="38"/>
  <c r="Y113" i="38"/>
  <c r="S61" i="38"/>
  <c r="L70" i="38"/>
  <c r="L98" i="38"/>
  <c r="L113" i="38"/>
  <c r="M63" i="38"/>
  <c r="X64" i="38"/>
  <c r="L60" i="38"/>
  <c r="X58" i="38"/>
  <c r="P118" i="38"/>
  <c r="U66" i="38"/>
  <c r="Z84" i="38"/>
  <c r="L85" i="38"/>
  <c r="X115" i="38"/>
  <c r="W111" i="38"/>
  <c r="Q99" i="38"/>
  <c r="Y67" i="38"/>
  <c r="W75" i="38"/>
  <c r="Y94" i="38"/>
  <c r="N114" i="38"/>
  <c r="AC80" i="38"/>
  <c r="AC78" i="38"/>
  <c r="R120" i="38"/>
  <c r="Q110" i="38"/>
  <c r="V98" i="38"/>
  <c r="W109" i="38"/>
  <c r="N61" i="38"/>
  <c r="AC120" i="38"/>
  <c r="Q94" i="38"/>
  <c r="AB99" i="38"/>
  <c r="AB114" i="38"/>
  <c r="AB81" i="38"/>
  <c r="X69" i="38"/>
  <c r="L84" i="38"/>
  <c r="AB85" i="38"/>
  <c r="AC62" i="38"/>
  <c r="Y109" i="38"/>
  <c r="V97" i="38"/>
  <c r="M121" i="38"/>
  <c r="S67" i="38"/>
  <c r="M115" i="38"/>
  <c r="AA94" i="38"/>
  <c r="M119" i="38"/>
  <c r="S115" i="38"/>
  <c r="K131" i="38"/>
  <c r="X104" i="38"/>
  <c r="Q102" i="38"/>
  <c r="AA120" i="38"/>
  <c r="T111" i="38"/>
  <c r="AA102" i="38"/>
  <c r="AB84" i="38"/>
  <c r="R101" i="38"/>
  <c r="M101" i="38"/>
  <c r="T100" i="38"/>
  <c r="Y87" i="38"/>
  <c r="U111" i="38"/>
  <c r="W92" i="38"/>
  <c r="Y118" i="38"/>
  <c r="AC100" i="38"/>
  <c r="W77" i="38"/>
  <c r="Y68" i="38"/>
  <c r="Z93" i="38"/>
  <c r="T58" i="38"/>
  <c r="AB79" i="38"/>
  <c r="R115" i="38"/>
  <c r="M68" i="38"/>
  <c r="K127" i="38"/>
  <c r="N93" i="38"/>
  <c r="S86" i="38"/>
  <c r="X70" i="38"/>
  <c r="M84" i="38"/>
  <c r="Q113" i="38"/>
  <c r="M61" i="38"/>
  <c r="V60" i="38"/>
  <c r="M81" i="38"/>
  <c r="M110" i="38"/>
  <c r="AA83" i="38"/>
  <c r="M70" i="38"/>
  <c r="M64" i="38"/>
  <c r="T117" i="38"/>
  <c r="Z121" i="38"/>
  <c r="Y81" i="38"/>
  <c r="AA104" i="38"/>
  <c r="X117" i="38"/>
  <c r="X66" i="38"/>
  <c r="R64" i="38"/>
  <c r="X68" i="38"/>
  <c r="T80" i="38"/>
  <c r="P112" i="38"/>
  <c r="K132" i="38"/>
  <c r="S102" i="38"/>
  <c r="N92" i="38"/>
  <c r="L120" i="38"/>
  <c r="V67" i="38"/>
  <c r="S68" i="38"/>
  <c r="Z67" i="38"/>
  <c r="S78" i="38"/>
  <c r="AA70" i="38"/>
  <c r="L75" i="38"/>
  <c r="U79" i="38"/>
  <c r="AB69" i="38"/>
  <c r="N99" i="38"/>
  <c r="V109" i="38"/>
  <c r="AA118" i="38"/>
  <c r="Q78" i="38"/>
  <c r="K61" i="38"/>
  <c r="AC87" i="38"/>
  <c r="Q93" i="38"/>
  <c r="X119" i="38"/>
  <c r="Q64" i="38"/>
  <c r="W61" i="38"/>
  <c r="T114" i="38"/>
  <c r="W79" i="38"/>
  <c r="AA66" i="38"/>
  <c r="M98" i="38"/>
  <c r="N120" i="38"/>
  <c r="K58" i="38"/>
  <c r="P58" i="38"/>
  <c r="X87" i="38"/>
  <c r="R100" i="38"/>
  <c r="N68" i="38"/>
  <c r="Y121" i="38"/>
  <c r="S114" i="38"/>
  <c r="K96" i="38"/>
  <c r="V118" i="38"/>
  <c r="Y62" i="38"/>
  <c r="K78" i="38"/>
  <c r="P104" i="38"/>
  <c r="X81" i="38"/>
  <c r="AC61" i="38"/>
  <c r="M120" i="38"/>
  <c r="AA67" i="38"/>
  <c r="AB112" i="38"/>
  <c r="V63" i="38"/>
  <c r="AA117" i="38"/>
  <c r="T63" i="38"/>
  <c r="S80" i="38"/>
  <c r="Q79" i="38"/>
  <c r="K64" i="38"/>
  <c r="P115" i="38"/>
  <c r="S70" i="38"/>
  <c r="V78" i="38"/>
  <c r="W80" i="38"/>
  <c r="T115" i="38"/>
  <c r="X95" i="38"/>
  <c r="N64" i="38"/>
  <c r="AC99" i="38"/>
  <c r="AB118" i="38"/>
  <c r="Q61" i="38"/>
  <c r="K70" i="38"/>
  <c r="Y86" i="38"/>
  <c r="T81" i="38"/>
  <c r="U114" i="38"/>
  <c r="Z96" i="38"/>
  <c r="S69" i="38"/>
  <c r="Y120" i="38"/>
  <c r="O97" i="38"/>
  <c r="S111" i="38"/>
  <c r="K80" i="38"/>
  <c r="AB101" i="38"/>
  <c r="K60" i="38"/>
  <c r="K103" i="38"/>
  <c r="Y66" i="38"/>
  <c r="V61" i="38"/>
  <c r="L65" i="38"/>
  <c r="Y58" i="38"/>
  <c r="AB75" i="38"/>
  <c r="U61" i="38"/>
  <c r="Z110" i="38"/>
  <c r="P87" i="38"/>
  <c r="U81" i="38"/>
  <c r="N104" i="38"/>
  <c r="AB103" i="38"/>
  <c r="Z66" i="38"/>
  <c r="Z83" i="38"/>
  <c r="Y63" i="38"/>
  <c r="N102" i="38"/>
  <c r="T79" i="38"/>
  <c r="Q63" i="38"/>
  <c r="K129" i="38"/>
  <c r="K59" i="38"/>
  <c r="X120" i="38"/>
  <c r="AC94" i="38"/>
  <c r="W81" i="38"/>
  <c r="P86" i="38"/>
  <c r="R76" i="38"/>
  <c r="L86" i="38"/>
  <c r="M87" i="38"/>
  <c r="L63" i="38"/>
  <c r="T76" i="38"/>
  <c r="M111" i="38"/>
  <c r="P70" i="38"/>
  <c r="X110" i="38"/>
  <c r="AB58" i="38"/>
  <c r="Q85" i="38"/>
  <c r="O119" i="38"/>
  <c r="K137" i="38"/>
  <c r="R112" i="38"/>
  <c r="AA116" i="38"/>
  <c r="Z114" i="38"/>
  <c r="W87" i="38"/>
  <c r="Z85" i="38"/>
  <c r="W83" i="38"/>
  <c r="V119" i="38"/>
  <c r="U98" i="38"/>
  <c r="Z100" i="38"/>
  <c r="O103" i="38"/>
  <c r="AA111" i="38"/>
  <c r="X63" i="38"/>
  <c r="U62" i="38"/>
  <c r="Q96" i="38"/>
  <c r="X86" i="38"/>
  <c r="P65" i="38"/>
  <c r="T84" i="38"/>
  <c r="V111" i="38"/>
  <c r="R94" i="38"/>
  <c r="P111" i="38"/>
  <c r="W66" i="38"/>
  <c r="V110" i="38"/>
  <c r="K76" i="38"/>
  <c r="U96" i="38"/>
  <c r="K111" i="38"/>
  <c r="X82" i="38"/>
  <c r="N100" i="38"/>
  <c r="K83" i="38"/>
  <c r="Q58" i="38"/>
  <c r="P59" i="38"/>
  <c r="T110" i="38"/>
  <c r="N97" i="38"/>
  <c r="N98" i="38"/>
  <c r="S94" i="38"/>
  <c r="U113" i="38"/>
  <c r="AB100" i="38"/>
  <c r="L62" i="38"/>
  <c r="W103" i="38"/>
  <c r="AA114" i="38"/>
  <c r="AC110" i="38"/>
  <c r="X75" i="38"/>
  <c r="AC117" i="38"/>
  <c r="Y85" i="38"/>
  <c r="O117" i="38"/>
  <c r="W58" i="38"/>
  <c r="V82" i="38"/>
  <c r="Y93" i="38"/>
  <c r="O85" i="38"/>
  <c r="O67" i="38"/>
  <c r="V102" i="38"/>
  <c r="M58" i="38"/>
  <c r="R61" i="38"/>
  <c r="K65" i="38"/>
  <c r="W59" i="38"/>
  <c r="X121" i="38"/>
  <c r="N83" i="38"/>
  <c r="O116" i="38"/>
  <c r="U95" i="38"/>
  <c r="R79" i="38"/>
  <c r="AC121" i="38"/>
  <c r="V79" i="38"/>
  <c r="AA109" i="38"/>
  <c r="X116" i="38"/>
  <c r="S75" i="38"/>
  <c r="W95" i="38"/>
  <c r="N79" i="38"/>
  <c r="N70" i="38"/>
  <c r="T95" i="38"/>
  <c r="S81" i="38"/>
  <c r="W117" i="38"/>
  <c r="K94" i="38"/>
  <c r="AB98" i="38"/>
  <c r="AC102" i="38"/>
  <c r="L79" i="38"/>
  <c r="T61" i="38"/>
  <c r="W116" i="38"/>
  <c r="M114" i="38"/>
  <c r="AA79" i="38"/>
  <c r="X61" i="38"/>
  <c r="K130" i="38"/>
  <c r="R97" i="38"/>
  <c r="U86" i="38"/>
  <c r="X79" i="38"/>
  <c r="AB61" i="38"/>
  <c r="U112" i="38"/>
  <c r="M67" i="38"/>
  <c r="K68" i="38"/>
  <c r="W82" i="38"/>
  <c r="O115" i="38"/>
  <c r="Y77" i="38"/>
  <c r="V94" i="38"/>
  <c r="S109" i="38"/>
  <c r="Y103" i="38"/>
  <c r="O114" i="38"/>
  <c r="P113" i="38"/>
  <c r="K85" i="38"/>
  <c r="O120" i="38"/>
  <c r="Q104" i="38"/>
  <c r="L66" i="38"/>
  <c r="P117" i="38"/>
  <c r="R111" i="38"/>
  <c r="R83" i="38"/>
  <c r="Y79" i="38"/>
  <c r="V66" i="38"/>
  <c r="U65" i="38"/>
  <c r="M86" i="38"/>
  <c r="K120" i="38"/>
  <c r="R75" i="38"/>
  <c r="S85" i="38"/>
  <c r="N66" i="38"/>
  <c r="O63" i="38"/>
  <c r="U94" i="38"/>
  <c r="L64" i="38"/>
  <c r="Z92" i="38"/>
  <c r="L117" i="38"/>
  <c r="P109" i="38"/>
  <c r="P68" i="38"/>
  <c r="V114" i="38"/>
  <c r="U115" i="38"/>
  <c r="X93" i="38"/>
  <c r="L94" i="38"/>
  <c r="X67" i="38"/>
  <c r="AB59" i="38"/>
  <c r="K118" i="38"/>
  <c r="P119" i="38"/>
  <c r="L83" i="38"/>
  <c r="S60" i="38"/>
  <c r="AB82" i="38"/>
  <c r="U69" i="38"/>
  <c r="R63" i="38"/>
  <c r="U85" i="38"/>
  <c r="V87" i="38"/>
  <c r="U78" i="38"/>
  <c r="P79" i="38"/>
  <c r="AB63" i="38"/>
  <c r="M85" i="38"/>
  <c r="Q114" i="38"/>
  <c r="N82" i="38"/>
  <c r="U67" i="38"/>
  <c r="L114" i="38"/>
  <c r="S113" i="38"/>
  <c r="Q82" i="38"/>
  <c r="L87" i="38"/>
  <c r="Y65" i="38"/>
  <c r="S97" i="38"/>
  <c r="Y64" i="38"/>
  <c r="X94" i="38"/>
  <c r="M66" i="38"/>
  <c r="X114" i="38"/>
  <c r="AC63" i="38"/>
  <c r="U93" i="38"/>
  <c r="R119" i="38"/>
  <c r="Z62" i="38"/>
  <c r="W68" i="38"/>
  <c r="M118" i="38"/>
  <c r="R85" i="38"/>
  <c r="AB92" i="38"/>
  <c r="X65" i="38"/>
  <c r="K66" i="38"/>
  <c r="U63" i="38"/>
  <c r="Y101" i="38"/>
  <c r="O87" i="38"/>
  <c r="AC70" i="38"/>
  <c r="AB115" i="38"/>
  <c r="K81" i="38"/>
  <c r="Z99" i="38"/>
  <c r="W60" i="38"/>
  <c r="Z116" i="38"/>
  <c r="X60" i="38"/>
  <c r="P110" i="38"/>
  <c r="M78" i="38"/>
  <c r="AA69" i="38"/>
  <c r="V83" i="38"/>
  <c r="L78" i="38"/>
  <c r="O75" i="38"/>
  <c r="AC69" i="38"/>
  <c r="Q116" i="38"/>
  <c r="U121" i="38"/>
  <c r="O118" i="38"/>
  <c r="U75" i="38"/>
  <c r="Q109" i="38"/>
  <c r="Z80" i="38"/>
  <c r="S120" i="38"/>
  <c r="Y104" i="38"/>
  <c r="R110" i="38"/>
  <c r="Q95" i="38"/>
  <c r="M77" i="38"/>
  <c r="L61" i="38"/>
  <c r="Q98" i="38"/>
  <c r="T112" i="38"/>
  <c r="AC81" i="38"/>
  <c r="T96" i="38"/>
  <c r="U119" i="38"/>
  <c r="R99" i="38"/>
  <c r="R121" i="38"/>
  <c r="O59" i="38"/>
  <c r="N119" i="38"/>
  <c r="U116" i="38"/>
  <c r="V77" i="38"/>
  <c r="K116" i="38"/>
  <c r="K138" i="38"/>
  <c r="S93" i="38"/>
  <c r="X84" i="38"/>
  <c r="AB110" i="38"/>
  <c r="U60" i="38"/>
  <c r="Q117" i="38"/>
  <c r="AC59" i="38"/>
  <c r="AB86" i="38"/>
  <c r="R68" i="38"/>
  <c r="K115" i="38"/>
  <c r="T78" i="38"/>
  <c r="P85" i="38"/>
  <c r="T82" i="38"/>
  <c r="Z75" i="38"/>
  <c r="M76" i="38"/>
  <c r="Y92" i="38"/>
  <c r="W64" i="38"/>
  <c r="M80" i="38"/>
  <c r="W115" i="38"/>
  <c r="X62" i="38"/>
  <c r="S116" i="38"/>
  <c r="O78" i="38"/>
  <c r="Q77" i="38"/>
  <c r="AA115" i="38"/>
  <c r="AC112" i="38"/>
  <c r="R86" i="38"/>
  <c r="P69" i="38"/>
  <c r="O111" i="38"/>
  <c r="O77" i="38"/>
  <c r="W70" i="38"/>
  <c r="U118" i="38"/>
  <c r="Z87" i="38"/>
  <c r="T99" i="38"/>
  <c r="S117" i="38"/>
  <c r="N103" i="38"/>
  <c r="Y84" i="38"/>
  <c r="Z65" i="38"/>
  <c r="R60" i="38"/>
  <c r="W62" i="38"/>
  <c r="X98" i="38"/>
  <c r="Q87" i="38"/>
  <c r="W94" i="38"/>
  <c r="O66" i="38"/>
  <c r="U59" i="38"/>
  <c r="P116" i="38"/>
  <c r="N75" i="38"/>
  <c r="L111" i="38"/>
  <c r="AC103" i="38"/>
  <c r="V64" i="38"/>
  <c r="N60" i="38"/>
  <c r="S87" i="38"/>
  <c r="K113" i="38"/>
  <c r="AA97" i="38"/>
  <c r="U120" i="38"/>
  <c r="V100" i="38"/>
  <c r="Y61" i="38"/>
  <c r="U77" i="38"/>
  <c r="Z63" i="38"/>
  <c r="AB67" i="38"/>
  <c r="U70" i="38"/>
  <c r="Z59" i="38"/>
  <c r="M112" i="38"/>
  <c r="V58" i="38"/>
  <c r="V93" i="38"/>
  <c r="R87" i="38"/>
  <c r="M109" i="38"/>
  <c r="P77" i="38"/>
  <c r="S110" i="38"/>
  <c r="O70" i="38"/>
  <c r="AC66" i="38"/>
  <c r="W113" i="38"/>
  <c r="R118" i="38"/>
  <c r="AA84" i="38"/>
  <c r="AC58" i="38"/>
  <c r="N80" i="38"/>
  <c r="K121" i="38"/>
  <c r="S103" i="38"/>
  <c r="V99" i="38"/>
  <c r="O121" i="38"/>
  <c r="AB111" i="38"/>
  <c r="O109" i="38"/>
  <c r="X76" i="38"/>
  <c r="T66" i="38"/>
  <c r="Q111" i="38"/>
  <c r="Y110" i="38"/>
  <c r="AC118" i="38"/>
  <c r="Y75" i="38"/>
  <c r="Y78" i="38"/>
  <c r="AA64" i="38"/>
  <c r="Z77" i="38"/>
  <c r="Z78" i="38"/>
  <c r="R116" i="38"/>
  <c r="K95" i="38"/>
  <c r="W63" i="38"/>
  <c r="U58" i="38"/>
  <c r="U76" i="38"/>
  <c r="O65" i="38"/>
  <c r="O68" i="38"/>
  <c r="Y76" i="38"/>
  <c r="K104" i="38"/>
  <c r="W114" i="38"/>
  <c r="Y115" i="38"/>
  <c r="L118" i="38"/>
  <c r="U110" i="38"/>
  <c r="U109" i="38"/>
  <c r="S112" i="38"/>
  <c r="S84" i="38"/>
  <c r="AA80" i="38"/>
  <c r="N85" i="38"/>
  <c r="R82" i="38"/>
  <c r="L99" i="38"/>
  <c r="AA65" i="38"/>
  <c r="Z119" i="38"/>
  <c r="Q65" i="38"/>
  <c r="T60" i="38"/>
  <c r="Y83" i="38"/>
  <c r="L110" i="38"/>
  <c r="L69" i="38"/>
  <c r="V116" i="38"/>
  <c r="X92" i="38"/>
  <c r="L112" i="38"/>
  <c r="X59" i="38"/>
  <c r="AA77" i="38"/>
  <c r="AA62" i="38"/>
  <c r="P62" i="38"/>
  <c r="L115" i="38"/>
  <c r="T68" i="38"/>
  <c r="P81" i="38"/>
  <c r="AB116" i="38"/>
  <c r="N67" i="38"/>
  <c r="Y112" i="38"/>
  <c r="U102" i="38"/>
  <c r="O86" i="38"/>
  <c r="P63" i="38"/>
  <c r="S101" i="38"/>
  <c r="R69" i="38"/>
  <c r="Y60" i="38"/>
  <c r="M79" i="38"/>
  <c r="O76" i="38"/>
  <c r="N87" i="38"/>
  <c r="P83" i="38"/>
  <c r="O69" i="38"/>
  <c r="V96" i="38"/>
  <c r="AB120" i="38"/>
  <c r="L97" i="38"/>
  <c r="W119" i="38"/>
  <c r="O98" i="38"/>
  <c r="AC64" i="38"/>
  <c r="AA81" i="38"/>
  <c r="Y100" i="38"/>
  <c r="K114" i="38"/>
  <c r="U117" i="38"/>
  <c r="T85" i="38"/>
  <c r="R81" i="38"/>
  <c r="AB117" i="38"/>
  <c r="M69" i="38"/>
  <c r="U84" i="38"/>
  <c r="N76" i="38"/>
  <c r="P75" i="38"/>
  <c r="AA61" i="38"/>
  <c r="U87" i="38"/>
  <c r="V81" i="38"/>
  <c r="N117" i="38"/>
  <c r="O112" i="38"/>
  <c r="W86" i="38"/>
  <c r="R62" i="38"/>
  <c r="AC93" i="38"/>
  <c r="O61" i="38"/>
  <c r="O92" i="38"/>
  <c r="AB87" i="38"/>
  <c r="AB68" i="38"/>
  <c r="Z79" i="38"/>
  <c r="K99" i="38"/>
  <c r="V70" i="38"/>
  <c r="Z95" i="38"/>
  <c r="Y102" i="38"/>
  <c r="K93" i="38"/>
  <c r="M117" i="38"/>
  <c r="AC84" i="38"/>
  <c r="Q83" i="38"/>
  <c r="M102" i="38"/>
  <c r="N112" i="38"/>
  <c r="N62" i="38"/>
  <c r="O79" i="38"/>
  <c r="Q66" i="38"/>
  <c r="AC116" i="38"/>
  <c r="P103" i="38"/>
  <c r="T113" i="38"/>
  <c r="U83" i="38"/>
  <c r="R59" i="38"/>
  <c r="AA112" i="38"/>
  <c r="L93" i="38"/>
  <c r="AA63" i="38"/>
  <c r="W85" i="38"/>
  <c r="S62" i="38"/>
  <c r="P64" i="38"/>
  <c r="R58" i="38"/>
  <c r="P84" i="38"/>
  <c r="L67" i="38"/>
  <c r="Z64" i="38"/>
  <c r="AA75" i="38"/>
  <c r="U82" i="38"/>
  <c r="U92" i="38"/>
  <c r="AC111" i="38"/>
  <c r="S118" i="38"/>
  <c r="Z61" i="38"/>
  <c r="M116" i="38"/>
  <c r="T77" i="38"/>
  <c r="V68" i="38"/>
  <c r="L81" i="38"/>
  <c r="Z81" i="38"/>
  <c r="X109" i="38"/>
  <c r="O64" i="38"/>
  <c r="P97" i="38"/>
  <c r="AB102" i="38"/>
  <c r="K86" i="38"/>
  <c r="K109" i="38"/>
  <c r="O110" i="38"/>
  <c r="AB96" i="38"/>
  <c r="T83" i="38"/>
  <c r="Z58" i="38"/>
  <c r="Z69" i="38"/>
  <c r="P67" i="38"/>
  <c r="V115" i="38"/>
  <c r="S65" i="38"/>
  <c r="X97" i="38"/>
  <c r="N59" i="38"/>
  <c r="P92" i="38"/>
  <c r="R67" i="38"/>
  <c r="P80" i="38"/>
  <c r="R84" i="38"/>
  <c r="L82" i="38"/>
  <c r="K87" i="38"/>
  <c r="Q112" i="38"/>
  <c r="T65" i="38"/>
  <c r="P60" i="38"/>
  <c r="V85" i="38"/>
  <c r="K112" i="38"/>
  <c r="N81" i="38"/>
  <c r="K128" i="38"/>
  <c r="O82" i="38"/>
  <c r="X111" i="38"/>
  <c r="K62" i="38"/>
  <c r="X112" i="38"/>
  <c r="Z117" i="38"/>
  <c r="W84" i="38"/>
  <c r="P82" i="38"/>
  <c r="AC114" i="38"/>
  <c r="L80" i="38"/>
  <c r="W97" i="38"/>
  <c r="L96" i="38"/>
  <c r="X113" i="38"/>
  <c r="AB121" i="38"/>
  <c r="AA110" i="38"/>
  <c r="O93" i="38"/>
  <c r="Z86" i="38"/>
  <c r="W98" i="38"/>
  <c r="N94" i="38"/>
  <c r="P78" i="38"/>
  <c r="K92" i="38"/>
  <c r="O58" i="38"/>
  <c r="R103" i="38"/>
  <c r="AA85" i="38"/>
  <c r="AA82" i="38"/>
  <c r="T118" i="38"/>
  <c r="Z109" i="38"/>
  <c r="S63" i="38"/>
  <c r="Y70" i="38"/>
  <c r="K102" i="38"/>
  <c r="V117" i="38"/>
  <c r="V84" i="38"/>
  <c r="V113" i="38"/>
  <c r="N111" i="38"/>
  <c r="T64" i="38"/>
  <c r="P76" i="38"/>
  <c r="Y111" i="38"/>
  <c r="P100" i="38"/>
  <c r="U80" i="38"/>
  <c r="W112" i="38"/>
  <c r="L119" i="38"/>
  <c r="N113" i="38"/>
  <c r="N121" i="38"/>
  <c r="AB119" i="38"/>
  <c r="L77" i="38"/>
  <c r="P66" i="38"/>
  <c r="S59" i="38"/>
  <c r="K75" i="38"/>
  <c r="R80" i="38"/>
  <c r="L109" i="38"/>
  <c r="N69" i="38"/>
  <c r="Y99" i="38"/>
  <c r="R66" i="38"/>
  <c r="X80" i="38"/>
  <c r="K79" i="38"/>
  <c r="W65" i="38"/>
  <c r="Y82" i="38"/>
  <c r="N86" i="38"/>
  <c r="Y117" i="38"/>
  <c r="M75" i="38"/>
  <c r="P120" i="38"/>
  <c r="Y98" i="38"/>
  <c r="O113" i="38"/>
  <c r="X78" i="38"/>
  <c r="X118" i="38"/>
  <c r="Z120" i="38"/>
  <c r="T116" i="38"/>
  <c r="Q62" i="38"/>
  <c r="W100" i="38"/>
  <c r="W118" i="38"/>
  <c r="AC115" i="38"/>
  <c r="M62" i="38"/>
  <c r="Y59" i="38"/>
  <c r="N65" i="38"/>
  <c r="AA60" i="38"/>
  <c r="AA99" i="38"/>
  <c r="W67" i="38"/>
  <c r="S77" i="38"/>
  <c r="X77" i="38"/>
  <c r="AB64" i="38"/>
  <c r="W120" i="38"/>
  <c r="AA59" i="38"/>
  <c r="V62" i="38"/>
  <c r="T97" i="38"/>
  <c r="V121" i="38"/>
  <c r="Q76" i="38"/>
  <c r="Q70" i="38"/>
  <c r="Z112" i="38"/>
  <c r="T67" i="38"/>
  <c r="O81" i="38"/>
  <c r="K67" i="38"/>
  <c r="N118" i="38"/>
  <c r="T121" i="38"/>
  <c r="AB76" i="38"/>
  <c r="AC119" i="38"/>
  <c r="V65" i="38"/>
  <c r="N115" i="38"/>
  <c r="Z82" i="38"/>
  <c r="K63" i="38"/>
  <c r="W93" i="38"/>
  <c r="AB83" i="38"/>
  <c r="AA113" i="38"/>
  <c r="AC85" i="38"/>
  <c r="K84" i="38"/>
  <c r="AB66" i="38"/>
  <c r="Z115" i="38"/>
  <c r="Y116" i="38"/>
  <c r="Y114" i="38"/>
  <c r="V86" i="38"/>
  <c r="AC86" i="38"/>
  <c r="T75" i="38"/>
  <c r="S58" i="38"/>
  <c r="K133" i="38"/>
  <c r="Z113" i="38"/>
  <c r="W76" i="38"/>
  <c r="R96" i="38"/>
  <c r="Z111" i="38"/>
  <c r="K117" i="38"/>
  <c r="U64" i="38"/>
  <c r="N110" i="38"/>
  <c r="AA68" i="38"/>
  <c r="P102" i="38"/>
  <c r="K110" i="38"/>
  <c r="R114" i="38"/>
  <c r="Z101" i="38"/>
  <c r="Z76" i="38"/>
  <c r="Z70" i="38"/>
  <c r="U100" i="38"/>
  <c r="P99" i="38"/>
  <c r="N109" i="38"/>
  <c r="M65" i="38"/>
  <c r="P93" i="38"/>
  <c r="K69" i="38"/>
  <c r="AC109" i="38"/>
  <c r="AB113" i="38"/>
  <c r="M83" i="38"/>
  <c r="T86" i="38"/>
  <c r="T103" i="38"/>
  <c r="N63" i="38"/>
  <c r="Q60" i="38"/>
  <c r="Q69" i="38"/>
  <c r="AB65" i="38"/>
  <c r="S98" i="38"/>
  <c r="AC65" i="38"/>
  <c r="S83" i="38"/>
  <c r="R109" i="38"/>
  <c r="M59" i="38"/>
  <c r="AB60" i="38"/>
  <c r="Q121" i="38"/>
  <c r="O62" i="38"/>
  <c r="Z103" i="38"/>
  <c r="V59" i="38"/>
  <c r="L116" i="38"/>
  <c r="T87" i="38"/>
  <c r="L100" i="38"/>
  <c r="R104" i="38"/>
  <c r="L76" i="38"/>
  <c r="Z60" i="38"/>
  <c r="AC75" i="38"/>
  <c r="S64" i="38"/>
  <c r="R65" i="38"/>
  <c r="AC83" i="38"/>
  <c r="AA121" i="38"/>
  <c r="S121" i="38"/>
  <c r="N116" i="38"/>
  <c r="R70" i="38"/>
  <c r="R117" i="38"/>
  <c r="T119" i="38"/>
  <c r="K97" i="38"/>
  <c r="AC76" i="38"/>
  <c r="T69" i="38"/>
  <c r="M113" i="38"/>
  <c r="U68" i="38"/>
  <c r="T59" i="38"/>
  <c r="Q75" i="38"/>
  <c r="Z68" i="38"/>
  <c r="N58" i="38"/>
  <c r="AB62" i="38"/>
  <c r="S79" i="38"/>
  <c r="Q119" i="38"/>
  <c r="O60" i="38"/>
  <c r="X85" i="38"/>
  <c r="W110" i="38"/>
  <c r="AC95" i="38"/>
  <c r="L121" i="38"/>
  <c r="W78" i="38"/>
  <c r="Q67" i="38"/>
  <c r="O83" i="38"/>
  <c r="Q115" i="38"/>
  <c r="T70" i="38"/>
  <c r="AA78" i="38"/>
  <c r="K77" i="38"/>
  <c r="K98" i="38"/>
  <c r="AC67" i="38"/>
  <c r="P121" i="38"/>
  <c r="S66" i="38"/>
  <c r="N95" i="38"/>
  <c r="Q118" i="38"/>
  <c r="L59" i="38"/>
  <c r="AA119" i="38"/>
  <c r="Y119" i="38"/>
  <c r="AA92" i="38"/>
  <c r="AB70" i="38"/>
  <c r="U99" i="38"/>
  <c r="V120" i="38"/>
  <c r="P61" i="38"/>
  <c r="L68" i="38"/>
  <c r="Q120" i="38"/>
  <c r="AA86" i="38"/>
  <c r="AC101" i="38"/>
  <c r="Q84" i="38"/>
  <c r="Q59" i="38"/>
  <c r="AA76" i="38"/>
  <c r="AB109" i="38"/>
  <c r="AA93" i="38"/>
  <c r="W69" i="38"/>
  <c r="V80" i="38"/>
  <c r="V92" i="38"/>
  <c r="W121" i="38"/>
  <c r="N78" i="38"/>
  <c r="Q68" i="38"/>
  <c r="V112" i="38"/>
  <c r="AC82" i="38"/>
  <c r="Q101" i="38"/>
  <c r="AC113" i="38"/>
  <c r="T62" i="38"/>
  <c r="T120" i="38"/>
  <c r="T109" i="38"/>
  <c r="Z118" i="38"/>
  <c r="R92" i="38"/>
  <c r="N77" i="38"/>
  <c r="AC77" i="38"/>
  <c r="V69" i="38"/>
  <c r="AC68" i="38"/>
  <c r="Y69" i="38"/>
  <c r="V76" i="38"/>
  <c r="AB93" i="38"/>
  <c r="AB80" i="38"/>
  <c r="S119" i="38"/>
  <c r="AA96" i="38"/>
  <c r="Y105" i="38" l="1"/>
  <c r="O105" i="38"/>
  <c r="Q105" i="38"/>
  <c r="P105" i="38"/>
  <c r="AA105" i="38"/>
  <c r="T105" i="38"/>
  <c r="H104" i="38"/>
  <c r="AC105" i="38"/>
  <c r="H87" i="38"/>
  <c r="P88" i="38"/>
  <c r="R105" i="38"/>
  <c r="S88" i="38"/>
  <c r="O88" i="38"/>
  <c r="N105" i="38"/>
  <c r="H86" i="38"/>
  <c r="N88" i="38"/>
  <c r="M105" i="38"/>
  <c r="H101" i="38"/>
  <c r="X88" i="38"/>
  <c r="S105" i="38"/>
  <c r="M88" i="38"/>
  <c r="Q88" i="38"/>
  <c r="T88" i="38"/>
  <c r="H84" i="38"/>
  <c r="X105" i="38"/>
  <c r="Z105" i="38"/>
  <c r="H79" i="38"/>
  <c r="R88" i="38"/>
  <c r="O122" i="38"/>
  <c r="H119" i="38"/>
  <c r="M122" i="38"/>
  <c r="Z122" i="38"/>
  <c r="H109" i="38"/>
  <c r="T122" i="38"/>
  <c r="H70" i="38"/>
  <c r="S71" i="38"/>
  <c r="H67" i="38"/>
  <c r="H117" i="38"/>
  <c r="X122" i="38"/>
  <c r="Q122" i="38"/>
  <c r="H121" i="38"/>
  <c r="H66" i="38"/>
  <c r="Z71" i="38"/>
  <c r="O71" i="38"/>
  <c r="V122" i="38"/>
  <c r="L122" i="38"/>
  <c r="AA122" i="38"/>
  <c r="P122" i="38"/>
  <c r="R122" i="38"/>
  <c r="H114" i="38"/>
  <c r="K71" i="38"/>
  <c r="AB71" i="38"/>
  <c r="N71" i="38"/>
  <c r="T71" i="38"/>
  <c r="R71" i="38"/>
  <c r="W122" i="38"/>
  <c r="AC122" i="38"/>
  <c r="H116" i="38"/>
  <c r="U122" i="38"/>
  <c r="H118" i="38"/>
  <c r="H69" i="38"/>
  <c r="H61" i="38"/>
  <c r="S122" i="38"/>
  <c r="N122" i="38"/>
  <c r="Y71" i="38"/>
  <c r="AA71" i="38"/>
  <c r="AC71" i="38"/>
  <c r="Q71" i="38"/>
  <c r="V71" i="38"/>
  <c r="H156" i="38"/>
  <c r="AW9" i="5"/>
  <c r="AB122" i="38"/>
  <c r="W71" i="38"/>
  <c r="L71" i="38"/>
  <c r="H65" i="38"/>
  <c r="H68" i="38"/>
  <c r="H63" i="38"/>
  <c r="H62" i="38"/>
  <c r="M71" i="38"/>
  <c r="H59" i="38"/>
  <c r="P71" i="38"/>
  <c r="H58" i="38"/>
  <c r="U71" i="38"/>
  <c r="H64" i="38"/>
  <c r="X71" i="38"/>
  <c r="H60" i="38"/>
  <c r="Y122" i="38"/>
  <c r="Z88" i="38"/>
  <c r="Y88" i="38"/>
  <c r="AA88" i="38"/>
  <c r="AC88" i="38"/>
  <c r="H120" i="38"/>
  <c r="H113" i="38"/>
  <c r="H133" i="38"/>
  <c r="H137" i="38"/>
  <c r="H96" i="38"/>
  <c r="H138" i="38"/>
  <c r="H132" i="38"/>
  <c r="H103" i="38"/>
  <c r="H115" i="38"/>
  <c r="H130" i="38"/>
  <c r="H129" i="38"/>
  <c r="H127" i="38"/>
  <c r="K139" i="38"/>
  <c r="H131" i="38"/>
  <c r="H128" i="38"/>
  <c r="H112" i="38"/>
  <c r="H111" i="38"/>
  <c r="H110" i="38"/>
  <c r="K122" i="38"/>
  <c r="H95" i="38"/>
  <c r="H94" i="38"/>
  <c r="K105" i="38"/>
  <c r="H92" i="38"/>
  <c r="V105" i="38"/>
  <c r="AB105" i="38"/>
  <c r="H99" i="38"/>
  <c r="H102" i="38"/>
  <c r="L105" i="38"/>
  <c r="H93" i="38"/>
  <c r="W105" i="38"/>
  <c r="H100" i="38"/>
  <c r="U105" i="38"/>
  <c r="H97" i="38"/>
  <c r="H98" i="38"/>
  <c r="H77" i="38"/>
  <c r="V88" i="38"/>
  <c r="H78" i="38"/>
  <c r="U88" i="38"/>
  <c r="H81" i="38"/>
  <c r="K88" i="38"/>
  <c r="H75" i="38"/>
  <c r="H80" i="38"/>
  <c r="L88" i="38"/>
  <c r="H83" i="38"/>
  <c r="H85" i="38"/>
  <c r="H82" i="38"/>
  <c r="H76" i="38"/>
  <c r="W88" i="38"/>
  <c r="AB88" i="38"/>
  <c r="J152" i="38" l="1"/>
  <c r="J143" i="38"/>
  <c r="J155" i="38"/>
  <c r="J150" i="38"/>
  <c r="J145" i="38"/>
  <c r="J151" i="38"/>
  <c r="J146" i="38"/>
  <c r="J148" i="38"/>
  <c r="J144" i="38"/>
  <c r="J147" i="38"/>
  <c r="J154" i="38"/>
  <c r="J153" i="38"/>
  <c r="J149" i="38"/>
  <c r="H71" i="38"/>
  <c r="J63" i="38" s="1"/>
  <c r="H139" i="38"/>
  <c r="J138" i="38" s="1"/>
  <c r="H122" i="38"/>
  <c r="J121" i="38" s="1"/>
  <c r="H105" i="38"/>
  <c r="J104" i="38" s="1"/>
  <c r="H88" i="38"/>
  <c r="J126" i="38" l="1"/>
  <c r="J135" i="38"/>
  <c r="J136" i="38"/>
  <c r="J134" i="38"/>
  <c r="J127" i="38"/>
  <c r="J133" i="38"/>
  <c r="J128" i="38"/>
  <c r="J132" i="38"/>
  <c r="J130" i="38"/>
  <c r="J129" i="38"/>
  <c r="J137" i="38"/>
  <c r="J131" i="38"/>
  <c r="J115" i="38"/>
  <c r="J109" i="38"/>
  <c r="J111" i="38"/>
  <c r="J119" i="38"/>
  <c r="J114" i="38"/>
  <c r="J116" i="38"/>
  <c r="J117" i="38"/>
  <c r="J118" i="38"/>
  <c r="J110" i="38"/>
  <c r="J120" i="38"/>
  <c r="J113" i="38"/>
  <c r="J112" i="38"/>
  <c r="J98" i="38"/>
  <c r="J92" i="38"/>
  <c r="J101" i="38"/>
  <c r="J103" i="38"/>
  <c r="J94" i="38"/>
  <c r="J93" i="38"/>
  <c r="J97" i="38"/>
  <c r="J95" i="38"/>
  <c r="J96" i="38"/>
  <c r="J102" i="38"/>
  <c r="J100" i="38"/>
  <c r="J99" i="38"/>
  <c r="J81" i="38"/>
  <c r="J87" i="38"/>
  <c r="J75" i="38"/>
  <c r="J58" i="38"/>
  <c r="J86" i="38"/>
  <c r="J84" i="38"/>
  <c r="J79" i="38"/>
  <c r="J83" i="38"/>
  <c r="J76" i="38"/>
  <c r="J85" i="38"/>
  <c r="J82" i="38"/>
  <c r="J77" i="38"/>
  <c r="J80" i="38"/>
  <c r="J78" i="38"/>
  <c r="J67" i="38"/>
  <c r="J69" i="38"/>
  <c r="J61" i="38"/>
  <c r="J66" i="38"/>
  <c r="J70" i="38"/>
  <c r="J60" i="38"/>
  <c r="J62" i="38"/>
  <c r="J64" i="38"/>
  <c r="J59" i="38"/>
  <c r="J68" i="38"/>
  <c r="J65" i="38"/>
</calcChain>
</file>

<file path=xl/sharedStrings.xml><?xml version="1.0" encoding="utf-8"?>
<sst xmlns="http://schemas.openxmlformats.org/spreadsheetml/2006/main" count="11970" uniqueCount="264">
  <si>
    <t>ผลการเรียนรู้ตามกรอบมาตรฐานคุณวุฒิระดับอุดมศึกษาแห่งชาติ (TQF)</t>
  </si>
  <si>
    <t>1. ด้านคุณธรรม จริยธรรม</t>
  </si>
  <si>
    <t>1.1 ตระหนักในคุณค่าและคุณธรรม จริยธรรม เสียสละ และซื่อสัตย์สุจริต</t>
  </si>
  <si>
    <t>1.2 มีวินัย ตรงต่อเวลา และความรับผิดชอบต่อตนเอง วิชาชีพ และสังคม</t>
  </si>
  <si>
    <t>1.3 มีภาวะความเป็นผู้นำและผู้ตาม สามารถทำงานเป็นทีมและสามารถแก้ไขข้อขัดแย้งและลำดับความสำคัญ</t>
  </si>
  <si>
    <t>1.4 เคารพสิทธิและรับฟังความคิดเห็นของผู้อื่น รวมทั้งเคารพในคุณค่าและศักดิ์ศรีของความเป็นมนุษย์</t>
  </si>
  <si>
    <t>1.5 เคารพกฎ ระเบียบและข้อบังคับต่าง ๆ ขององค์กรและสังคม</t>
  </si>
  <si>
    <t>1.6 สามารถวิเคราะห์ผลกระทบจากการใช้คอมพิวเตอร์ต่อบุคคล องค์กร และสังคม</t>
  </si>
  <si>
    <t>1.7 มีจรรยาบรรณทางวิชาการและวิชาชีพ</t>
  </si>
  <si>
    <t>2. ด้านความรู้</t>
  </si>
  <si>
    <t>2.1 มีความรู้และความเข้าใจเกี่ยวกับหลักการและทฤษฎีที่สำคัญในเนื้อหาสาขาวิชาวิทยาการคอมพิวเตอร์</t>
  </si>
  <si>
    <t>2.2 สามารถวิเคราะห์ปัญหา เข้าใจและอธิบายความต้องการทางคอมพิวเตอร์ รวมทั้งประยุกต์ความรู้ ทักษะ และการใช้เครื่องมือที่เหมาะสมกับการแก้ไขปัญหา</t>
  </si>
  <si>
    <t>2.3 สามารถวิเคราะห์ ออกแบบ ติดตั้ง ปรับปรุงและ/หรือประเมินระบบองค์ประกอบต่าง ๆ ของระบบคอมพิวเตอร์ให้ตรงตามข้อกำหนด</t>
  </si>
  <si>
    <t>2.4 สามารถติดตามความก้าวหน้าทางวิชาการและวิวัฒนาการคอมพิวเตอร์ รวมทั้งการนำไปประยุกต์</t>
  </si>
  <si>
    <t>2.5 รู้ เข้าใจและสนใจพัฒนาความรู้ ความชำนาญทางคอมพิวเตอร์อย่างต่อเนื่อง</t>
  </si>
  <si>
    <t>2.6 มีความรู้ในแนวกว้างของสาขาวิชาที่ศึกษาเพื่อให้เล็งเห็นการเปลี่ยนแปลง และเข้าใจผลกระทบของเทคโนโลยีใหม่ๆ</t>
  </si>
  <si>
    <t xml:space="preserve">2.7 มีประสบการณ์ในการพัฒนาและ/หรือการประยุกต์ซอฟต์แวร์ที่ใช้งานได้จริง </t>
  </si>
  <si>
    <t xml:space="preserve">2.8 สามารถบูรณาการความรู้ในสาขาวิชาที่ศึกษากับความรู้ในศาสตร์       อื่น ๆ ที่เกี่ยวข้อง </t>
  </si>
  <si>
    <t>3. ด้านทักษะทางปัญญา</t>
  </si>
  <si>
    <t>3.1 คิดอย่างมีวิจารณญาณและอย่างเป็นระบบ</t>
  </si>
  <si>
    <t xml:space="preserve">3.2 สามารถสืบค้น ตีความ และประเมินสารสนเทศ เพื่อใช้ในการแก้ไขปัญหาอย่างสร้างสรรค์ </t>
  </si>
  <si>
    <t xml:space="preserve">3.3 สามารถรวบรวม ศึกษา วิเคราะห์ และสรุปประเด็นปัญหาและความต้องการ </t>
  </si>
  <si>
    <t xml:space="preserve">3.4 สามารถประยุกต์ความรู้และทักษะกับการแก้ไขปัญหาทางคอมพิวเตอร์ได้อย่างเหมาะสม </t>
  </si>
  <si>
    <t>4.  ด้านทักษะความสัมพันธ์ระหว่างบุคคลและความรับผิดชอบ</t>
  </si>
  <si>
    <t>4.1 สามารถสื่อสารกับกลุ่มคนหลากหลายและสามารถสนทนาทั้งภาษาไทยและภาษาต่างประเทศอย่างมีประสิทธิภาพ</t>
  </si>
  <si>
    <t>4.2 สามารถให้ความช่วยเหลือและอำนวยความสะดวกแก่การแก้ปัญหาสถานการณ์ต่าง ๆ ในกลุ่มทั้งในบทบาทของผู้นำ หรือในบทบาทของผู้ร่วมทีมทำงาน</t>
  </si>
  <si>
    <t>4.3 สามารถใช้ความรู้ในศาสตร์มาชี้นำสังคมในประเด็นที่เหมาะสม</t>
  </si>
  <si>
    <t>4.4 มีความรับผิดชอบในการกระทำของตนเองและรับผิดชอบงานในกลุ่ม</t>
  </si>
  <si>
    <t>4.5 สามารถเป็นผู้ริเริ่มแสดงประเด็นในการแก้ไขสถานการณ์ทั้งส่วนตัวและส่วนรวม พร้อมทั้งแสดงจุดยืนอย่างพอเหมาะทั้งของตนเองและของกลุ่ม</t>
  </si>
  <si>
    <t>4.6 มีความรับผิดชอบการพัฒนาการเรียนรู้ทั้งของตนเองและทางวิชาชีพอย่างต่อเนื่อง</t>
  </si>
  <si>
    <t>5. ด้านทักษะในการวิเคราะห์เชิงตัวเลข การสื่อสาร และการใช้เทคโนโลยีสารสนเทศ</t>
  </si>
  <si>
    <t>5.1 มีทักษะในการใช้เครื่องมือที่จำเป็นที่มีอยู่ในปัจจุบันต่อการทำงานที่เกี่ยวกับคอมพิวเตอร์</t>
  </si>
  <si>
    <t>5.2 สามารถแนะนำประเด็นการแก้ไขปัญหาโดยใช้สารสนเทศทางคณิตศาสตร์หรือการแสดงสถิติประยุกต์ต่อปัญหาที่เกี่ยวข้องอย่างสร้างสรรค์</t>
  </si>
  <si>
    <t xml:space="preserve">5.3 สามารถสื่อสารอย่างมีประสิทธิภาพทั้งปากเปล่าและการเขียน เลือกใช้รูปแบบของสื่อการนำเสนออย่างเหมาะสม </t>
  </si>
  <si>
    <t>5.4 สามารถใช้สารสนเทศและเทคโนโลยีสื่อสารอย่างเหมาะสม</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</si>
  <si>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</si>
  <si>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</si>
  <si>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</si>
  <si>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</si>
  <si>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</si>
  <si>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</si>
  <si>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</si>
  <si>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</si>
  <si>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</si>
  <si>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</si>
  <si>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</si>
  <si>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</si>
  <si>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</si>
  <si>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</si>
  <si>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</si>
  <si>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</si>
  <si>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</si>
  <si>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</si>
  <si>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</si>
  <si>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</si>
  <si>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</si>
  <si>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</si>
  <si>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</si>
  <si>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</si>
  <si>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</si>
  <si>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</si>
  <si>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</si>
  <si>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</si>
  <si>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</si>
  <si>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course</t>
  </si>
  <si>
    <t>1_1</t>
  </si>
  <si>
    <t>1_2</t>
  </si>
  <si>
    <t>1_3</t>
  </si>
  <si>
    <t>1_4</t>
  </si>
  <si>
    <t>1_5</t>
  </si>
  <si>
    <t>1_6</t>
  </si>
  <si>
    <t>1_7</t>
  </si>
  <si>
    <t>2_1</t>
  </si>
  <si>
    <t>2_2</t>
  </si>
  <si>
    <t>2_3</t>
  </si>
  <si>
    <t>2_4</t>
  </si>
  <si>
    <t>2_5</t>
  </si>
  <si>
    <t>2_6</t>
  </si>
  <si>
    <t>2_7</t>
  </si>
  <si>
    <t>2_8</t>
  </si>
  <si>
    <t>3_1</t>
  </si>
  <si>
    <t>3_2</t>
  </si>
  <si>
    <t>3_3</t>
  </si>
  <si>
    <t>3_4</t>
  </si>
  <si>
    <t>4_1</t>
  </si>
  <si>
    <t>4_2</t>
  </si>
  <si>
    <t>4_3</t>
  </si>
  <si>
    <t>4_4</t>
  </si>
  <si>
    <t>4_5</t>
  </si>
  <si>
    <t>4_6</t>
  </si>
  <si>
    <t>5_1</t>
  </si>
  <si>
    <t>5_2</t>
  </si>
  <si>
    <t>5_3</t>
  </si>
  <si>
    <t>5_4</t>
  </si>
  <si>
    <t>204111</t>
  </si>
  <si>
    <t>x</t>
  </si>
  <si>
    <t>204113</t>
  </si>
  <si>
    <t>204211</t>
  </si>
  <si>
    <t>204231</t>
  </si>
  <si>
    <t>204232</t>
  </si>
  <si>
    <t>204251</t>
  </si>
  <si>
    <t>204306</t>
  </si>
  <si>
    <t>204315</t>
  </si>
  <si>
    <t>204321</t>
  </si>
  <si>
    <t>204341</t>
  </si>
  <si>
    <t>204361</t>
  </si>
  <si>
    <t>204362</t>
  </si>
  <si>
    <t>204390</t>
  </si>
  <si>
    <t>204451</t>
  </si>
  <si>
    <t>204490</t>
  </si>
  <si>
    <t>3.2 เป็นจุดขาว</t>
  </si>
  <si>
    <t xml:space="preserve">*โครงานกรอก 3.2 กับ 3.4  </t>
  </si>
  <si>
    <t>โครงงาน ไม่มีสอบปีนี้</t>
  </si>
  <si>
    <t>*</t>
  </si>
  <si>
    <t>ทำไมหลายวิชาไม่ตรงกับตาราง CrossTab</t>
  </si>
  <si>
    <t>weighted-Score</t>
  </si>
  <si>
    <t>PLO</t>
  </si>
  <si>
    <t>SubPLO</t>
  </si>
  <si>
    <t>1.1</t>
  </si>
  <si>
    <t>1.2</t>
  </si>
  <si>
    <t>1.3</t>
  </si>
  <si>
    <t>1.4</t>
  </si>
  <si>
    <t>1.5</t>
  </si>
  <si>
    <t>1.6</t>
  </si>
  <si>
    <t>1.7</t>
  </si>
  <si>
    <t>2.1</t>
  </si>
  <si>
    <t>2.2</t>
  </si>
  <si>
    <t>2.3</t>
  </si>
  <si>
    <t>2.4</t>
  </si>
  <si>
    <t>2.5</t>
  </si>
  <si>
    <t>2.6</t>
  </si>
  <si>
    <t>2.7</t>
  </si>
  <si>
    <t>2.8</t>
  </si>
  <si>
    <t>3.1</t>
  </si>
  <si>
    <t>3.2</t>
  </si>
  <si>
    <t>3.3</t>
  </si>
  <si>
    <t>3.4</t>
  </si>
  <si>
    <t>4.1</t>
  </si>
  <si>
    <t>4.2</t>
  </si>
  <si>
    <t>4.3</t>
  </si>
  <si>
    <t>4.4</t>
  </si>
  <si>
    <t>4.5</t>
  </si>
  <si>
    <t>4.6</t>
  </si>
  <si>
    <t>5.1</t>
  </si>
  <si>
    <t>5.2</t>
  </si>
  <si>
    <t>5.3</t>
  </si>
  <si>
    <t>5.4</t>
  </si>
  <si>
    <t>1</t>
  </si>
  <si>
    <t>2</t>
  </si>
  <si>
    <t>3</t>
  </si>
  <si>
    <t>4</t>
  </si>
  <si>
    <t>5</t>
  </si>
  <si>
    <t>6</t>
  </si>
  <si>
    <t>PLO\TQF</t>
  </si>
  <si>
    <t>SheetName</t>
  </si>
  <si>
    <t>column</t>
  </si>
  <si>
    <t>cellname</t>
  </si>
  <si>
    <t>PLOsScoreYear1</t>
  </si>
  <si>
    <t>PLOsScoreYear2</t>
  </si>
  <si>
    <t>PLOsScoreYear3</t>
  </si>
  <si>
    <t>PLOsScoreYear4</t>
  </si>
  <si>
    <t>PLOsScore</t>
  </si>
  <si>
    <t>คำอธิบาย</t>
  </si>
  <si>
    <t>Score</t>
  </si>
  <si>
    <t>BP29</t>
  </si>
  <si>
    <t>BP4</t>
  </si>
  <si>
    <t>BP30</t>
  </si>
  <si>
    <t>BP5</t>
  </si>
  <si>
    <t>BP31</t>
  </si>
  <si>
    <t>BP6</t>
  </si>
  <si>
    <t>BP32</t>
  </si>
  <si>
    <t>BP7</t>
  </si>
  <si>
    <t>BP33</t>
  </si>
  <si>
    <t>BP8</t>
  </si>
  <si>
    <t>BP34</t>
  </si>
  <si>
    <t>BP9</t>
  </si>
  <si>
    <t>ปั63</t>
  </si>
  <si>
    <t>ปั 62</t>
  </si>
  <si>
    <t>-</t>
  </si>
  <si>
    <t>หามาจากไหน</t>
  </si>
  <si>
    <t>ข้างล่างไม่ใช่ ดูชีต PLOsScoreแทน</t>
  </si>
  <si>
    <t/>
  </si>
  <si>
    <t>ของเรา</t>
  </si>
  <si>
    <t>บริษัท</t>
  </si>
  <si>
    <t>sum</t>
  </si>
  <si>
    <t>weight</t>
  </si>
  <si>
    <t>average</t>
  </si>
  <si>
    <t>Year</t>
  </si>
  <si>
    <t>sum-weight</t>
  </si>
  <si>
    <t>allyear</t>
  </si>
  <si>
    <t>Course No</t>
  </si>
  <si>
    <t>sum-weight-score</t>
  </si>
  <si>
    <t>all</t>
  </si>
  <si>
    <t>วิธีประเมิน</t>
  </si>
  <si>
    <t>ชั้นปี 1</t>
  </si>
  <si>
    <t>ชั้นปี 2</t>
  </si>
  <si>
    <t>ชั้นปี 3</t>
  </si>
  <si>
    <t>ชั้นปี 4</t>
  </si>
  <si>
    <t>สอบกลางภาค</t>
  </si>
  <si>
    <t>สอบปลายภาค</t>
  </si>
  <si>
    <t xml:space="preserve">สอบย่อย </t>
  </si>
  <si>
    <t>สอบปฏิบัติ</t>
  </si>
  <si>
    <t>แบบฝึกหัด (ทฤษฎี)</t>
  </si>
  <si>
    <t>แบบฝึกหัด (ปฏิบัติการ)</t>
  </si>
  <si>
    <t>รายงาน</t>
  </si>
  <si>
    <t>โครงงาน &amp; สาธิต</t>
  </si>
  <si>
    <t>การนำเสนอ</t>
  </si>
  <si>
    <t>พฤติกรรมการมีส่วนร่วม</t>
  </si>
  <si>
    <t xml:space="preserve">คะแนนเข้าชั้นเรียน </t>
  </si>
  <si>
    <t>วินัยการส่งงาน</t>
  </si>
  <si>
    <t>อื่นๆ</t>
  </si>
  <si>
    <t>ห้ามลบหรือเพิ่มแถว</t>
  </si>
  <si>
    <t>Weighted-Score</t>
  </si>
  <si>
    <t>Weight</t>
  </si>
  <si>
    <t>PLO1</t>
  </si>
  <si>
    <t>PLO2</t>
  </si>
  <si>
    <t>PLO3</t>
  </si>
  <si>
    <t>PLO4</t>
  </si>
  <si>
    <t>PLO5</t>
  </si>
  <si>
    <t>PLO6</t>
  </si>
  <si>
    <t>ตาม มคอ.</t>
  </si>
  <si>
    <t>ตามกำหนดในตารางด้านล่าง</t>
  </si>
  <si>
    <t>คะแนนเต็ม</t>
  </si>
  <si>
    <t>PL0</t>
  </si>
  <si>
    <t>สอบย่อยและสอบปฎิบัติการ 15</t>
  </si>
  <si>
    <t>คะแนนเข้าชั้นเรียน และแบบฝึกหัด 30</t>
  </si>
  <si>
    <t>เข้าชั้นเรียน แบบฝึกหัด แบบฝึกปฏิบัติการ 20</t>
  </si>
  <si>
    <t>*251 คิดเฉพาะนศ. คอมฯ</t>
  </si>
  <si>
    <t>(ที่คิด)</t>
  </si>
  <si>
    <t>สัดส่วนแต่ละเกรด</t>
  </si>
  <si>
    <t>น้ำหนัก</t>
  </si>
  <si>
    <t>A</t>
  </si>
  <si>
    <t>B+</t>
  </si>
  <si>
    <t>B</t>
  </si>
  <si>
    <t>C+</t>
  </si>
  <si>
    <t>D+</t>
  </si>
  <si>
    <t>รวม</t>
  </si>
  <si>
    <t>คิด SCORE</t>
  </si>
  <si>
    <t>วิชาบังคับ</t>
  </si>
  <si>
    <t>test</t>
  </si>
  <si>
    <t>วิชาเลือก</t>
  </si>
  <si>
    <t>จัดทĜา รายงานและ นĜาďสนอ โครงงาน</t>
  </si>
  <si>
    <t>อบย่อย และสอบ ปฏิบัติการ</t>
  </si>
  <si>
    <t>ข้อมูลไม่ครบรอ มคอ 3.</t>
  </si>
  <si>
    <t>อื่นๆ : งานที่ได้รับมอบหมาย</t>
  </si>
  <si>
    <t>แบบฝึกหัด คือ งานที่ได้รับมอบหมาย</t>
  </si>
  <si>
    <t xml:space="preserve">อื่นๆ </t>
  </si>
  <si>
    <t>แบบฝึกหัด (ทฤษฎี) คือการบ้าน</t>
  </si>
  <si>
    <t>แบบฝึกหัดปฎิบัติการ คือ งานเขียนโปรแกรม</t>
  </si>
  <si>
    <t>แบบฝึกหัดและรายงาน 15</t>
  </si>
  <si>
    <t>แบบฝึกหัด (ปฏิบัติการ) :งานขียนโปรแกรม</t>
  </si>
  <si>
    <t>แบบฝึกหัด (ทฤษฎี) แบบฝึกหัดในชั้นเรียน และการบ้าน</t>
  </si>
  <si>
    <t>อื่นๆ :คลิปอ่านรายงาน
ปัญหาจริยธรรมคอมพิวเตอร</t>
  </si>
  <si>
    <t>คลิปอ่าน รายงาน ปัญหา จริยธรรม คอมพิวเตอร</t>
  </si>
  <si>
    <t>สอบย่อย (ประเมินผล การเรียนรู้ เหมือนการ สอบปลาย ภาค แต่แยก ตามเนื้อหา บทเรียน)</t>
  </si>
  <si>
    <t>โดยยกเลิกการสอบปลายภาค เปลี่ยนเป็นการสอบตามเนื้อหา โดยใช้เกณฑ์ - สอบย่อย 6 ครั้ง 60% การบ้าน 40%</t>
  </si>
  <si>
    <t>สอบกลาง ภาค และ สอบปลาย ภาค (Term Project) 70%</t>
  </si>
  <si>
    <t>ปรับไม่มีการสอบ</t>
  </si>
  <si>
    <t>เอกสารโครงงาน และการนำเสนอโครงงาน</t>
  </si>
  <si>
    <t>เอกสาร โครงงาน และการนĜา เสนอโครง งาน ได้ให้นัก ศึกษา Vote ว่าจะสอบ Final หรือจะ ให้วัดผล จากโครง งาน (โดยที่ วิชานี้เน้น เรื่องการ ออกแบบ และการลง มือปฏิบัติ โดยการ ประยุกต์ ความรู้ตาม ทฤษฎีที่ เรียนมา จะ วัดผลได้ดี กว่าการที่ให้ นักศึกษานั่ง สอบการ ออกแบบ 3 ชั่วโมง) และ นักศึกษา ส่วนใหญ่ Vote ให้วัด ผลจากโครง งาน</t>
  </si>
  <si>
    <t>ากการจัด และเข้าร่วม งานประชุม วิชาการ</t>
  </si>
  <si>
    <t>อื่นๆ โปสเตอร์ และสไลด์</t>
  </si>
  <si>
    <t xml:space="preserve"> ประเมินจาก ข้อเสนองาน วิจัย (10) และ รายงานการ วิจัย (15)  คิดเป็นรายงาน</t>
  </si>
  <si>
    <t>โปสเตอร์ผล งาน(10), สไลด์ ประกอบ การนĜา เสนอ(10) และ การนĜา เสนอด้วย วาจา(10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</si>
</sst>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
  </numFmts>
  <fonts count="38">
    <font>
      <sz val="11"/>
      <color theme="1"/>
      <name val="Calibri"/>
      <family val="2"/>
      <scheme val="minor"/>
    </font>
    <font>
      <sz val="11"/>
      <color theme="1"/>
      <name val="Calibri"/>
      <family val="2"/>
      <scheme val="minor"/>
    </font>
    <font>
      <b/>
      <sz val="11"/>
      <color rgb="FF000000"/>
      <name val="TH Sarabun New"/>
      <family val="2"/>
    </font>
    <font>
      <b/>
      <sz val="10"/>
      <color rgb="FF000000"/>
      <name val="TH Sarabun New"/>
      <family val="2"/>
    </font>
    <font>
      <b/>
      <sz val="9"/>
      <color rgb="FF000000"/>
      <name val="TH Sarabun New"/>
      <family val="2"/>
    </font>
    <font>
      <b/>
      <sz val="12"/>
      <color theme="0"/>
      <name val="TH Sarabun New"/>
      <family val="2"/>
    </font>
    <font>
      <b/>
      <sz val="11"/>
      <color theme="0"/>
      <name val="TH Sarabun New"/>
      <family val="2"/>
    </font>
    <font>
      <b/>
      <sz val="10"/>
      <color theme="0"/>
      <name val="TH Sarabun New"/>
      <family val="2"/>
    </font>
    <font>
      <b/>
      <sz val="11"/>
      <name val="TH Sarabun New"/>
      <family val="2"/>
    </font>
    <font>
      <sz val="11"/>
      <color theme="1"/>
      <name val="TH Sarabun New"/>
      <family val="2"/>
    </font>
    <font>
      <b/>
      <sz val="10"/>
      <name val="TH Sarabun New"/>
      <family val="2"/>
    </font>
    <font>
      <b/>
      <sz val="11"/>
      <color rgb="FFFF0000"/>
      <name val="TH Sarabun New"/>
      <family val="2"/>
    </font>
    <font>
      <b/>
      <sz val="11"/>
      <color theme="4"/>
      <name val="TH Sarabun New"/>
      <family val="2"/>
    </font>
    <font>
      <sz val="11"/>
      <color rgb="FF9C0006"/>
      <name val="Calibri"/>
      <family val="2"/>
      <scheme val="minor"/>
    </font>
    <font>
      <b/>
      <sz val="11"/>
      <color rgb="FF0070C0"/>
      <name val="TH Sarabun New"/>
      <family val="2"/>
    </font>
    <font>
      <b/>
      <sz val="14"/>
      <color rgb="FF000000"/>
      <name val="TH Sarabun New"/>
      <family val="2"/>
    </font>
    <font>
      <b/>
      <sz val="8"/>
      <color rgb="FF000000"/>
      <name val="TH Sarabun New"/>
      <family val="2"/>
    </font>
    <font>
      <b/>
      <sz val="22"/>
      <name val="TH Sarabun New"/>
      <family val="2"/>
    </font>
    <font>
      <b/>
      <sz val="22"/>
      <color theme="0"/>
      <name val="TH Sarabun New"/>
      <family val="2"/>
    </font>
    <font>
      <b/>
      <sz val="22"/>
      <color theme="1"/>
      <name val="TH Sarabun New"/>
      <family val="2"/>
    </font>
    <font>
      <b/>
      <sz val="22"/>
      <color theme="1"/>
      <name val="Calibri"/>
      <family val="2"/>
      <scheme val="minor"/>
    </font>
    <font>
      <b/>
      <sz val="16"/>
      <color theme="1"/>
      <name val="Calibri"/>
      <family val="2"/>
      <scheme val="minor"/>
    </font>
    <font>
      <sz val="20"/>
      <name val="Calibri"/>
      <family val="2"/>
      <scheme val="minor"/>
    </font>
    <font>
      <b/>
      <sz val="16"/>
      <color theme="5"/>
      <name val="Calibri"/>
      <family val="2"/>
      <scheme val="minor"/>
    </font>
    <font>
      <sz val="9"/>
      <color theme="4"/>
      <name val="Calibri"/>
      <family val="2"/>
      <scheme val="minor"/>
    </font>
    <font>
      <b/>
      <sz val="9"/>
      <color rgb="FFFF0000"/>
      <name val="TH Sarabun New"/>
      <family val="2"/>
    </font>
    <font>
      <b/>
      <sz val="18"/>
      <color theme="1"/>
      <name val="Calibri"/>
      <family val="2"/>
      <scheme val="minor"/>
    </font>
    <font>
      <b/>
      <sz val="11"/>
      <color theme="1"/>
      <name val="TH Sarabun New"/>
      <family val="2"/>
    </font>
    <font>
      <sz val="12"/>
      <color theme="1"/>
      <name val="Times New Roman"/>
      <family val="1"/>
    </font>
    <font>
      <b/>
      <sz val="14"/>
      <color theme="1"/>
      <name val="TH SarabunPSK"/>
      <family val="2"/>
    </font>
    <font>
      <b/>
      <sz val="16"/>
      <color theme="1"/>
      <name val="TH SarabunPSK"/>
      <family val="2"/>
    </font>
    <font>
      <sz val="14"/>
      <color rgb="FF000000"/>
      <name val="TH SarabunPSK"/>
      <family val="2"/>
    </font>
    <font>
      <sz val="14"/>
      <color theme="1"/>
      <name val="TH Sarabun New"/>
      <family val="2"/>
    </font>
    <font>
      <b/>
      <sz val="12"/>
      <color rgb="FFFF0000"/>
      <name val="TH Sarabun New"/>
      <family val="2"/>
    </font>
    <font>
      <b/>
      <sz val="16"/>
      <color rgb="FF000000"/>
      <name val="TH Sarabun New"/>
      <family val="2"/>
    </font>
    <font>
      <sz val="14"/>
      <color rgb="FF000000"/>
      <name val="TH Sarabun New"/>
      <family val="2"/>
    </font>
    <font>
      <sz val="10"/>
      <color theme="1"/>
      <name val="TH Sarabun New"/>
      <family val="2"/>
    </font>
    <font>
      <sz val="10"/>
      <color theme="1"/>
      <name val="Arial"/>
      <family val="2"/>
    </font>
  </fonts>
  <fills count="25">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4" tint="0.39997558519241921"/>
        <bgColor indexed="64"/>
      </patternFill>
    </fill>
    <fill>
      <patternFill patternType="solid">
        <fgColor rgb="FF0070C0"/>
        <bgColor rgb="FF000000"/>
      </patternFill>
    </fill>
    <fill>
      <patternFill patternType="solid">
        <fgColor theme="8" tint="0.39997558519241921"/>
        <bgColor indexed="64"/>
      </patternFill>
    </fill>
    <fill>
      <patternFill patternType="solid">
        <fgColor theme="8" tint="-0.249977111117893"/>
        <bgColor rgb="FF000000"/>
      </patternFill>
    </fill>
    <fill>
      <patternFill patternType="solid">
        <fgColor theme="7" tint="0.59999389629810485"/>
        <bgColor indexed="64"/>
      </patternFill>
    </fill>
    <fill>
      <patternFill patternType="solid">
        <fgColor theme="4" tint="0.39997558519241921"/>
        <bgColor rgb="FF000000"/>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00B0F0"/>
        <bgColor indexed="64"/>
      </patternFill>
    </fill>
    <fill>
      <patternFill patternType="solid">
        <fgColor rgb="FFFFC7CE"/>
      </patternFill>
    </fill>
    <fill>
      <patternFill patternType="solid">
        <fgColor theme="4"/>
        <bgColor theme="4"/>
      </patternFill>
    </fill>
    <fill>
      <patternFill patternType="solid">
        <fgColor rgb="FF9CC2E5"/>
        <bgColor indexed="64"/>
      </patternFill>
    </fill>
    <fill>
      <patternFill patternType="solid">
        <fgColor rgb="FFDEEAF6"/>
        <bgColor indexed="64"/>
      </patternFill>
    </fill>
    <fill>
      <patternFill patternType="solid">
        <fgColor theme="5"/>
        <bgColor indexed="64"/>
      </patternFill>
    </fill>
  </fills>
  <borders count="5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theme="1"/>
      </right>
      <top style="thin">
        <color theme="1"/>
      </top>
      <bottom style="thin">
        <color theme="1"/>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style="medium">
        <color indexed="64"/>
      </left>
      <right/>
      <top/>
      <bottom/>
      <diagonal/>
    </border>
    <border>
      <left/>
      <right style="thin">
        <color indexed="64"/>
      </right>
      <top/>
      <bottom/>
      <diagonal/>
    </border>
    <border>
      <left style="thin">
        <color indexed="64"/>
      </left>
      <right style="thin">
        <color indexed="64"/>
      </right>
      <top/>
      <bottom/>
      <diagonal/>
    </border>
    <border>
      <left/>
      <right/>
      <top/>
      <bottom style="double">
        <color indexed="64"/>
      </bottom>
      <diagonal/>
    </border>
    <border>
      <left style="thin">
        <color theme="1"/>
      </left>
      <right style="thin">
        <color theme="1"/>
      </right>
      <top/>
      <bottom style="thin">
        <color theme="1"/>
      </bottom>
      <diagonal/>
    </border>
    <border>
      <left style="thin">
        <color theme="1"/>
      </left>
      <right style="thin">
        <color theme="1"/>
      </right>
      <top style="thin">
        <color theme="1"/>
      </top>
      <bottom style="double">
        <color indexed="64"/>
      </bottom>
      <diagonal/>
    </border>
    <border>
      <left/>
      <right style="thin">
        <color theme="1"/>
      </right>
      <top style="thin">
        <color theme="1"/>
      </top>
      <bottom style="double">
        <color indexed="64"/>
      </bottom>
      <diagonal/>
    </border>
    <border>
      <left/>
      <right/>
      <top style="double">
        <color indexed="64"/>
      </top>
      <bottom/>
      <diagonal/>
    </border>
    <border>
      <left/>
      <right style="thin">
        <color theme="1"/>
      </right>
      <top style="double">
        <color indexed="64"/>
      </top>
      <bottom style="thin">
        <color theme="1"/>
      </bottom>
      <diagonal/>
    </border>
    <border>
      <left style="thin">
        <color theme="1"/>
      </left>
      <right style="thin">
        <color theme="1"/>
      </right>
      <top style="double">
        <color indexed="64"/>
      </top>
      <bottom style="thin">
        <color theme="1"/>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right style="thin">
        <color indexed="64"/>
      </right>
      <top style="double">
        <color indexed="64"/>
      </top>
      <bottom style="thin">
        <color indexed="64"/>
      </bottom>
      <diagonal/>
    </border>
    <border>
      <left style="thin">
        <color indexed="64"/>
      </left>
      <right/>
      <top style="thin">
        <color indexed="64"/>
      </top>
      <bottom/>
      <diagonal/>
    </border>
    <border>
      <left style="thin">
        <color theme="1"/>
      </left>
      <right/>
      <top style="thin">
        <color theme="1"/>
      </top>
      <bottom style="thin">
        <color theme="1"/>
      </bottom>
      <diagonal/>
    </border>
    <border>
      <left/>
      <right style="thin">
        <color theme="1"/>
      </right>
      <top style="thin">
        <color theme="1"/>
      </top>
      <bottom/>
      <diagonal/>
    </border>
    <border>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thin">
        <color theme="1"/>
      </left>
      <right/>
      <top style="thin">
        <color theme="1"/>
      </top>
      <bottom/>
      <diagonal/>
    </border>
    <border>
      <left style="medium">
        <color indexed="64"/>
      </left>
      <right style="medium">
        <color indexed="64"/>
      </right>
      <top/>
      <bottom/>
      <diagonal/>
    </border>
    <border>
      <left style="thin">
        <color theme="1"/>
      </left>
      <right/>
      <top style="medium">
        <color indexed="64"/>
      </top>
      <bottom style="thin">
        <color theme="1"/>
      </bottom>
      <diagonal/>
    </border>
    <border>
      <left style="thin">
        <color theme="1"/>
      </left>
      <right/>
      <top style="thin">
        <color theme="1"/>
      </top>
      <bottom style="medium">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double">
        <color indexed="64"/>
      </bottom>
      <diagonal/>
    </border>
  </borders>
  <cellStyleXfs count="4">
    <xf numFmtId="0" fontId="0" fillId="0" borderId="0"/>
    <xf numFmtId="9" fontId="1" fillId="0" borderId="0" applyFont="0" applyFill="0" applyBorder="0" applyAlignment="0" applyProtection="0"/>
    <xf numFmtId="0" fontId="13" fillId="20" borderId="0" applyNumberFormat="0" applyBorder="0" applyAlignment="0" applyProtection="0"/>
    <xf numFmtId="43" fontId="1" fillId="0" borderId="0" applyFont="0" applyFill="0" applyBorder="0" applyAlignment="0" applyProtection="0"/>
  </cellStyleXfs>
  <cellXfs count="249">
    <xf numFmtId="0" fontId="0" fillId="0" borderId="0" xfId="0"/>
    <xf numFmtId="0" fontId="2" fillId="2" borderId="0" xfId="0" applyFont="1" applyFill="1"/>
    <xf numFmtId="0" fontId="2" fillId="2" borderId="0" xfId="0" applyFont="1" applyFill="1" applyProtection="1">
      <protection locked="0"/>
    </xf>
    <xf numFmtId="0" fontId="2" fillId="0" borderId="0" xfId="0" applyFont="1" applyProtection="1">
      <protection locked="0"/>
    </xf>
    <xf numFmtId="0" fontId="2" fillId="5" borderId="3" xfId="0" applyFont="1" applyFill="1" applyBorder="1" applyAlignment="1">
      <alignment horizontal="center"/>
    </xf>
    <xf numFmtId="0" fontId="2" fillId="2" borderId="0" xfId="0" applyFont="1" applyFill="1" applyAlignment="1">
      <alignment horizontal="center"/>
    </xf>
    <xf numFmtId="0" fontId="2" fillId="0" borderId="0" xfId="0" applyFont="1" applyAlignment="1" applyProtection="1">
      <alignment wrapText="1"/>
      <protection locked="0"/>
    </xf>
    <xf numFmtId="0" fontId="2" fillId="5" borderId="3" xfId="0" applyFont="1" applyFill="1" applyBorder="1"/>
    <xf numFmtId="0" fontId="2" fillId="0" borderId="0" xfId="0" applyFont="1" applyAlignment="1" applyProtection="1">
      <alignment horizontal="center"/>
      <protection locked="0"/>
    </xf>
    <xf numFmtId="0" fontId="2" fillId="0" borderId="0" xfId="0" applyFont="1" applyAlignment="1" applyProtection="1">
      <alignment horizontal="center" wrapText="1"/>
      <protection locked="0"/>
    </xf>
    <xf numFmtId="2" fontId="2" fillId="0" borderId="0" xfId="0" applyNumberFormat="1" applyFont="1" applyProtection="1">
      <protection locked="0"/>
    </xf>
    <xf numFmtId="0" fontId="6" fillId="7" borderId="3" xfId="0" applyFont="1" applyFill="1" applyBorder="1" applyAlignment="1">
      <alignment horizontal="center"/>
    </xf>
    <xf numFmtId="0" fontId="2" fillId="8" borderId="3" xfId="0" applyFont="1" applyFill="1" applyBorder="1" applyProtection="1">
      <protection locked="0"/>
    </xf>
    <xf numFmtId="0" fontId="6" fillId="9" borderId="3" xfId="0" applyFont="1" applyFill="1" applyBorder="1" applyAlignment="1">
      <alignment horizontal="center" wrapText="1"/>
    </xf>
    <xf numFmtId="0" fontId="4" fillId="10" borderId="3" xfId="0" applyFont="1" applyFill="1" applyBorder="1"/>
    <xf numFmtId="0" fontId="2" fillId="10" borderId="3" xfId="0" applyFont="1" applyFill="1" applyBorder="1" applyProtection="1">
      <protection locked="0"/>
    </xf>
    <xf numFmtId="0" fontId="6" fillId="11" borderId="1" xfId="0" applyFont="1" applyFill="1" applyBorder="1" applyAlignment="1">
      <alignment horizontal="center" wrapText="1"/>
    </xf>
    <xf numFmtId="2" fontId="2" fillId="12" borderId="3" xfId="0" applyNumberFormat="1" applyFont="1" applyFill="1" applyBorder="1" applyAlignment="1" applyProtection="1">
      <alignment horizontal="center" vertical="center" wrapText="1"/>
      <protection locked="0"/>
    </xf>
    <xf numFmtId="0" fontId="2" fillId="12" borderId="3" xfId="0" applyFont="1" applyFill="1" applyBorder="1" applyAlignment="1">
      <alignment horizontal="center"/>
    </xf>
    <xf numFmtId="0" fontId="3" fillId="8" borderId="3" xfId="0" applyFont="1" applyFill="1" applyBorder="1"/>
    <xf numFmtId="0" fontId="2" fillId="13" borderId="3" xfId="0" applyFont="1" applyFill="1" applyBorder="1" applyAlignment="1">
      <alignment horizontal="center" wrapText="1"/>
    </xf>
    <xf numFmtId="9" fontId="6" fillId="7" borderId="3" xfId="1" applyFont="1" applyFill="1" applyBorder="1" applyAlignment="1">
      <alignment horizontal="center"/>
    </xf>
    <xf numFmtId="2" fontId="4" fillId="14" borderId="2" xfId="0" applyNumberFormat="1" applyFont="1" applyFill="1" applyBorder="1" applyAlignment="1" applyProtection="1">
      <alignment horizontal="center" vertical="center" wrapText="1"/>
      <protection locked="0"/>
    </xf>
    <xf numFmtId="2" fontId="7" fillId="14" borderId="2" xfId="0" applyNumberFormat="1" applyFont="1" applyFill="1" applyBorder="1" applyAlignment="1" applyProtection="1">
      <alignment horizontal="center"/>
      <protection locked="0"/>
    </xf>
    <xf numFmtId="2" fontId="8" fillId="15" borderId="3" xfId="0" applyNumberFormat="1" applyFont="1" applyFill="1" applyBorder="1" applyAlignment="1">
      <alignment horizontal="center"/>
    </xf>
    <xf numFmtId="0" fontId="8" fillId="0" borderId="0" xfId="0" applyFont="1" applyAlignment="1" applyProtection="1">
      <alignment horizontal="center"/>
      <protection locked="0"/>
    </xf>
    <xf numFmtId="0" fontId="2" fillId="15" borderId="2" xfId="0" applyFont="1" applyFill="1" applyBorder="1" applyAlignment="1" applyProtection="1">
      <alignment horizontal="center"/>
      <protection locked="0"/>
    </xf>
    <xf numFmtId="0" fontId="9" fillId="0" borderId="0" xfId="0" applyFont="1" applyAlignment="1">
      <alignment horizontal="center"/>
    </xf>
    <xf numFmtId="2" fontId="9" fillId="0" borderId="2" xfId="0" applyNumberFormat="1" applyFont="1" applyBorder="1" applyAlignment="1">
      <alignment horizontal="center"/>
    </xf>
    <xf numFmtId="0" fontId="9" fillId="0" borderId="2" xfId="0" applyFont="1" applyBorder="1" applyAlignment="1">
      <alignment horizontal="center"/>
    </xf>
    <xf numFmtId="0" fontId="9" fillId="5" borderId="2" xfId="0" applyFont="1" applyFill="1" applyBorder="1" applyAlignment="1">
      <alignment horizontal="left"/>
    </xf>
    <xf numFmtId="0" fontId="9" fillId="16" borderId="2" xfId="0" applyFont="1" applyFill="1" applyBorder="1" applyAlignment="1">
      <alignment horizontal="left"/>
    </xf>
    <xf numFmtId="0" fontId="9" fillId="17" borderId="2" xfId="0" applyFont="1" applyFill="1" applyBorder="1" applyAlignment="1">
      <alignment horizontal="left"/>
    </xf>
    <xf numFmtId="0" fontId="9" fillId="2" borderId="2" xfId="0" applyFont="1" applyFill="1" applyBorder="1" applyAlignment="1">
      <alignment horizontal="left"/>
    </xf>
    <xf numFmtId="0" fontId="9" fillId="3" borderId="2" xfId="0" applyFont="1" applyFill="1" applyBorder="1" applyAlignment="1">
      <alignment horizontal="left"/>
    </xf>
    <xf numFmtId="0" fontId="9" fillId="18" borderId="2" xfId="0" applyFont="1" applyFill="1" applyBorder="1" applyAlignment="1">
      <alignment horizontal="left"/>
    </xf>
    <xf numFmtId="0" fontId="9" fillId="4" borderId="2" xfId="0" applyFont="1" applyFill="1" applyBorder="1" applyAlignment="1">
      <alignment horizontal="left"/>
    </xf>
    <xf numFmtId="0" fontId="2" fillId="12" borderId="2" xfId="0" applyFont="1" applyFill="1" applyBorder="1" applyAlignment="1" applyProtection="1">
      <alignment horizontal="center"/>
      <protection locked="0"/>
    </xf>
    <xf numFmtId="0" fontId="9" fillId="12" borderId="2" xfId="0" applyFont="1" applyFill="1" applyBorder="1" applyAlignment="1">
      <alignment horizontal="center"/>
    </xf>
    <xf numFmtId="0" fontId="2" fillId="12" borderId="2" xfId="0" applyFont="1" applyFill="1" applyBorder="1" applyAlignment="1" applyProtection="1">
      <alignment horizontal="center" wrapText="1"/>
      <protection locked="0"/>
    </xf>
    <xf numFmtId="1" fontId="6" fillId="7" borderId="0" xfId="0" applyNumberFormat="1" applyFont="1" applyFill="1" applyAlignment="1" applyProtection="1">
      <alignment horizontal="center"/>
      <protection locked="0"/>
    </xf>
    <xf numFmtId="2" fontId="4" fillId="16" borderId="3" xfId="0" applyNumberFormat="1" applyFont="1" applyFill="1" applyBorder="1" applyAlignment="1" applyProtection="1">
      <alignment horizontal="center" vertical="center" wrapText="1"/>
      <protection locked="0"/>
    </xf>
    <xf numFmtId="2" fontId="4" fillId="16" borderId="4" xfId="0" applyNumberFormat="1" applyFont="1" applyFill="1" applyBorder="1" applyAlignment="1" applyProtection="1">
      <alignment horizontal="center" vertical="center" wrapText="1"/>
      <protection locked="0"/>
    </xf>
    <xf numFmtId="0" fontId="9" fillId="18" borderId="0" xfId="0" applyFont="1" applyFill="1" applyAlignment="1">
      <alignment horizontal="center"/>
    </xf>
    <xf numFmtId="2" fontId="5" fillId="14" borderId="0" xfId="0" applyNumberFormat="1" applyFont="1" applyFill="1" applyAlignment="1" applyProtection="1">
      <alignment horizontal="center"/>
      <protection locked="0"/>
    </xf>
    <xf numFmtId="0" fontId="2" fillId="6" borderId="0" xfId="0" applyFont="1" applyFill="1"/>
    <xf numFmtId="2" fontId="2" fillId="0" borderId="0" xfId="0" applyNumberFormat="1" applyFont="1" applyAlignment="1" applyProtection="1">
      <alignment horizontal="center"/>
      <protection locked="0"/>
    </xf>
    <xf numFmtId="2" fontId="8" fillId="15" borderId="5" xfId="0" applyNumberFormat="1" applyFont="1" applyFill="1" applyBorder="1" applyAlignment="1">
      <alignment horizontal="center"/>
    </xf>
    <xf numFmtId="0" fontId="11" fillId="5" borderId="3" xfId="0" applyFont="1" applyFill="1" applyBorder="1"/>
    <xf numFmtId="0" fontId="12" fillId="5" borderId="3" xfId="0" applyFont="1" applyFill="1" applyBorder="1"/>
    <xf numFmtId="0" fontId="8" fillId="5" borderId="3" xfId="0" applyFont="1" applyFill="1" applyBorder="1"/>
    <xf numFmtId="0" fontId="11" fillId="6" borderId="0" xfId="0" applyFont="1" applyFill="1"/>
    <xf numFmtId="0" fontId="11" fillId="2" borderId="0" xfId="0" applyFont="1" applyFill="1" applyAlignment="1">
      <alignment horizontal="center"/>
    </xf>
    <xf numFmtId="0" fontId="11" fillId="0" borderId="0" xfId="0" applyFont="1" applyProtection="1">
      <protection locked="0"/>
    </xf>
    <xf numFmtId="0" fontId="2" fillId="0" borderId="0" xfId="0" applyFont="1" applyAlignment="1" applyProtection="1">
      <alignment horizontal="left"/>
      <protection locked="0"/>
    </xf>
    <xf numFmtId="0" fontId="14" fillId="5" borderId="3" xfId="0" applyFont="1" applyFill="1" applyBorder="1"/>
    <xf numFmtId="0" fontId="14" fillId="0" borderId="0" xfId="0" applyFont="1" applyProtection="1">
      <protection locked="0"/>
    </xf>
    <xf numFmtId="0" fontId="2" fillId="5" borderId="3" xfId="0" applyFont="1" applyFill="1" applyBorder="1" applyAlignment="1">
      <alignment wrapText="1"/>
    </xf>
    <xf numFmtId="2" fontId="10" fillId="15" borderId="3" xfId="0" applyNumberFormat="1" applyFont="1" applyFill="1" applyBorder="1" applyAlignment="1">
      <alignment horizontal="center"/>
    </xf>
    <xf numFmtId="2" fontId="16" fillId="14" borderId="2" xfId="0" applyNumberFormat="1" applyFont="1" applyFill="1" applyBorder="1" applyAlignment="1" applyProtection="1">
      <alignment horizontal="center" vertical="center" wrapText="1"/>
      <protection locked="0"/>
    </xf>
    <xf numFmtId="0" fontId="2" fillId="0" borderId="0" xfId="0" applyFont="1" applyAlignment="1" applyProtection="1">
      <alignment horizontal="right"/>
      <protection locked="0"/>
    </xf>
    <xf numFmtId="0" fontId="17" fillId="0" borderId="6" xfId="0" applyFont="1" applyBorder="1" applyAlignment="1">
      <alignment horizontal="center" vertical="center" wrapText="1"/>
    </xf>
    <xf numFmtId="0" fontId="17" fillId="0" borderId="6" xfId="0" applyFont="1" applyBorder="1" applyAlignment="1">
      <alignment vertical="center" wrapText="1"/>
    </xf>
    <xf numFmtId="0" fontId="17" fillId="0" borderId="7" xfId="0" applyFont="1" applyBorder="1" applyAlignment="1">
      <alignment vertical="center" wrapText="1"/>
    </xf>
    <xf numFmtId="0" fontId="17" fillId="0" borderId="8" xfId="0" applyFont="1" applyBorder="1" applyAlignment="1">
      <alignment vertical="center" wrapText="1"/>
    </xf>
    <xf numFmtId="0" fontId="17" fillId="0" borderId="9" xfId="0" applyFont="1" applyBorder="1" applyAlignment="1">
      <alignment vertical="center" wrapText="1"/>
    </xf>
    <xf numFmtId="0" fontId="17" fillId="0" borderId="10" xfId="0" applyFont="1" applyBorder="1" applyAlignment="1">
      <alignment vertical="center" wrapText="1"/>
    </xf>
    <xf numFmtId="0" fontId="17" fillId="0" borderId="9" xfId="0" applyFont="1" applyBorder="1" applyAlignment="1">
      <alignment horizontal="center" vertical="center" wrapText="1"/>
    </xf>
    <xf numFmtId="0" fontId="17" fillId="0" borderId="10" xfId="0" applyFont="1" applyBorder="1" applyAlignment="1">
      <alignment horizontal="center" vertical="center" wrapText="1"/>
    </xf>
    <xf numFmtId="0" fontId="18" fillId="21" borderId="11" xfId="0" applyFont="1" applyFill="1" applyBorder="1"/>
    <xf numFmtId="0" fontId="18" fillId="21" borderId="12" xfId="0" applyFont="1" applyFill="1" applyBorder="1"/>
    <xf numFmtId="0" fontId="19" fillId="0" borderId="0" xfId="0" applyFont="1"/>
    <xf numFmtId="0" fontId="20" fillId="0" borderId="0" xfId="0" applyFont="1"/>
    <xf numFmtId="0" fontId="19" fillId="0" borderId="6" xfId="0" applyFont="1" applyBorder="1" applyAlignment="1">
      <alignment horizontal="center" vertical="center" wrapText="1"/>
    </xf>
    <xf numFmtId="0" fontId="19" fillId="0" borderId="6" xfId="0" applyFont="1" applyBorder="1" applyAlignment="1">
      <alignment horizontal="right" vertical="center" wrapText="1"/>
    </xf>
    <xf numFmtId="0" fontId="19" fillId="0" borderId="6" xfId="0" applyFont="1" applyBorder="1" applyAlignment="1">
      <alignment horizontal="justify" vertical="center" wrapText="1"/>
    </xf>
    <xf numFmtId="0" fontId="19" fillId="0" borderId="0" xfId="0" applyFont="1" applyAlignment="1">
      <alignment horizontal="left"/>
    </xf>
    <xf numFmtId="0" fontId="19" fillId="0" borderId="8" xfId="0" applyFont="1" applyBorder="1" applyAlignment="1">
      <alignment horizontal="center" vertical="center" wrapText="1"/>
    </xf>
    <xf numFmtId="0" fontId="19" fillId="0" borderId="10" xfId="0" applyFont="1" applyBorder="1" applyAlignment="1">
      <alignment horizontal="center" vertical="center" wrapText="1"/>
    </xf>
    <xf numFmtId="0" fontId="20" fillId="0" borderId="2" xfId="0" applyFont="1" applyBorder="1"/>
    <xf numFmtId="0" fontId="18" fillId="21" borderId="2" xfId="0" applyFont="1" applyFill="1" applyBorder="1"/>
    <xf numFmtId="0" fontId="21" fillId="0" borderId="2" xfId="0" applyFont="1" applyBorder="1"/>
    <xf numFmtId="0" fontId="22" fillId="0" borderId="2" xfId="2" applyFont="1" applyFill="1" applyBorder="1" applyAlignment="1">
      <alignment horizontal="center"/>
    </xf>
    <xf numFmtId="0" fontId="23" fillId="0" borderId="2" xfId="0" applyFont="1" applyBorder="1"/>
    <xf numFmtId="2" fontId="15" fillId="0" borderId="0" xfId="0" applyNumberFormat="1" applyFont="1" applyAlignment="1" applyProtection="1">
      <alignment horizontal="center"/>
      <protection locked="0"/>
    </xf>
    <xf numFmtId="0" fontId="24" fillId="0" borderId="0" xfId="0" applyFont="1"/>
    <xf numFmtId="0" fontId="25" fillId="0" borderId="0" xfId="0" applyFont="1" applyProtection="1">
      <protection locked="0"/>
    </xf>
    <xf numFmtId="0" fontId="12" fillId="0" borderId="0" xfId="0" applyFont="1" applyProtection="1">
      <protection locked="0"/>
    </xf>
    <xf numFmtId="0" fontId="11" fillId="2" borderId="0" xfId="0" applyFont="1" applyFill="1" applyAlignment="1">
      <alignment horizontal="left"/>
    </xf>
    <xf numFmtId="0" fontId="26" fillId="0" borderId="0" xfId="0" applyFont="1"/>
    <xf numFmtId="0" fontId="6" fillId="11" borderId="13" xfId="0" applyFont="1" applyFill="1" applyBorder="1" applyAlignment="1">
      <alignment horizontal="center" wrapText="1"/>
    </xf>
    <xf numFmtId="2" fontId="10" fillId="15" borderId="5" xfId="0" applyNumberFormat="1" applyFont="1" applyFill="1" applyBorder="1" applyAlignment="1">
      <alignment horizontal="center"/>
    </xf>
    <xf numFmtId="0" fontId="2" fillId="0" borderId="2" xfId="0" applyFont="1" applyBorder="1" applyAlignment="1" applyProtection="1">
      <alignment horizontal="center" wrapText="1"/>
      <protection locked="0"/>
    </xf>
    <xf numFmtId="0" fontId="2" fillId="2" borderId="2" xfId="0" applyFont="1" applyFill="1" applyBorder="1" applyAlignment="1">
      <alignment horizontal="center"/>
    </xf>
    <xf numFmtId="0" fontId="2" fillId="2" borderId="2" xfId="0" applyFont="1" applyFill="1" applyBorder="1" applyAlignment="1" applyProtection="1">
      <alignment horizontal="center"/>
      <protection locked="0"/>
    </xf>
    <xf numFmtId="0" fontId="9" fillId="0" borderId="14" xfId="0" applyFont="1" applyBorder="1" applyAlignment="1">
      <alignment horizontal="center"/>
    </xf>
    <xf numFmtId="0" fontId="2" fillId="15" borderId="1" xfId="0" applyFont="1" applyFill="1" applyBorder="1" applyAlignment="1" applyProtection="1">
      <alignment horizontal="center"/>
      <protection locked="0"/>
    </xf>
    <xf numFmtId="0" fontId="9" fillId="5" borderId="14" xfId="0" applyFont="1" applyFill="1" applyBorder="1" applyAlignment="1">
      <alignment horizontal="left"/>
    </xf>
    <xf numFmtId="0" fontId="2" fillId="12" borderId="14" xfId="0" applyFont="1" applyFill="1" applyBorder="1" applyAlignment="1" applyProtection="1">
      <alignment horizontal="center"/>
      <protection locked="0"/>
    </xf>
    <xf numFmtId="1" fontId="6" fillId="7" borderId="2" xfId="0" applyNumberFormat="1" applyFont="1" applyFill="1" applyBorder="1" applyAlignment="1" applyProtection="1">
      <alignment horizontal="center"/>
      <protection locked="0"/>
    </xf>
    <xf numFmtId="0" fontId="9" fillId="0" borderId="0" xfId="0" applyFont="1" applyAlignment="1">
      <alignment horizontal="left"/>
    </xf>
    <xf numFmtId="0" fontId="2" fillId="0" borderId="0" xfId="0" applyFont="1" applyAlignment="1" applyProtection="1">
      <alignment horizontal="left" wrapText="1"/>
      <protection locked="0"/>
    </xf>
    <xf numFmtId="0" fontId="2" fillId="0" borderId="0" xfId="0" applyFont="1" applyAlignment="1" applyProtection="1">
      <protection locked="0"/>
    </xf>
    <xf numFmtId="0" fontId="9" fillId="5" borderId="2" xfId="0" applyFont="1" applyFill="1" applyBorder="1" applyAlignment="1"/>
    <xf numFmtId="0" fontId="2" fillId="0" borderId="2" xfId="0" applyFont="1" applyBorder="1" applyAlignment="1" applyProtection="1">
      <alignment horizontal="center"/>
      <protection locked="0"/>
    </xf>
    <xf numFmtId="0" fontId="31" fillId="0" borderId="9" xfId="0" applyFont="1" applyBorder="1" applyAlignment="1">
      <alignment horizontal="left" vertical="center" wrapText="1" indent="3"/>
    </xf>
    <xf numFmtId="0" fontId="31" fillId="0" borderId="9" xfId="0" applyFont="1" applyBorder="1" applyAlignment="1">
      <alignment vertical="center" wrapText="1"/>
    </xf>
    <xf numFmtId="0" fontId="31" fillId="0" borderId="9" xfId="0" applyFont="1" applyBorder="1" applyAlignment="1">
      <alignment horizontal="justify" vertical="center" wrapText="1"/>
    </xf>
    <xf numFmtId="0" fontId="31" fillId="0" borderId="9" xfId="0" applyFont="1" applyBorder="1" applyAlignment="1">
      <alignment horizontal="left" vertical="center" wrapText="1" indent="4"/>
    </xf>
    <xf numFmtId="0" fontId="31" fillId="0" borderId="9" xfId="0" applyFont="1" applyBorder="1" applyAlignment="1">
      <alignment horizontal="left" vertical="center" wrapText="1" indent="5"/>
    </xf>
    <xf numFmtId="0" fontId="9" fillId="24" borderId="0" xfId="0" applyFont="1" applyFill="1" applyAlignment="1">
      <alignment horizontal="center"/>
    </xf>
    <xf numFmtId="0" fontId="9" fillId="2" borderId="14" xfId="0" applyFont="1" applyFill="1" applyBorder="1" applyAlignment="1">
      <alignment horizontal="left"/>
    </xf>
    <xf numFmtId="1" fontId="6" fillId="7" borderId="0" xfId="0" applyNumberFormat="1" applyFont="1" applyFill="1" applyBorder="1" applyAlignment="1" applyProtection="1">
      <alignment horizontal="center"/>
      <protection locked="0"/>
    </xf>
    <xf numFmtId="2" fontId="32" fillId="0" borderId="0" xfId="0" applyNumberFormat="1" applyFont="1" applyAlignment="1">
      <alignment horizontal="center"/>
    </xf>
    <xf numFmtId="0" fontId="32" fillId="0" borderId="0" xfId="0" applyFont="1" applyAlignment="1">
      <alignment horizontal="center"/>
    </xf>
    <xf numFmtId="0" fontId="2" fillId="24" borderId="14" xfId="0" applyFont="1" applyFill="1" applyBorder="1" applyAlignment="1" applyProtection="1">
      <alignment horizontal="center"/>
      <protection locked="0"/>
    </xf>
    <xf numFmtId="1" fontId="6" fillId="7" borderId="1" xfId="0" applyNumberFormat="1" applyFont="1" applyFill="1" applyBorder="1" applyAlignment="1" applyProtection="1">
      <alignment horizontal="center"/>
      <protection locked="0"/>
    </xf>
    <xf numFmtId="0" fontId="9" fillId="0" borderId="1" xfId="0" applyFont="1" applyBorder="1" applyAlignment="1">
      <alignment horizontal="center"/>
    </xf>
    <xf numFmtId="2" fontId="9" fillId="0" borderId="14" xfId="0" applyNumberFormat="1" applyFont="1" applyBorder="1" applyAlignment="1">
      <alignment horizontal="center"/>
    </xf>
    <xf numFmtId="0" fontId="9" fillId="2" borderId="18" xfId="0" applyFont="1" applyFill="1" applyBorder="1" applyAlignment="1">
      <alignment horizontal="left"/>
    </xf>
    <xf numFmtId="0" fontId="2" fillId="12" borderId="19" xfId="0" applyFont="1" applyFill="1" applyBorder="1" applyAlignment="1" applyProtection="1">
      <alignment horizontal="center"/>
      <protection locked="0"/>
    </xf>
    <xf numFmtId="1" fontId="6" fillId="7" borderId="19" xfId="0" applyNumberFormat="1" applyFont="1" applyFill="1" applyBorder="1" applyAlignment="1" applyProtection="1">
      <alignment horizontal="center"/>
      <protection locked="0"/>
    </xf>
    <xf numFmtId="0" fontId="9" fillId="0" borderId="19" xfId="0" applyFont="1" applyBorder="1" applyAlignment="1">
      <alignment horizontal="center"/>
    </xf>
    <xf numFmtId="0" fontId="9" fillId="2" borderId="21" xfId="0" applyFont="1" applyFill="1" applyBorder="1" applyAlignment="1">
      <alignment horizontal="left"/>
    </xf>
    <xf numFmtId="0" fontId="9" fillId="2" borderId="22" xfId="0" applyFont="1" applyFill="1" applyBorder="1" applyAlignment="1">
      <alignment horizontal="left"/>
    </xf>
    <xf numFmtId="0" fontId="2" fillId="12" borderId="23" xfId="0" applyFont="1" applyFill="1" applyBorder="1" applyAlignment="1" applyProtection="1">
      <alignment horizontal="center"/>
      <protection locked="0"/>
    </xf>
    <xf numFmtId="1" fontId="6" fillId="7" borderId="24" xfId="0" applyNumberFormat="1" applyFont="1" applyFill="1" applyBorder="1" applyAlignment="1" applyProtection="1">
      <alignment horizontal="center"/>
      <protection locked="0"/>
    </xf>
    <xf numFmtId="0" fontId="9" fillId="0" borderId="24" xfId="0" applyFont="1" applyBorder="1" applyAlignment="1">
      <alignment horizontal="center"/>
    </xf>
    <xf numFmtId="0" fontId="11" fillId="12" borderId="14" xfId="0" applyFont="1" applyFill="1" applyBorder="1" applyAlignment="1" applyProtection="1">
      <alignment horizontal="center"/>
      <protection locked="0"/>
    </xf>
    <xf numFmtId="0" fontId="9" fillId="2" borderId="28" xfId="0" applyFont="1" applyFill="1" applyBorder="1" applyAlignment="1">
      <alignment horizontal="left"/>
    </xf>
    <xf numFmtId="0" fontId="2" fillId="12" borderId="29" xfId="0" applyFont="1" applyFill="1" applyBorder="1" applyAlignment="1" applyProtection="1">
      <alignment horizontal="center"/>
      <protection locked="0"/>
    </xf>
    <xf numFmtId="1" fontId="6" fillId="7" borderId="29" xfId="0" applyNumberFormat="1" applyFont="1" applyFill="1" applyBorder="1" applyAlignment="1" applyProtection="1">
      <alignment horizontal="center"/>
      <protection locked="0"/>
    </xf>
    <xf numFmtId="2" fontId="9" fillId="0" borderId="29" xfId="0" applyNumberFormat="1" applyFont="1" applyBorder="1" applyAlignment="1">
      <alignment horizontal="center"/>
    </xf>
    <xf numFmtId="0" fontId="9" fillId="0" borderId="29" xfId="0" applyFont="1" applyBorder="1" applyAlignment="1">
      <alignment horizontal="center"/>
    </xf>
    <xf numFmtId="0" fontId="28" fillId="0" borderId="0" xfId="0" applyFont="1" applyAlignment="1">
      <alignment vertical="center" wrapText="1"/>
    </xf>
    <xf numFmtId="0" fontId="28" fillId="0" borderId="16" xfId="0" applyFont="1" applyBorder="1" applyAlignment="1">
      <alignment vertical="center" wrapText="1"/>
    </xf>
    <xf numFmtId="2" fontId="10" fillId="6" borderId="3" xfId="0" applyNumberFormat="1" applyFont="1" applyFill="1" applyBorder="1" applyAlignment="1">
      <alignment horizontal="center"/>
    </xf>
    <xf numFmtId="2" fontId="8" fillId="15" borderId="31" xfId="0" applyNumberFormat="1" applyFont="1" applyFill="1" applyBorder="1" applyAlignment="1">
      <alignment horizontal="center"/>
    </xf>
    <xf numFmtId="0" fontId="2" fillId="2" borderId="30" xfId="0" applyFont="1" applyFill="1" applyBorder="1" applyAlignment="1">
      <alignment horizontal="center"/>
    </xf>
    <xf numFmtId="0" fontId="2" fillId="2" borderId="30" xfId="0" applyFont="1" applyFill="1" applyBorder="1" applyAlignment="1" applyProtection="1">
      <alignment horizontal="center"/>
      <protection locked="0"/>
    </xf>
    <xf numFmtId="2" fontId="8" fillId="15" borderId="32" xfId="0" applyNumberFormat="1" applyFont="1" applyFill="1" applyBorder="1" applyAlignment="1">
      <alignment horizontal="center"/>
    </xf>
    <xf numFmtId="2" fontId="2" fillId="0" borderId="30" xfId="0" applyNumberFormat="1" applyFont="1" applyBorder="1" applyAlignment="1" applyProtection="1">
      <alignment horizontal="center"/>
      <protection locked="0"/>
    </xf>
    <xf numFmtId="2" fontId="2" fillId="0" borderId="30" xfId="0" applyNumberFormat="1" applyFont="1" applyBorder="1" applyProtection="1">
      <protection locked="0"/>
    </xf>
    <xf numFmtId="9" fontId="2" fillId="0" borderId="0" xfId="1" applyFont="1" applyProtection="1">
      <protection locked="0"/>
    </xf>
    <xf numFmtId="9" fontId="2" fillId="0" borderId="0" xfId="1" applyFont="1" applyAlignment="1" applyProtection="1">
      <alignment wrapText="1"/>
      <protection locked="0"/>
    </xf>
    <xf numFmtId="0" fontId="9" fillId="2" borderId="2" xfId="0" applyFont="1" applyFill="1" applyBorder="1" applyAlignment="1">
      <alignment horizontal="center"/>
    </xf>
    <xf numFmtId="2" fontId="8" fillId="15" borderId="33" xfId="0" applyNumberFormat="1" applyFont="1" applyFill="1" applyBorder="1" applyAlignment="1">
      <alignment horizontal="center"/>
    </xf>
    <xf numFmtId="2" fontId="8" fillId="15" borderId="35" xfId="0" applyNumberFormat="1" applyFont="1" applyFill="1" applyBorder="1" applyAlignment="1">
      <alignment horizontal="center"/>
    </xf>
    <xf numFmtId="2" fontId="8" fillId="15" borderId="36" xfId="0" applyNumberFormat="1" applyFont="1" applyFill="1" applyBorder="1" applyAlignment="1">
      <alignment horizontal="center"/>
    </xf>
    <xf numFmtId="2" fontId="15" fillId="0" borderId="0" xfId="0" applyNumberFormat="1" applyFont="1" applyBorder="1" applyAlignment="1" applyProtection="1">
      <alignment horizontal="center"/>
      <protection locked="0"/>
    </xf>
    <xf numFmtId="0" fontId="2" fillId="0" borderId="0" xfId="0" applyFont="1" applyBorder="1" applyProtection="1">
      <protection locked="0"/>
    </xf>
    <xf numFmtId="0" fontId="2" fillId="0" borderId="37" xfId="0" applyFont="1" applyBorder="1" applyAlignment="1" applyProtection="1">
      <alignment horizontal="center"/>
      <protection locked="0"/>
    </xf>
    <xf numFmtId="0" fontId="2" fillId="0" borderId="38" xfId="0" applyFont="1" applyBorder="1" applyAlignment="1" applyProtection="1">
      <alignment horizontal="center"/>
      <protection locked="0"/>
    </xf>
    <xf numFmtId="0" fontId="2" fillId="0" borderId="39" xfId="0" applyFont="1" applyBorder="1" applyAlignment="1" applyProtection="1">
      <alignment horizontal="center"/>
      <protection locked="0"/>
    </xf>
    <xf numFmtId="0" fontId="27" fillId="0" borderId="2" xfId="0" applyFont="1" applyBorder="1" applyAlignment="1">
      <alignment horizontal="center"/>
    </xf>
    <xf numFmtId="0" fontId="2" fillId="0" borderId="2" xfId="0" applyFont="1" applyBorder="1" applyProtection="1">
      <protection locked="0"/>
    </xf>
    <xf numFmtId="0" fontId="6" fillId="11" borderId="40" xfId="0" applyFont="1" applyFill="1" applyBorder="1" applyAlignment="1">
      <alignment horizontal="center" wrapText="1"/>
    </xf>
    <xf numFmtId="2" fontId="10" fillId="15" borderId="41" xfId="0" applyNumberFormat="1" applyFont="1" applyFill="1" applyBorder="1" applyAlignment="1">
      <alignment horizontal="center"/>
    </xf>
    <xf numFmtId="0" fontId="6" fillId="11" borderId="2" xfId="0" applyFont="1" applyFill="1" applyBorder="1" applyAlignment="1">
      <alignment horizontal="center" wrapText="1"/>
    </xf>
    <xf numFmtId="0" fontId="2" fillId="0" borderId="25" xfId="0" applyFont="1" applyBorder="1" applyProtection="1">
      <protection locked="0"/>
    </xf>
    <xf numFmtId="2" fontId="2" fillId="0" borderId="2" xfId="0" applyNumberFormat="1" applyFont="1" applyBorder="1" applyAlignment="1" applyProtection="1">
      <alignment horizontal="center"/>
      <protection locked="0"/>
    </xf>
    <xf numFmtId="0" fontId="2" fillId="2" borderId="0" xfId="0" applyFont="1" applyFill="1" applyBorder="1" applyAlignment="1">
      <alignment horizontal="center"/>
    </xf>
    <xf numFmtId="0" fontId="2" fillId="2" borderId="0" xfId="0" applyFont="1" applyFill="1" applyBorder="1" applyAlignment="1" applyProtection="1">
      <alignment horizontal="center"/>
      <protection locked="0"/>
    </xf>
    <xf numFmtId="2" fontId="2" fillId="0" borderId="0" xfId="0" applyNumberFormat="1" applyFont="1" applyBorder="1" applyAlignment="1" applyProtection="1">
      <alignment horizontal="center"/>
      <protection locked="0"/>
    </xf>
    <xf numFmtId="164" fontId="2" fillId="0" borderId="0" xfId="1" applyNumberFormat="1" applyFont="1" applyProtection="1">
      <protection locked="0"/>
    </xf>
    <xf numFmtId="164" fontId="2" fillId="0" borderId="0" xfId="0" applyNumberFormat="1" applyFont="1" applyProtection="1">
      <protection locked="0"/>
    </xf>
    <xf numFmtId="0" fontId="2" fillId="2" borderId="1" xfId="0" applyFont="1" applyFill="1" applyBorder="1" applyAlignment="1">
      <alignment horizontal="center"/>
    </xf>
    <xf numFmtId="0" fontId="2" fillId="2" borderId="1" xfId="0" applyFont="1" applyFill="1" applyBorder="1" applyAlignment="1" applyProtection="1">
      <alignment horizontal="center"/>
      <protection locked="0"/>
    </xf>
    <xf numFmtId="2" fontId="10" fillId="15" borderId="42" xfId="0" applyNumberFormat="1" applyFont="1" applyFill="1" applyBorder="1" applyAlignment="1">
      <alignment horizontal="center"/>
    </xf>
    <xf numFmtId="2" fontId="10" fillId="15" borderId="4" xfId="0" applyNumberFormat="1" applyFont="1" applyFill="1" applyBorder="1" applyAlignment="1">
      <alignment horizontal="center"/>
    </xf>
    <xf numFmtId="0" fontId="2" fillId="0" borderId="26" xfId="0" applyFont="1" applyBorder="1" applyAlignment="1" applyProtection="1">
      <alignment horizontal="center"/>
      <protection locked="0"/>
    </xf>
    <xf numFmtId="0" fontId="2" fillId="2" borderId="19" xfId="0" applyFont="1" applyFill="1" applyBorder="1" applyAlignment="1">
      <alignment horizontal="center"/>
    </xf>
    <xf numFmtId="0" fontId="2" fillId="2" borderId="19" xfId="0" applyFont="1" applyFill="1" applyBorder="1" applyAlignment="1" applyProtection="1">
      <alignment horizontal="center"/>
      <protection locked="0"/>
    </xf>
    <xf numFmtId="2" fontId="10" fillId="15" borderId="43" xfId="0" applyNumberFormat="1" applyFont="1" applyFill="1" applyBorder="1" applyAlignment="1">
      <alignment horizontal="center"/>
    </xf>
    <xf numFmtId="2" fontId="10" fillId="15" borderId="44" xfId="0" applyNumberFormat="1" applyFont="1" applyFill="1" applyBorder="1" applyAlignment="1">
      <alignment horizontal="center"/>
    </xf>
    <xf numFmtId="0" fontId="2" fillId="0" borderId="27" xfId="0" applyFont="1" applyBorder="1" applyAlignment="1" applyProtection="1">
      <alignment horizontal="center"/>
      <protection locked="0"/>
    </xf>
    <xf numFmtId="0" fontId="2" fillId="0" borderId="15" xfId="0" applyFont="1" applyBorder="1" applyAlignment="1" applyProtection="1">
      <alignment horizontal="center"/>
      <protection locked="0"/>
    </xf>
    <xf numFmtId="0" fontId="2" fillId="2" borderId="24" xfId="0" applyFont="1" applyFill="1" applyBorder="1" applyAlignment="1">
      <alignment horizontal="center"/>
    </xf>
    <xf numFmtId="0" fontId="2" fillId="2" borderId="24" xfId="0" applyFont="1" applyFill="1" applyBorder="1" applyAlignment="1" applyProtection="1">
      <alignment horizontal="center"/>
      <protection locked="0"/>
    </xf>
    <xf numFmtId="2" fontId="10" fillId="15" borderId="45" xfId="0" applyNumberFormat="1" applyFont="1" applyFill="1" applyBorder="1" applyAlignment="1">
      <alignment horizontal="center"/>
    </xf>
    <xf numFmtId="2" fontId="10" fillId="15" borderId="46" xfId="0" applyNumberFormat="1" applyFont="1" applyFill="1" applyBorder="1" applyAlignment="1">
      <alignment horizontal="center"/>
    </xf>
    <xf numFmtId="2" fontId="2" fillId="0" borderId="0" xfId="0" applyNumberFormat="1" applyFont="1" applyBorder="1" applyProtection="1">
      <protection locked="0"/>
    </xf>
    <xf numFmtId="0" fontId="2" fillId="0" borderId="0" xfId="0" applyFont="1" applyBorder="1" applyAlignment="1" applyProtection="1">
      <alignment horizontal="center"/>
      <protection locked="0"/>
    </xf>
    <xf numFmtId="9" fontId="2" fillId="0" borderId="0" xfId="1" applyFont="1" applyBorder="1" applyAlignment="1" applyProtection="1">
      <alignment horizontal="center"/>
      <protection locked="0"/>
    </xf>
    <xf numFmtId="165" fontId="2" fillId="0" borderId="0" xfId="3" applyNumberFormat="1" applyFont="1" applyProtection="1">
      <protection locked="0"/>
    </xf>
    <xf numFmtId="9" fontId="2" fillId="0" borderId="0" xfId="0" applyNumberFormat="1" applyFont="1" applyProtection="1">
      <protection locked="0"/>
    </xf>
    <xf numFmtId="0" fontId="11" fillId="6" borderId="0" xfId="0" applyFont="1" applyFill="1" applyProtection="1">
      <protection locked="0"/>
    </xf>
    <xf numFmtId="43" fontId="2" fillId="0" borderId="2" xfId="3" applyNumberFormat="1" applyFont="1" applyBorder="1" applyProtection="1">
      <protection locked="0"/>
    </xf>
    <xf numFmtId="43" fontId="2" fillId="0" borderId="0" xfId="3" applyNumberFormat="1" applyFont="1" applyAlignment="1" applyProtection="1">
      <alignment horizontal="center"/>
      <protection locked="0"/>
    </xf>
    <xf numFmtId="166" fontId="2" fillId="0" borderId="2" xfId="0" applyNumberFormat="1" applyFont="1" applyBorder="1" applyAlignment="1" applyProtection="1">
      <alignment horizontal="center"/>
      <protection locked="0"/>
    </xf>
    <xf numFmtId="166" fontId="2" fillId="0" borderId="0" xfId="0" applyNumberFormat="1" applyFont="1" applyBorder="1" applyAlignment="1" applyProtection="1">
      <alignment horizontal="center"/>
      <protection locked="0"/>
    </xf>
    <xf numFmtId="2" fontId="8" fillId="15" borderId="2" xfId="0" applyNumberFormat="1" applyFont="1" applyFill="1" applyBorder="1" applyAlignment="1">
      <alignment horizontal="center"/>
    </xf>
    <xf numFmtId="2" fontId="4" fillId="16" borderId="41" xfId="0" applyNumberFormat="1" applyFont="1" applyFill="1" applyBorder="1" applyAlignment="1" applyProtection="1">
      <alignment horizontal="center" vertical="center" wrapText="1"/>
      <protection locked="0"/>
    </xf>
    <xf numFmtId="2" fontId="4" fillId="16" borderId="47" xfId="0" applyNumberFormat="1" applyFont="1" applyFill="1" applyBorder="1" applyAlignment="1" applyProtection="1">
      <alignment horizontal="center" vertical="center" wrapText="1"/>
      <protection locked="0"/>
    </xf>
    <xf numFmtId="2" fontId="7" fillId="14" borderId="25" xfId="0" applyNumberFormat="1" applyFont="1" applyFill="1" applyBorder="1" applyAlignment="1" applyProtection="1">
      <alignment horizontal="center"/>
      <protection locked="0"/>
    </xf>
    <xf numFmtId="0" fontId="2" fillId="0" borderId="30" xfId="0" applyFont="1" applyBorder="1" applyAlignment="1" applyProtection="1">
      <alignment horizontal="center"/>
      <protection locked="0"/>
    </xf>
    <xf numFmtId="43" fontId="4" fillId="0" borderId="2" xfId="3" applyNumberFormat="1" applyFont="1" applyBorder="1" applyProtection="1">
      <protection locked="0"/>
    </xf>
    <xf numFmtId="43" fontId="2" fillId="0" borderId="0" xfId="3" applyNumberFormat="1" applyFont="1" applyBorder="1" applyProtection="1">
      <protection locked="0"/>
    </xf>
    <xf numFmtId="43" fontId="2" fillId="0" borderId="0" xfId="3" applyFont="1" applyAlignment="1" applyProtection="1">
      <alignment horizontal="center" vertical="center"/>
      <protection locked="0"/>
    </xf>
    <xf numFmtId="43" fontId="15" fillId="0" borderId="0" xfId="3" applyFont="1" applyAlignment="1" applyProtection="1">
      <alignment horizontal="center" vertical="center"/>
      <protection locked="0"/>
    </xf>
    <xf numFmtId="43" fontId="15" fillId="0" borderId="30" xfId="3" applyFont="1" applyBorder="1" applyAlignment="1" applyProtection="1">
      <alignment horizontal="center" vertical="center"/>
      <protection locked="0"/>
    </xf>
    <xf numFmtId="43" fontId="15" fillId="0" borderId="34" xfId="3" applyFont="1" applyBorder="1" applyAlignment="1" applyProtection="1">
      <alignment horizontal="center" vertical="center"/>
      <protection locked="0"/>
    </xf>
    <xf numFmtId="43" fontId="15" fillId="0" borderId="0" xfId="3" applyFont="1" applyBorder="1" applyAlignment="1" applyProtection="1">
      <alignment horizontal="center" vertical="center"/>
      <protection locked="0"/>
    </xf>
    <xf numFmtId="2" fontId="15" fillId="6" borderId="0" xfId="0" applyNumberFormat="1" applyFont="1" applyFill="1" applyAlignment="1" applyProtection="1">
      <alignment horizontal="center"/>
      <protection locked="0"/>
    </xf>
    <xf numFmtId="2" fontId="15" fillId="6" borderId="0" xfId="0" applyNumberFormat="1" applyFont="1" applyFill="1" applyBorder="1" applyAlignment="1" applyProtection="1">
      <alignment horizontal="center"/>
      <protection locked="0"/>
    </xf>
    <xf numFmtId="2" fontId="34" fillId="6" borderId="0" xfId="0" applyNumberFormat="1" applyFont="1" applyFill="1" applyAlignment="1" applyProtection="1">
      <alignment horizontal="center"/>
      <protection locked="0"/>
    </xf>
    <xf numFmtId="0" fontId="2" fillId="2" borderId="2" xfId="0" applyFont="1" applyFill="1" applyBorder="1" applyAlignment="1" applyProtection="1">
      <protection locked="0"/>
    </xf>
    <xf numFmtId="0" fontId="2" fillId="3" borderId="2" xfId="0" applyFont="1" applyFill="1" applyBorder="1" applyAlignment="1">
      <alignment horizontal="center"/>
    </xf>
    <xf numFmtId="0" fontId="2" fillId="3" borderId="2" xfId="0" applyFont="1" applyFill="1" applyBorder="1" applyAlignment="1" applyProtection="1">
      <alignment horizontal="center"/>
      <protection locked="0"/>
    </xf>
    <xf numFmtId="0" fontId="2" fillId="3" borderId="2" xfId="0" applyFont="1" applyFill="1" applyBorder="1" applyAlignment="1" applyProtection="1">
      <protection locked="0"/>
    </xf>
    <xf numFmtId="2" fontId="2" fillId="3" borderId="2" xfId="0" applyNumberFormat="1" applyFont="1" applyFill="1" applyBorder="1" applyAlignment="1" applyProtection="1">
      <alignment horizontal="center"/>
      <protection locked="0"/>
    </xf>
    <xf numFmtId="43" fontId="2" fillId="0" borderId="30" xfId="3" applyFont="1" applyBorder="1" applyAlignment="1" applyProtection="1">
      <alignment horizontal="center" vertical="center"/>
      <protection locked="0"/>
    </xf>
    <xf numFmtId="43" fontId="2" fillId="0" borderId="0" xfId="3" applyFont="1" applyBorder="1" applyAlignment="1" applyProtection="1">
      <alignment horizontal="center" vertical="center"/>
      <protection locked="0"/>
    </xf>
    <xf numFmtId="2" fontId="8" fillId="15" borderId="0" xfId="0" applyNumberFormat="1" applyFont="1" applyFill="1" applyBorder="1" applyAlignment="1">
      <alignment horizontal="center"/>
    </xf>
    <xf numFmtId="0" fontId="35" fillId="0" borderId="7" xfId="0" applyFont="1" applyBorder="1" applyAlignment="1">
      <alignment horizontal="center" vertical="center" wrapText="1"/>
    </xf>
    <xf numFmtId="0" fontId="35" fillId="0" borderId="9" xfId="0" applyFont="1" applyBorder="1" applyAlignment="1">
      <alignment horizontal="center" vertical="center" wrapText="1"/>
    </xf>
    <xf numFmtId="0" fontId="35" fillId="0" borderId="48" xfId="0" applyFont="1" applyBorder="1" applyAlignment="1">
      <alignment horizontal="center" vertical="center" wrapText="1"/>
    </xf>
    <xf numFmtId="2" fontId="33" fillId="19" borderId="2" xfId="0" applyNumberFormat="1" applyFont="1" applyFill="1" applyBorder="1" applyAlignment="1" applyProtection="1">
      <alignment horizontal="center"/>
      <protection locked="0"/>
    </xf>
    <xf numFmtId="2" fontId="33" fillId="19" borderId="0" xfId="0" applyNumberFormat="1" applyFont="1" applyFill="1" applyBorder="1" applyAlignment="1" applyProtection="1">
      <alignment horizontal="center"/>
      <protection locked="0"/>
    </xf>
    <xf numFmtId="2" fontId="5" fillId="19" borderId="0" xfId="0" applyNumberFormat="1" applyFont="1" applyFill="1" applyBorder="1" applyAlignment="1" applyProtection="1">
      <alignment horizontal="center"/>
      <protection locked="0"/>
    </xf>
    <xf numFmtId="0" fontId="35" fillId="0" borderId="2" xfId="0" applyFont="1" applyBorder="1" applyAlignment="1">
      <alignment horizontal="center"/>
    </xf>
    <xf numFmtId="9" fontId="2" fillId="0" borderId="0" xfId="1" applyNumberFormat="1" applyFont="1" applyProtection="1">
      <protection locked="0"/>
    </xf>
    <xf numFmtId="43" fontId="10" fillId="0" borderId="0" xfId="3" applyFont="1" applyAlignment="1" applyProtection="1">
      <alignment horizontal="center" wrapText="1"/>
      <protection locked="0"/>
    </xf>
    <xf numFmtId="43" fontId="9" fillId="0" borderId="0" xfId="3" applyFont="1" applyAlignment="1">
      <alignment horizontal="center"/>
    </xf>
    <xf numFmtId="0" fontId="9" fillId="6" borderId="14" xfId="0" applyFont="1" applyFill="1" applyBorder="1" applyAlignment="1">
      <alignment horizontal="center"/>
    </xf>
    <xf numFmtId="2" fontId="10" fillId="15" borderId="47" xfId="0" applyNumberFormat="1" applyFont="1" applyFill="1" applyBorder="1" applyAlignment="1">
      <alignment horizontal="center"/>
    </xf>
    <xf numFmtId="2" fontId="10" fillId="15" borderId="49" xfId="0" applyNumberFormat="1" applyFont="1" applyFill="1" applyBorder="1" applyAlignment="1">
      <alignment horizontal="center"/>
    </xf>
    <xf numFmtId="2" fontId="10" fillId="15" borderId="50" xfId="0" applyNumberFormat="1" applyFont="1" applyFill="1" applyBorder="1" applyAlignment="1">
      <alignment horizontal="center"/>
    </xf>
    <xf numFmtId="2" fontId="9" fillId="0" borderId="20" xfId="0" applyNumberFormat="1" applyFont="1" applyBorder="1" applyAlignment="1">
      <alignment horizontal="center"/>
    </xf>
    <xf numFmtId="0" fontId="11" fillId="6" borderId="14" xfId="0" applyFont="1" applyFill="1" applyBorder="1" applyAlignment="1">
      <alignment horizontal="center"/>
    </xf>
    <xf numFmtId="0" fontId="27" fillId="0" borderId="14" xfId="0" applyFont="1" applyBorder="1" applyAlignment="1">
      <alignment horizontal="center"/>
    </xf>
    <xf numFmtId="0" fontId="36" fillId="24" borderId="0" xfId="0" applyFont="1" applyFill="1" applyAlignment="1">
      <alignment horizontal="center"/>
    </xf>
    <xf numFmtId="2" fontId="9" fillId="0" borderId="0" xfId="0" applyNumberFormat="1" applyFont="1" applyAlignment="1">
      <alignment horizontal="center"/>
    </xf>
    <xf numFmtId="43" fontId="9" fillId="6" borderId="0" xfId="3" applyFont="1" applyFill="1" applyAlignment="1">
      <alignment horizontal="center"/>
    </xf>
    <xf numFmtId="0" fontId="37" fillId="0" borderId="51" xfId="0" applyFont="1" applyBorder="1" applyAlignment="1">
      <alignment horizontal="right" wrapText="1"/>
    </xf>
    <xf numFmtId="0" fontId="2" fillId="0" borderId="14" xfId="0" applyFont="1" applyBorder="1" applyAlignment="1" applyProtection="1">
      <alignment horizontal="center"/>
      <protection locked="0"/>
    </xf>
    <xf numFmtId="0" fontId="2" fillId="0" borderId="52" xfId="0" applyFont="1" applyBorder="1" applyAlignment="1" applyProtection="1">
      <alignment horizontal="center"/>
      <protection locked="0"/>
    </xf>
    <xf numFmtId="0" fontId="2" fillId="0" borderId="30" xfId="0" applyFont="1" applyBorder="1" applyProtection="1">
      <protection locked="0"/>
    </xf>
    <xf numFmtId="0" fontId="2" fillId="6" borderId="2" xfId="0" applyFont="1" applyFill="1" applyBorder="1" applyAlignment="1" applyProtection="1">
      <alignment horizontal="center"/>
      <protection locked="0"/>
    </xf>
    <xf numFmtId="0" fontId="2" fillId="2" borderId="0" xfId="0" applyFont="1" applyFill="1" applyAlignment="1" applyProtection="1">
      <alignment horizontal="center"/>
      <protection locked="0"/>
    </xf>
    <xf numFmtId="43" fontId="9" fillId="0" borderId="0" xfId="3" applyFont="1" applyAlignment="1">
      <alignment horizontal="center" wrapText="1"/>
    </xf>
    <xf numFmtId="0" fontId="9" fillId="0" borderId="0" xfId="0" applyFont="1" applyAlignment="1">
      <alignment horizontal="center" wrapText="1"/>
    </xf>
    <xf numFmtId="0" fontId="29" fillId="23" borderId="17" xfId="0" applyFont="1" applyFill="1" applyBorder="1" applyAlignment="1">
      <alignment vertical="center" wrapText="1"/>
    </xf>
    <xf numFmtId="0" fontId="29" fillId="23" borderId="8" xfId="0" applyFont="1" applyFill="1" applyBorder="1" applyAlignment="1">
      <alignment vertical="center" wrapText="1"/>
    </xf>
    <xf numFmtId="0" fontId="29" fillId="22" borderId="6" xfId="0" applyFont="1" applyFill="1" applyBorder="1" applyAlignment="1">
      <alignment horizontal="center" vertical="center" wrapText="1"/>
    </xf>
    <xf numFmtId="0" fontId="29" fillId="22" borderId="9" xfId="0" applyFont="1" applyFill="1" applyBorder="1" applyAlignment="1">
      <alignment horizontal="center" vertical="center" wrapText="1"/>
    </xf>
    <xf numFmtId="0" fontId="30" fillId="23" borderId="17" xfId="0" applyFont="1" applyFill="1" applyBorder="1" applyAlignment="1">
      <alignment vertical="center" wrapText="1"/>
    </xf>
    <xf numFmtId="0" fontId="30" fillId="23" borderId="8" xfId="0" applyFont="1" applyFill="1" applyBorder="1" applyAlignment="1">
      <alignment vertical="center" wrapText="1"/>
    </xf>
    <xf numFmtId="0" fontId="2" fillId="2" borderId="0" xfId="0" applyFont="1" applyFill="1" applyAlignment="1" applyProtection="1">
      <alignment horizontal="center"/>
      <protection locked="0"/>
    </xf>
  </cellXfs>
  <cellStyles count="4">
    <cellStyle name="Bad" xfId="2" builtinId="27"/>
    <cellStyle name="Comma" xfId="3" builtinId="3"/>
    <cellStyle name="Normal" xfId="0" builtinId="0"/>
    <cellStyle name="Percent" xfId="1" builtinId="5"/>
  </cellStyles>
  <dxfs count="32">
    <dxf>
      <font>
        <b/>
        <strike val="0"/>
        <outline val="0"/>
        <shadow val="0"/>
        <u val="none"/>
        <vertAlign val="baseline"/>
        <sz val="22"/>
      </font>
    </dxf>
    <dxf>
      <font>
        <b/>
        <i val="0"/>
        <strike val="0"/>
        <condense val="0"/>
        <extend val="0"/>
        <outline val="0"/>
        <shadow val="0"/>
        <u val="none"/>
        <vertAlign val="baseline"/>
        <sz val="22"/>
        <color theme="1"/>
        <name val="TH Sarabun New"/>
        <scheme val="none"/>
      </font>
      <alignment horizontal="center" vertical="center" textRotation="0" wrapText="1" indent="0" justifyLastLine="0" shrinkToFit="0" readingOrder="0"/>
      <border diagonalUp="0" diagonalDown="0" outline="0">
        <left/>
        <right style="medium">
          <color indexed="64"/>
        </right>
        <top/>
        <bottom style="medium">
          <color indexed="64"/>
        </bottom>
      </border>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i val="0"/>
        <strike val="0"/>
        <condense val="0"/>
        <extend val="0"/>
        <outline val="0"/>
        <shadow val="0"/>
        <u val="none"/>
        <vertAlign val="baseline"/>
        <sz val="22"/>
        <color theme="1"/>
        <name val="TH Sarabun New"/>
        <scheme val="none"/>
      </font>
      <alignment horizontal="center" vertical="center" textRotation="0" wrapText="1" indent="0" justifyLastLine="0" shrinkToFit="0" readingOrder="0"/>
      <border diagonalUp="0" diagonalDown="0" outline="0">
        <left/>
        <right style="medium">
          <color indexed="64"/>
        </right>
        <top/>
        <bottom style="medium">
          <color indexed="64"/>
        </bottom>
      </border>
    </dxf>
    <dxf>
      <font>
        <b/>
        <i val="0"/>
        <strike val="0"/>
        <condense val="0"/>
        <extend val="0"/>
        <outline val="0"/>
        <shadow val="0"/>
        <u val="none"/>
        <vertAlign val="baseline"/>
        <sz val="22"/>
        <color theme="1"/>
        <name val="TH Sarabun New"/>
        <scheme val="none"/>
      </font>
      <alignment horizontal="center" vertical="center" textRotation="0" wrapText="1" indent="0" justifyLastLine="0" shrinkToFit="0" readingOrder="0"/>
      <border diagonalUp="0" diagonalDown="0" outline="0">
        <left/>
        <right style="medium">
          <color indexed="64"/>
        </right>
        <top/>
        <bottom style="medium">
          <color indexed="64"/>
        </bottom>
      </border>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i val="0"/>
        <strike val="0"/>
        <condense val="0"/>
        <extend val="0"/>
        <outline val="0"/>
        <shadow val="0"/>
        <u val="none"/>
        <vertAlign val="baseline"/>
        <sz val="22"/>
        <color theme="1"/>
        <name val="TH Sarabun New"/>
        <scheme val="none"/>
      </font>
      <alignment horizontal="center" vertical="center" textRotation="0" wrapText="1" indent="0" justifyLastLine="0" shrinkToFit="0" readingOrder="0"/>
      <border diagonalUp="0" diagonalDown="0" outline="0">
        <left/>
        <right style="medium">
          <color indexed="64"/>
        </right>
        <top/>
        <bottom style="medium">
          <color indexed="64"/>
        </bottom>
      </border>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i val="0"/>
        <strike val="0"/>
        <condense val="0"/>
        <extend val="0"/>
        <outline val="0"/>
        <shadow val="0"/>
        <u val="none"/>
        <vertAlign val="baseline"/>
        <sz val="22"/>
        <color theme="1"/>
        <name val="TH Sarabun New"/>
        <scheme val="none"/>
      </font>
      <alignment horizontal="center" vertical="center" textRotation="0" wrapText="1" indent="0" justifyLastLine="0" shrinkToFit="0" readingOrder="0"/>
      <border diagonalUp="0" diagonalDown="0" outline="0">
        <left/>
        <right style="medium">
          <color indexed="64"/>
        </right>
        <top/>
        <bottom style="medium">
          <color indexed="64"/>
        </bottom>
      </border>
    </dxf>
    <dxf>
      <font>
        <b/>
        <i val="0"/>
        <strike val="0"/>
        <condense val="0"/>
        <extend val="0"/>
        <outline val="0"/>
        <shadow val="0"/>
        <u val="none"/>
        <vertAlign val="baseline"/>
        <sz val="22"/>
        <color theme="1"/>
        <name val="TH Sarabun New"/>
        <scheme val="none"/>
      </font>
      <alignment horizontal="center" vertical="center" textRotation="0" wrapText="1" indent="0" justifyLastLine="0" shrinkToFit="0" readingOrder="0"/>
      <border diagonalUp="0" diagonalDown="0" outline="0">
        <left/>
        <right style="medium">
          <color indexed="64"/>
        </right>
        <top/>
        <bottom style="medium">
          <color indexed="64"/>
        </bottom>
      </border>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strike val="0"/>
        <outline val="0"/>
        <shadow val="0"/>
        <u val="none"/>
        <vertAlign val="baseline"/>
        <sz val="22"/>
      </font>
    </dxf>
    <dxf>
      <font>
        <b/>
        <i val="0"/>
        <strike val="0"/>
        <condense val="0"/>
        <extend val="0"/>
        <outline val="0"/>
        <shadow val="0"/>
        <u val="none"/>
        <vertAlign val="baseline"/>
        <sz val="22"/>
        <color theme="1"/>
        <name val="TH Sarabun New"/>
        <scheme val="none"/>
      </font>
      <alignment horizontal="left" vertical="bottom" textRotation="0" wrapText="0" indent="0" justifyLastLine="0" shrinkToFit="0" readingOrder="0"/>
    </dxf>
    <dxf>
      <font>
        <b/>
        <strike val="0"/>
        <outline val="0"/>
        <shadow val="0"/>
        <u val="none"/>
        <vertAlign val="baseline"/>
        <sz val="22"/>
      </font>
    </dxf>
    <dxf>
      <font>
        <b/>
        <i val="0"/>
        <strike val="0"/>
        <condense val="0"/>
        <extend val="0"/>
        <outline val="0"/>
        <shadow val="0"/>
        <u val="none"/>
        <vertAlign val="baseline"/>
        <sz val="22"/>
        <color theme="1"/>
        <name val="TH Sarabun New"/>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8359011373578303"/>
          <c:y val="3.2407407407407406E-2"/>
        </c:manualLayout>
      </c:layout>
      <c:overlay val="0"/>
      <c:spPr>
        <a:noFill/>
        <a:ln>
          <a:noFill/>
        </a:ln>
        <a:effectLst/>
      </c:spPr>
      <c:txPr>
        <a:bodyPr rot="0" spcFirstLastPara="1" vertOverflow="ellipsis" vert="horz" wrap="square" anchor="ctr" anchorCtr="1"/>
        <a:lstStyle/>
        <a:p>
          <a:pPr>
            <a:defRPr sz="1680" b="0"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2.0644356955380576E-2"/>
          <c:y val="5.5555555555555552E-2"/>
          <c:w val="0.52840135608048999"/>
          <c:h val="0.88066892680081654"/>
        </c:manualLayout>
      </c:layout>
      <c:pieChart>
        <c:varyColors val="1"/>
        <c:ser>
          <c:idx val="0"/>
          <c:order val="0"/>
          <c:tx>
            <c:strRef>
              <c:f>AllSubjectPLO!$B$7</c:f>
              <c:strCache>
                <c:ptCount val="1"/>
                <c:pt idx="0">
                  <c:v>ชั้นปี 1</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9C1F-4070-AC7F-ABDAE705DC7F}"/>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9C1F-4070-AC7F-ABDAE705DC7F}"/>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9C1F-4070-AC7F-ABDAE705DC7F}"/>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9C1F-4070-AC7F-ABDAE705DC7F}"/>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9-9C1F-4070-AC7F-ABDAE705DC7F}"/>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B-9C1F-4070-AC7F-ABDAE705DC7F}"/>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0D-9C1F-4070-AC7F-ABDAE705DC7F}"/>
              </c:ext>
            </c:extLst>
          </c:dPt>
          <c:dLbls>
            <c:dLbl>
              <c:idx val="3"/>
              <c:layout>
                <c:manualLayout>
                  <c:x val="6.1961723534558179E-2"/>
                  <c:y val="-0.1063414989792942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C1F-4070-AC7F-ABDAE705DC7F}"/>
                </c:ext>
              </c:extLst>
            </c:dLbl>
            <c:spPr>
              <a:noFill/>
              <a:ln>
                <a:noFill/>
              </a:ln>
              <a:effectLst/>
            </c:spPr>
            <c:txPr>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AllSubjectPLO!$A$8:$A$20</c15:sqref>
                  </c15:fullRef>
                </c:ext>
              </c:extLst>
              <c:f>(AllSubjectPLO!$A$8:$A$11,AllSubjectPLO!$A$13,AllSubjectPLO!$A$15,AllSubjectPLO!$A$18)</c:f>
              <c:strCache>
                <c:ptCount val="7"/>
                <c:pt idx="0">
                  <c:v>สอบกลางภาค</c:v>
                </c:pt>
                <c:pt idx="1">
                  <c:v>สอบปลายภาค</c:v>
                </c:pt>
                <c:pt idx="2">
                  <c:v>สอบย่อย </c:v>
                </c:pt>
                <c:pt idx="3">
                  <c:v>สอบปฏิบัติ</c:v>
                </c:pt>
                <c:pt idx="4">
                  <c:v>แบบฝึกหัด (ปฏิบัติการ)</c:v>
                </c:pt>
                <c:pt idx="5">
                  <c:v>โครงงาน &amp; สาธิต</c:v>
                </c:pt>
                <c:pt idx="6">
                  <c:v>คะแนนเข้าชั้นเรียน </c:v>
                </c:pt>
              </c:strCache>
            </c:strRef>
          </c:cat>
          <c:val>
            <c:numRef>
              <c:extLst>
                <c:ext xmlns:c15="http://schemas.microsoft.com/office/drawing/2012/chart" uri="{02D57815-91ED-43cb-92C2-25804820EDAC}">
                  <c15:fullRef>
                    <c15:sqref>AllSubjectPLO!$B$8:$B$20</c15:sqref>
                  </c15:fullRef>
                </c:ext>
              </c:extLst>
              <c:f>(AllSubjectPLO!$B$8:$B$11,AllSubjectPLO!$B$13,AllSubjectPLO!$B$15,AllSubjectPLO!$B$18)</c:f>
              <c:numCache>
                <c:formatCode>0%</c:formatCode>
                <c:ptCount val="7"/>
                <c:pt idx="0">
                  <c:v>0.19688407503335689</c:v>
                </c:pt>
                <c:pt idx="1">
                  <c:v>0.26442194490228399</c:v>
                </c:pt>
                <c:pt idx="2">
                  <c:v>0.12477435052193706</c:v>
                </c:pt>
                <c:pt idx="3">
                  <c:v>3.0904167647751356E-2</c:v>
                </c:pt>
                <c:pt idx="4">
                  <c:v>9.8893336472804363E-2</c:v>
                </c:pt>
                <c:pt idx="5">
                  <c:v>0.23467545718546426</c:v>
                </c:pt>
                <c:pt idx="6">
                  <c:v>4.9446668236402182E-2</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E-9C1F-4070-AC7F-ABDAE705DC7F}"/>
            </c:ext>
          </c:extLst>
        </c:ser>
        <c:dLbls>
          <c:dLblPos val="bestFit"/>
          <c:showLegendKey val="0"/>
          <c:showVal val="1"/>
          <c:showCatName val="0"/>
          <c:showSerName val="0"/>
          <c:showPercent val="0"/>
          <c:showBubbleSize val="0"/>
          <c:showLeaderLines val="1"/>
        </c:dLbls>
        <c:firstSliceAng val="0"/>
        <c:extLst>
          <c:ext xmlns:c15="http://schemas.microsoft.com/office/drawing/2012/chart" uri="{02D57815-91ED-43cb-92C2-25804820EDAC}">
            <c15:filteredPieSeries>
              <c15:ser>
                <c:idx val="1"/>
                <c:order val="1"/>
                <c:tx>
                  <c:strRef>
                    <c:extLst>
                      <c:ext uri="{02D57815-91ED-43cb-92C2-25804820EDAC}">
                        <c15:formulaRef>
                          <c15:sqref>AllSubjectPLO!$C$7</c15:sqref>
                        </c15:formulaRef>
                      </c:ext>
                    </c:extLst>
                    <c:strCache>
                      <c:ptCount val="1"/>
                      <c:pt idx="0">
                        <c:v>ชั้นปี 2</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10-9C1F-4070-AC7F-ABDAE705DC7F}"/>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12-9C1F-4070-AC7F-ABDAE705DC7F}"/>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14-9C1F-4070-AC7F-ABDAE705DC7F}"/>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16-9C1F-4070-AC7F-ABDAE705DC7F}"/>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18-9C1F-4070-AC7F-ABDAE705DC7F}"/>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1A-9C1F-4070-AC7F-ABDAE705DC7F}"/>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C-9C1F-4070-AC7F-ABDAE705DC7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uri="{CE6537A1-D6FC-4f65-9D91-7224C49458BB}"/>
                  </c:extLst>
                </c:dLbls>
                <c:cat>
                  <c:strRef>
                    <c:extLst>
                      <c:ext uri="{02D57815-91ED-43cb-92C2-25804820EDAC}">
                        <c15:fullRef>
                          <c15:sqref>AllSubjectPLO!$A$8:$A$20</c15:sqref>
                        </c15:fullRef>
                        <c15:formulaRef>
                          <c15:sqref>(AllSubjectPLO!$A$8:$A$11,AllSubjectPLO!$A$13,AllSubjectPLO!$A$15,AllSubjectPLO!$A$18)</c15:sqref>
                        </c15:formulaRef>
                      </c:ext>
                    </c:extLst>
                    <c:strCache>
                      <c:ptCount val="7"/>
                      <c:pt idx="0">
                        <c:v>สอบกลางภาค</c:v>
                      </c:pt>
                      <c:pt idx="1">
                        <c:v>สอบปลายภาค</c:v>
                      </c:pt>
                      <c:pt idx="2">
                        <c:v>สอบย่อย </c:v>
                      </c:pt>
                      <c:pt idx="3">
                        <c:v>สอบปฏิบัติ</c:v>
                      </c:pt>
                      <c:pt idx="4">
                        <c:v>แบบฝึกหัด (ปฏิบัติการ)</c:v>
                      </c:pt>
                      <c:pt idx="5">
                        <c:v>โครงงาน &amp; สาธิต</c:v>
                      </c:pt>
                      <c:pt idx="6">
                        <c:v>คะแนนเข้าชั้นเรียน </c:v>
                      </c:pt>
                    </c:strCache>
                  </c:strRef>
                </c:cat>
                <c:val>
                  <c:numRef>
                    <c:extLst>
                      <c:ext uri="{02D57815-91ED-43cb-92C2-25804820EDAC}">
                        <c15:fullRef>
                          <c15:sqref>AllSubjectPLO!$C$8:$C$20</c15:sqref>
                        </c15:fullRef>
                        <c15:formulaRef>
                          <c15:sqref>(AllSubjectPLO!$C$8:$C$11,AllSubjectPLO!$C$13,AllSubjectPLO!$C$15,AllSubjectPLO!$C$18)</c15:sqref>
                        </c15:formulaRef>
                      </c:ext>
                    </c:extLst>
                    <c:numCache>
                      <c:formatCode>0%</c:formatCode>
                      <c:ptCount val="7"/>
                      <c:pt idx="0">
                        <c:v>0.33285649589176985</c:v>
                      </c:pt>
                      <c:pt idx="1">
                        <c:v>0.37673991752389568</c:v>
                      </c:pt>
                      <c:pt idx="2">
                        <c:v>8.1405017096659024E-2</c:v>
                      </c:pt>
                      <c:pt idx="3">
                        <c:v>0</c:v>
                      </c:pt>
                      <c:pt idx="4">
                        <c:v>4.8802754634788045E-2</c:v>
                      </c:pt>
                      <c:pt idx="5">
                        <c:v>5.0894609340742282E-2</c:v>
                      </c:pt>
                      <c:pt idx="6">
                        <c:v>2.0357843736296913E-2</c:v>
                      </c:pt>
                    </c:numCache>
                  </c:numRef>
                </c:val>
                <c:extLst>
                  <c:ext uri="{02D57815-91ED-43cb-92C2-25804820EDAC}">
                    <c15:categoryFilterExceptions/>
                  </c:ext>
                  <c:ext xmlns:c16="http://schemas.microsoft.com/office/drawing/2014/chart" uri="{C3380CC4-5D6E-409C-BE32-E72D297353CC}">
                    <c16:uniqueId val="{0000001D-9C1F-4070-AC7F-ABDAE705DC7F}"/>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AllSubjectPLO!$D$7</c15:sqref>
                        </c15:formulaRef>
                      </c:ext>
                    </c:extLst>
                    <c:strCache>
                      <c:ptCount val="1"/>
                      <c:pt idx="0">
                        <c:v>ชั้นปี 3</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xmlns:c15="http://schemas.microsoft.com/office/drawing/2012/chart">
                    <c:ext xmlns:c16="http://schemas.microsoft.com/office/drawing/2014/chart" uri="{C3380CC4-5D6E-409C-BE32-E72D297353CC}">
                      <c16:uniqueId val="{0000001F-9C1F-4070-AC7F-ABDAE705DC7F}"/>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xmlns:c15="http://schemas.microsoft.com/office/drawing/2012/chart">
                    <c:ext xmlns:c16="http://schemas.microsoft.com/office/drawing/2014/chart" uri="{C3380CC4-5D6E-409C-BE32-E72D297353CC}">
                      <c16:uniqueId val="{00000021-9C1F-4070-AC7F-ABDAE705DC7F}"/>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xmlns:c15="http://schemas.microsoft.com/office/drawing/2012/chart">
                    <c:ext xmlns:c16="http://schemas.microsoft.com/office/drawing/2014/chart" uri="{C3380CC4-5D6E-409C-BE32-E72D297353CC}">
                      <c16:uniqueId val="{00000023-9C1F-4070-AC7F-ABDAE705DC7F}"/>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xmlns:c15="http://schemas.microsoft.com/office/drawing/2012/chart">
                    <c:ext xmlns:c16="http://schemas.microsoft.com/office/drawing/2014/chart" uri="{C3380CC4-5D6E-409C-BE32-E72D297353CC}">
                      <c16:uniqueId val="{00000025-9C1F-4070-AC7F-ABDAE705DC7F}"/>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xmlns:c15="http://schemas.microsoft.com/office/drawing/2012/char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27-9C1F-4070-AC7F-ABDAE705DC7F}"/>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29-9C1F-4070-AC7F-ABDAE705DC7F}"/>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2B-9C1F-4070-AC7F-ABDAE705DC7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ullRef>
                          <c15:sqref>AllSubjectPLO!$A$8:$A$20</c15:sqref>
                        </c15:fullRef>
                        <c15:formulaRef>
                          <c15:sqref>(AllSubjectPLO!$A$8:$A$11,AllSubjectPLO!$A$13,AllSubjectPLO!$A$15,AllSubjectPLO!$A$18)</c15:sqref>
                        </c15:formulaRef>
                      </c:ext>
                    </c:extLst>
                    <c:strCache>
                      <c:ptCount val="7"/>
                      <c:pt idx="0">
                        <c:v>สอบกลางภาค</c:v>
                      </c:pt>
                      <c:pt idx="1">
                        <c:v>สอบปลายภาค</c:v>
                      </c:pt>
                      <c:pt idx="2">
                        <c:v>สอบย่อย </c:v>
                      </c:pt>
                      <c:pt idx="3">
                        <c:v>สอบปฏิบัติ</c:v>
                      </c:pt>
                      <c:pt idx="4">
                        <c:v>แบบฝึกหัด (ปฏิบัติการ)</c:v>
                      </c:pt>
                      <c:pt idx="5">
                        <c:v>โครงงาน &amp; สาธิต</c:v>
                      </c:pt>
                      <c:pt idx="6">
                        <c:v>คะแนนเข้าชั้นเรียน </c:v>
                      </c:pt>
                    </c:strCache>
                  </c:strRef>
                </c:cat>
                <c:val>
                  <c:numRef>
                    <c:extLst>
                      <c:ext xmlns:c15="http://schemas.microsoft.com/office/drawing/2012/chart" uri="{02D57815-91ED-43cb-92C2-25804820EDAC}">
                        <c15:fullRef>
                          <c15:sqref>AllSubjectPLO!$D$8:$D$20</c15:sqref>
                        </c15:fullRef>
                        <c15:formulaRef>
                          <c15:sqref>(AllSubjectPLO!$D$8:$D$11,AllSubjectPLO!$D$13,AllSubjectPLO!$D$15,AllSubjectPLO!$D$18)</c15:sqref>
                        </c15:formulaRef>
                      </c:ext>
                    </c:extLst>
                    <c:numCache>
                      <c:formatCode>0%</c:formatCode>
                      <c:ptCount val="7"/>
                      <c:pt idx="0">
                        <c:v>0.12559731864227386</c:v>
                      </c:pt>
                      <c:pt idx="1">
                        <c:v>0.22129631219646223</c:v>
                      </c:pt>
                      <c:pt idx="2">
                        <c:v>0.10322241518002798</c:v>
                      </c:pt>
                      <c:pt idx="3">
                        <c:v>4.964320894951536E-3</c:v>
                      </c:pt>
                      <c:pt idx="4">
                        <c:v>2.8131151738058705E-3</c:v>
                      </c:pt>
                      <c:pt idx="5">
                        <c:v>0.13250008864858739</c:v>
                      </c:pt>
                      <c:pt idx="6">
                        <c:v>8.2049192569337865E-3</c:v>
                      </c:pt>
                    </c:numCache>
                  </c:numRef>
                </c:val>
                <c:extLst xmlns:c15="http://schemas.microsoft.com/office/drawing/2012/chart">
                  <c:ext xmlns:c15="http://schemas.microsoft.com/office/drawing/2012/chart" uri="{02D57815-91ED-43cb-92C2-25804820EDAC}">
                    <c15:categoryFilterExceptions/>
                  </c:ext>
                  <c:ext xmlns:c16="http://schemas.microsoft.com/office/drawing/2014/chart" uri="{C3380CC4-5D6E-409C-BE32-E72D297353CC}">
                    <c16:uniqueId val="{0000002C-9C1F-4070-AC7F-ABDAE705DC7F}"/>
                  </c:ext>
                </c:extLst>
              </c15:ser>
            </c15:filteredPieSeries>
            <c15:filteredPieSeries>
              <c15:ser>
                <c:idx val="3"/>
                <c:order val="3"/>
                <c:tx>
                  <c:strRef>
                    <c:extLst xmlns:c15="http://schemas.microsoft.com/office/drawing/2012/chart">
                      <c:ext xmlns:c15="http://schemas.microsoft.com/office/drawing/2012/chart" uri="{02D57815-91ED-43cb-92C2-25804820EDAC}">
                        <c15:formulaRef>
                          <c15:sqref>AllSubjectPLO!$E$7</c15:sqref>
                        </c15:formulaRef>
                      </c:ext>
                    </c:extLst>
                    <c:strCache>
                      <c:ptCount val="1"/>
                      <c:pt idx="0">
                        <c:v>ชั้นปี 4</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xmlns:c15="http://schemas.microsoft.com/office/drawing/2012/chart">
                    <c:ext xmlns:c16="http://schemas.microsoft.com/office/drawing/2014/chart" uri="{C3380CC4-5D6E-409C-BE32-E72D297353CC}">
                      <c16:uniqueId val="{0000002E-9C1F-4070-AC7F-ABDAE705DC7F}"/>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xmlns:c15="http://schemas.microsoft.com/office/drawing/2012/chart">
                    <c:ext xmlns:c16="http://schemas.microsoft.com/office/drawing/2014/chart" uri="{C3380CC4-5D6E-409C-BE32-E72D297353CC}">
                      <c16:uniqueId val="{00000030-9C1F-4070-AC7F-ABDAE705DC7F}"/>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xmlns:c15="http://schemas.microsoft.com/office/drawing/2012/chart">
                    <c:ext xmlns:c16="http://schemas.microsoft.com/office/drawing/2014/chart" uri="{C3380CC4-5D6E-409C-BE32-E72D297353CC}">
                      <c16:uniqueId val="{00000032-9C1F-4070-AC7F-ABDAE705DC7F}"/>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xmlns:c15="http://schemas.microsoft.com/office/drawing/2012/chart">
                    <c:ext xmlns:c16="http://schemas.microsoft.com/office/drawing/2014/chart" uri="{C3380CC4-5D6E-409C-BE32-E72D297353CC}">
                      <c16:uniqueId val="{00000034-9C1F-4070-AC7F-ABDAE705DC7F}"/>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xmlns:c15="http://schemas.microsoft.com/office/drawing/2012/char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36-9C1F-4070-AC7F-ABDAE705DC7F}"/>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38-9C1F-4070-AC7F-ABDAE705DC7F}"/>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3A-9C1F-4070-AC7F-ABDAE705DC7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ullRef>
                          <c15:sqref>AllSubjectPLO!$A$8:$A$20</c15:sqref>
                        </c15:fullRef>
                        <c15:formulaRef>
                          <c15:sqref>(AllSubjectPLO!$A$8:$A$11,AllSubjectPLO!$A$13,AllSubjectPLO!$A$15,AllSubjectPLO!$A$18)</c15:sqref>
                        </c15:formulaRef>
                      </c:ext>
                    </c:extLst>
                    <c:strCache>
                      <c:ptCount val="7"/>
                      <c:pt idx="0">
                        <c:v>สอบกลางภาค</c:v>
                      </c:pt>
                      <c:pt idx="1">
                        <c:v>สอบปลายภาค</c:v>
                      </c:pt>
                      <c:pt idx="2">
                        <c:v>สอบย่อย </c:v>
                      </c:pt>
                      <c:pt idx="3">
                        <c:v>สอบปฏิบัติ</c:v>
                      </c:pt>
                      <c:pt idx="4">
                        <c:v>แบบฝึกหัด (ปฏิบัติการ)</c:v>
                      </c:pt>
                      <c:pt idx="5">
                        <c:v>โครงงาน &amp; สาธิต</c:v>
                      </c:pt>
                      <c:pt idx="6">
                        <c:v>คะแนนเข้าชั้นเรียน </c:v>
                      </c:pt>
                    </c:strCache>
                  </c:strRef>
                </c:cat>
                <c:val>
                  <c:numRef>
                    <c:extLst>
                      <c:ext xmlns:c15="http://schemas.microsoft.com/office/drawing/2012/chart" uri="{02D57815-91ED-43cb-92C2-25804820EDAC}">
                        <c15:fullRef>
                          <c15:sqref>AllSubjectPLO!$E$8:$E$20</c15:sqref>
                        </c15:fullRef>
                        <c15:formulaRef>
                          <c15:sqref>(AllSubjectPLO!$E$8:$E$11,AllSubjectPLO!$E$13,AllSubjectPLO!$E$15,AllSubjectPLO!$E$18)</c15:sqref>
                        </c15:formulaRef>
                      </c:ext>
                    </c:extLst>
                    <c:numCache>
                      <c:formatCode>0%</c:formatCode>
                      <c:ptCount val="7"/>
                      <c:pt idx="0">
                        <c:v>0</c:v>
                      </c:pt>
                      <c:pt idx="1">
                        <c:v>0</c:v>
                      </c:pt>
                      <c:pt idx="2">
                        <c:v>0</c:v>
                      </c:pt>
                      <c:pt idx="3">
                        <c:v>0</c:v>
                      </c:pt>
                      <c:pt idx="4">
                        <c:v>0</c:v>
                      </c:pt>
                      <c:pt idx="5">
                        <c:v>8.6811159787871794E-2</c:v>
                      </c:pt>
                      <c:pt idx="6">
                        <c:v>0</c:v>
                      </c:pt>
                    </c:numCache>
                  </c:numRef>
                </c:val>
                <c:extLst xmlns:c15="http://schemas.microsoft.com/office/drawing/2012/chart">
                  <c:ext xmlns:c15="http://schemas.microsoft.com/office/drawing/2012/chart" uri="{02D57815-91ED-43cb-92C2-25804820EDAC}">
                    <c15:categoryFilterExceptions/>
                  </c:ext>
                  <c:ext xmlns:c16="http://schemas.microsoft.com/office/drawing/2014/chart" uri="{C3380CC4-5D6E-409C-BE32-E72D297353CC}">
                    <c16:uniqueId val="{0000003B-9C1F-4070-AC7F-ABDAE705DC7F}"/>
                  </c:ext>
                </c:extLst>
              </c15:ser>
            </c15:filteredPieSeries>
          </c:ext>
        </c:extLst>
      </c:pieChart>
      <c:spPr>
        <a:noFill/>
        <a:ln>
          <a:noFill/>
        </a:ln>
        <a:effectLst/>
      </c:spPr>
    </c:plotArea>
    <c:legend>
      <c:legendPos val="r"/>
      <c:layout>
        <c:manualLayout>
          <c:xMode val="edge"/>
          <c:yMode val="edge"/>
          <c:x val="0.58635673665791777"/>
          <c:y val="0.1069192913385827"/>
          <c:w val="0.40808770778652675"/>
          <c:h val="0.7320640128317295"/>
        </c:manualLayout>
      </c:layout>
      <c:overlay val="0"/>
      <c:spPr>
        <a:solidFill>
          <a:schemeClr val="lt1">
            <a:alpha val="50000"/>
          </a:schemeClr>
        </a:solid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sz="1400" b="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87989146626941905"/>
          <c:y val="9.0919712341548387E-3"/>
        </c:manualLayout>
      </c:layout>
      <c:overlay val="0"/>
      <c:spPr>
        <a:noFill/>
        <a:ln>
          <a:noFill/>
        </a:ln>
        <a:effectLst/>
      </c:spPr>
      <c:txPr>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title>
    <c:autoTitleDeleted val="0"/>
    <c:plotArea>
      <c:layout>
        <c:manualLayout>
          <c:layoutTarget val="inner"/>
          <c:xMode val="edge"/>
          <c:yMode val="edge"/>
          <c:x val="0.31467735451987422"/>
          <c:y val="0.23506444980002902"/>
          <c:w val="0.56316355725804546"/>
          <c:h val="0.65628490950464391"/>
        </c:manualLayout>
      </c:layout>
      <c:pieChart>
        <c:varyColors val="1"/>
        <c:ser>
          <c:idx val="0"/>
          <c:order val="0"/>
          <c:tx>
            <c:strRef>
              <c:f>AllSubjectPLO!$J$57</c:f>
              <c:strCache>
                <c:ptCount val="1"/>
                <c:pt idx="0">
                  <c:v>PLO1</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B3B-4326-B21F-ABCEA6229D2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BB3B-4326-B21F-ABCEA6229D2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BB3B-4326-B21F-ABCEA6229D2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B3B-4326-B21F-ABCEA6229D26}"/>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B3B-4326-B21F-ABCEA6229D26}"/>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B3B-4326-B21F-ABCEA6229D26}"/>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BB3B-4326-B21F-ABCEA6229D26}"/>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B3B-4326-B21F-ABCEA6229D26}"/>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BB3B-4326-B21F-ABCEA6229D26}"/>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64BD-4FD6-A5AA-75E9E305307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B3B-4326-B21F-ABCEA6229D26}"/>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BB3B-4326-B21F-ABCEA6229D26}"/>
              </c:ext>
            </c:extLst>
          </c:dPt>
          <c:dLbls>
            <c:dLbl>
              <c:idx val="0"/>
              <c:layout>
                <c:manualLayout>
                  <c:x val="-9.350689271949114E-4"/>
                  <c:y val="5.7840037519709113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310058877775413"/>
                      <c:h val="0.20346451086324541"/>
                    </c:manualLayout>
                  </c15:layout>
                </c:ext>
                <c:ext xmlns:c16="http://schemas.microsoft.com/office/drawing/2014/chart" uri="{C3380CC4-5D6E-409C-BE32-E72D297353CC}">
                  <c16:uniqueId val="{00000005-BB3B-4326-B21F-ABCEA6229D26}"/>
                </c:ext>
              </c:extLst>
            </c:dLbl>
            <c:dLbl>
              <c:idx val="1"/>
              <c:layout>
                <c:manualLayout>
                  <c:x val="3.65508027712751E-2"/>
                  <c:y val="-2.0914702732910823E-3"/>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605093282258636"/>
                      <c:h val="0.15772441420921207"/>
                    </c:manualLayout>
                  </c15:layout>
                </c:ext>
                <c:ext xmlns:c16="http://schemas.microsoft.com/office/drawing/2014/chart" uri="{C3380CC4-5D6E-409C-BE32-E72D297353CC}">
                  <c16:uniqueId val="{00000004-BB3B-4326-B21F-ABCEA6229D26}"/>
                </c:ext>
              </c:extLst>
            </c:dLbl>
            <c:dLbl>
              <c:idx val="2"/>
              <c:layout>
                <c:manualLayout>
                  <c:x val="7.5229481449953894E-2"/>
                  <c:y val="0.18941363329995431"/>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B3B-4326-B21F-ABCEA6229D26}"/>
                </c:ext>
              </c:extLst>
            </c:dLbl>
            <c:dLbl>
              <c:idx val="3"/>
              <c:layout>
                <c:manualLayout>
                  <c:x val="-9.0090090090090159E-3"/>
                  <c:y val="0.12248465566242843"/>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3B-4326-B21F-ABCEA6229D26}"/>
                </c:ext>
              </c:extLst>
            </c:dLbl>
            <c:dLbl>
              <c:idx val="4"/>
              <c:layout>
                <c:manualLayout>
                  <c:x val="-8.2797758388309505E-3"/>
                  <c:y val="2.325748010623236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932420609585964"/>
                      <c:h val="0.1372178099578234"/>
                    </c:manualLayout>
                  </c15:layout>
                </c:ext>
                <c:ext xmlns:c16="http://schemas.microsoft.com/office/drawing/2014/chart" uri="{C3380CC4-5D6E-409C-BE32-E72D297353CC}">
                  <c16:uniqueId val="{00000007-BB3B-4326-B21F-ABCEA6229D26}"/>
                </c:ext>
              </c:extLst>
            </c:dLbl>
            <c:dLbl>
              <c:idx val="5"/>
              <c:layout>
                <c:manualLayout>
                  <c:x val="1.5015015015014954E-3"/>
                  <c:y val="4.3259541265342205E-3"/>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6045045045045043"/>
                      <c:h val="0.22120728812634574"/>
                    </c:manualLayout>
                  </c15:layout>
                </c:ext>
                <c:ext xmlns:c16="http://schemas.microsoft.com/office/drawing/2014/chart" uri="{C3380CC4-5D6E-409C-BE32-E72D297353CC}">
                  <c16:uniqueId val="{00000003-BB3B-4326-B21F-ABCEA6229D26}"/>
                </c:ext>
              </c:extLst>
            </c:dLbl>
            <c:dLbl>
              <c:idx val="6"/>
              <c:layout>
                <c:manualLayout>
                  <c:x val="-0.15441441441441442"/>
                  <c:y val="-2.5323323668664816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680192003026649"/>
                      <c:h val="0.1929658260921801"/>
                    </c:manualLayout>
                  </c15:layout>
                </c:ext>
                <c:ext xmlns:c16="http://schemas.microsoft.com/office/drawing/2014/chart" uri="{C3380CC4-5D6E-409C-BE32-E72D297353CC}">
                  <c16:uniqueId val="{00000008-BB3B-4326-B21F-ABCEA6229D26}"/>
                </c:ext>
              </c:extLst>
            </c:dLbl>
            <c:dLbl>
              <c:idx val="7"/>
              <c:layout>
                <c:manualLayout>
                  <c:x val="-0.13363363363363365"/>
                  <c:y val="-3.008644743796271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810044690359651"/>
                      <c:h val="0.16075580610334561"/>
                    </c:manualLayout>
                  </c15:layout>
                </c:ext>
                <c:ext xmlns:c16="http://schemas.microsoft.com/office/drawing/2014/chart" uri="{C3380CC4-5D6E-409C-BE32-E72D297353CC}">
                  <c16:uniqueId val="{00000009-BB3B-4326-B21F-ABCEA6229D26}"/>
                </c:ext>
              </c:extLst>
            </c:dLbl>
            <c:dLbl>
              <c:idx val="8"/>
              <c:layout>
                <c:manualLayout>
                  <c:x val="-6.4639757868104386E-2"/>
                  <c:y val="-9.5314555475766782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4193681870847225"/>
                      <c:h val="0.17196845655004953"/>
                    </c:manualLayout>
                  </c15:layout>
                </c:ext>
                <c:ext xmlns:c16="http://schemas.microsoft.com/office/drawing/2014/chart" uri="{C3380CC4-5D6E-409C-BE32-E72D297353CC}">
                  <c16:uniqueId val="{00000002-BB3B-4326-B21F-ABCEA6229D26}"/>
                </c:ext>
              </c:extLst>
            </c:dLbl>
            <c:dLbl>
              <c:idx val="9"/>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7-64BD-4FD6-A5AA-75E9E3053073}"/>
                </c:ext>
              </c:extLst>
            </c:dLbl>
            <c:dLbl>
              <c:idx val="10"/>
              <c:layout>
                <c:manualLayout>
                  <c:x val="0.1707850370055094"/>
                  <c:y val="-2.1814117617233938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3109621432456077"/>
                      <c:h val="0.18271211063243967"/>
                    </c:manualLayout>
                  </c15:layout>
                </c:ext>
                <c:ext xmlns:c16="http://schemas.microsoft.com/office/drawing/2014/chart" uri="{C3380CC4-5D6E-409C-BE32-E72D297353CC}">
                  <c16:uniqueId val="{0000000B-BB3B-4326-B21F-ABCEA6229D26}"/>
                </c:ext>
              </c:extLst>
            </c:dLbl>
            <c:dLbl>
              <c:idx val="12"/>
              <c:layout>
                <c:manualLayout>
                  <c:x val="0.23117968362062849"/>
                  <c:y val="1.1738135797318619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B3B-4326-B21F-ABCEA6229D26}"/>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AllSubjectPLO!$I$58:$I$70</c15:sqref>
                  </c15:fullRef>
                </c:ext>
              </c:extLst>
              <c:f>(AllSubjectPLO!$I$58:$I$66,AllSubjectPLO!$I$68,AllSubjectPLO!$I$70)</c:f>
              <c:strCache>
                <c:ptCount val="11"/>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คะแนนเข้าชั้นเรียน </c:v>
                </c:pt>
                <c:pt idx="10">
                  <c:v>อื่นๆ</c:v>
                </c:pt>
              </c:strCache>
            </c:strRef>
          </c:cat>
          <c:val>
            <c:numRef>
              <c:extLst>
                <c:ext xmlns:c15="http://schemas.microsoft.com/office/drawing/2012/chart" uri="{02D57815-91ED-43cb-92C2-25804820EDAC}">
                  <c15:fullRef>
                    <c15:sqref>AllSubjectPLO!$J$58:$J$70</c15:sqref>
                  </c15:fullRef>
                </c:ext>
              </c:extLst>
              <c:f>(AllSubjectPLO!$J$58:$J$66,AllSubjectPLO!$J$68,AllSubjectPLO!$J$70)</c:f>
              <c:numCache>
                <c:formatCode>0%</c:formatCode>
                <c:ptCount val="11"/>
                <c:pt idx="0">
                  <c:v>0.2671240424794723</c:v>
                </c:pt>
                <c:pt idx="1">
                  <c:v>0.35660388335843579</c:v>
                </c:pt>
                <c:pt idx="2">
                  <c:v>9.5139067670218458E-2</c:v>
                </c:pt>
                <c:pt idx="3">
                  <c:v>1.0333594812963691E-2</c:v>
                </c:pt>
                <c:pt idx="4">
                  <c:v>3.7438216264940684E-2</c:v>
                </c:pt>
                <c:pt idx="5">
                  <c:v>4.3406798744936387E-2</c:v>
                </c:pt>
                <c:pt idx="6">
                  <c:v>5.8279029424795237E-2</c:v>
                </c:pt>
                <c:pt idx="7">
                  <c:v>8.5418448020868315E-2</c:v>
                </c:pt>
                <c:pt idx="8">
                  <c:v>1.2892728034930337E-2</c:v>
                </c:pt>
                <c:pt idx="9">
                  <c:v>1.7744546913839265E-2</c:v>
                </c:pt>
                <c:pt idx="10">
                  <c:v>1.3329859471896991E-2</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BB3B-4326-B21F-ABCEA6229D2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latin typeface="TH SarabunPSK" panose="020B0500040200020003" pitchFamily="34" charset="-34"/>
          <a:cs typeface="TH SarabunPSK" panose="020B0500040200020003" pitchFamily="34" charset="-34"/>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r>
              <a:rPr lang="en-US"/>
              <a:t>PLO2</a:t>
            </a:r>
          </a:p>
        </c:rich>
      </c:tx>
      <c:layout>
        <c:manualLayout>
          <c:xMode val="edge"/>
          <c:yMode val="edge"/>
          <c:x val="0.87388546026341307"/>
          <c:y val="1.9590656005220135E-2"/>
        </c:manualLayout>
      </c:layout>
      <c:overlay val="0"/>
      <c:spPr>
        <a:noFill/>
        <a:ln>
          <a:noFill/>
        </a:ln>
        <a:effectLst/>
      </c:spPr>
      <c:txPr>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title>
    <c:autoTitleDeleted val="0"/>
    <c:plotArea>
      <c:layout>
        <c:manualLayout>
          <c:layoutTarget val="inner"/>
          <c:xMode val="edge"/>
          <c:yMode val="edge"/>
          <c:x val="0.30566834551086519"/>
          <c:y val="0.18607058753505762"/>
          <c:w val="0.57817857227306046"/>
          <c:h val="0.67378271745641949"/>
        </c:manualLayout>
      </c:layout>
      <c:pieChart>
        <c:varyColors val="1"/>
        <c:ser>
          <c:idx val="0"/>
          <c:order val="0"/>
          <c:tx>
            <c:strRef>
              <c:f>AllSubjectPLO!$I$75:$I$87</c:f>
              <c:strCache>
                <c:ptCount val="13"/>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พฤติกรรมการมีส่วนร่วม</c:v>
                </c:pt>
                <c:pt idx="10">
                  <c:v>คะแนนเข้าชั้นเรียน </c:v>
                </c:pt>
                <c:pt idx="11">
                  <c:v>วินัยการส่งงาน</c:v>
                </c:pt>
                <c:pt idx="12">
                  <c:v>อื่นๆ</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B3B-4326-B21F-ABCEA6229D2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BB3B-4326-B21F-ABCEA6229D2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BB3B-4326-B21F-ABCEA6229D2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B3B-4326-B21F-ABCEA6229D26}"/>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B3B-4326-B21F-ABCEA6229D26}"/>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B3B-4326-B21F-ABCEA6229D26}"/>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BB3B-4326-B21F-ABCEA6229D26}"/>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B3B-4326-B21F-ABCEA6229D26}"/>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BB3B-4326-B21F-ABCEA6229D26}"/>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B3B-4326-B21F-ABCEA6229D26}"/>
              </c:ext>
            </c:extLst>
          </c:dPt>
          <c:dLbls>
            <c:dLbl>
              <c:idx val="0"/>
              <c:layout>
                <c:manualLayout>
                  <c:x val="0"/>
                  <c:y val="0.10673662850583049"/>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202690879856232"/>
                      <c:h val="0.19646538768253521"/>
                    </c:manualLayout>
                  </c15:layout>
                </c:ext>
                <c:ext xmlns:c16="http://schemas.microsoft.com/office/drawing/2014/chart" uri="{C3380CC4-5D6E-409C-BE32-E72D297353CC}">
                  <c16:uniqueId val="{00000005-BB3B-4326-B21F-ABCEA6229D26}"/>
                </c:ext>
              </c:extLst>
            </c:dLbl>
            <c:dLbl>
              <c:idx val="1"/>
              <c:layout>
                <c:manualLayout>
                  <c:x val="-1.0557328982525861E-2"/>
                  <c:y val="0.12073487486725087"/>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3691825683951662"/>
                      <c:h val="0.17546801814040461"/>
                    </c:manualLayout>
                  </c15:layout>
                </c:ext>
                <c:ext xmlns:c16="http://schemas.microsoft.com/office/drawing/2014/chart" uri="{C3380CC4-5D6E-409C-BE32-E72D297353CC}">
                  <c16:uniqueId val="{00000004-BB3B-4326-B21F-ABCEA6229D26}"/>
                </c:ext>
              </c:extLst>
            </c:dLbl>
            <c:dLbl>
              <c:idx val="2"/>
              <c:layout>
                <c:manualLayout>
                  <c:x val="0.17117117117117106"/>
                  <c:y val="-1.2831577599822632E-16"/>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B3B-4326-B21F-ABCEA6229D26}"/>
                </c:ext>
              </c:extLst>
            </c:dLbl>
            <c:dLbl>
              <c:idx val="3"/>
              <c:layout>
                <c:manualLayout>
                  <c:x val="4.2042042042042045E-2"/>
                  <c:y val="-1.2831577599822632E-16"/>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3B-4326-B21F-ABCEA6229D26}"/>
                </c:ext>
              </c:extLst>
            </c:dLbl>
            <c:dLbl>
              <c:idx val="4"/>
              <c:layout>
                <c:manualLayout>
                  <c:x val="-0.13963963963963963"/>
                  <c:y val="-1.7497807951776774E-3"/>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932420609585964"/>
                      <c:h val="0.16171474109030909"/>
                    </c:manualLayout>
                  </c15:layout>
                </c:ext>
                <c:ext xmlns:c16="http://schemas.microsoft.com/office/drawing/2014/chart" uri="{C3380CC4-5D6E-409C-BE32-E72D297353CC}">
                  <c16:uniqueId val="{00000007-BB3B-4326-B21F-ABCEA6229D26}"/>
                </c:ext>
              </c:extLst>
            </c:dLbl>
            <c:dLbl>
              <c:idx val="5"/>
              <c:layout>
                <c:manualLayout>
                  <c:x val="-4.9279042822349906E-2"/>
                  <c:y val="-0.12948377884313864"/>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4243243243243243"/>
                      <c:h val="0.20020991858421516"/>
                    </c:manualLayout>
                  </c15:layout>
                </c:ext>
                <c:ext xmlns:c16="http://schemas.microsoft.com/office/drawing/2014/chart" uri="{C3380CC4-5D6E-409C-BE32-E72D297353CC}">
                  <c16:uniqueId val="{00000003-BB3B-4326-B21F-ABCEA6229D26}"/>
                </c:ext>
              </c:extLst>
            </c:dLbl>
            <c:dLbl>
              <c:idx val="6"/>
              <c:layout>
                <c:manualLayout>
                  <c:x val="-0.15315315315315314"/>
                  <c:y val="-0.1084864093010081"/>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B3B-4326-B21F-ABCEA6229D26}"/>
                </c:ext>
              </c:extLst>
            </c:dLbl>
            <c:dLbl>
              <c:idx val="7"/>
              <c:layout>
                <c:manualLayout>
                  <c:x val="-4.2042042042042045E-2"/>
                  <c:y val="6.6491670216746859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433945756780403"/>
                      <c:h val="0.17196845655004953"/>
                    </c:manualLayout>
                  </c15:layout>
                </c:ext>
                <c:ext xmlns:c16="http://schemas.microsoft.com/office/drawing/2014/chart" uri="{C3380CC4-5D6E-409C-BE32-E72D297353CC}">
                  <c16:uniqueId val="{00000009-BB3B-4326-B21F-ABCEA6229D26}"/>
                </c:ext>
              </c:extLst>
            </c:dLbl>
            <c:dLbl>
              <c:idx val="8"/>
              <c:layout>
                <c:manualLayout>
                  <c:x val="-0.21921921921921925"/>
                  <c:y val="5.9492547036036666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B3B-4326-B21F-ABCEA6229D26}"/>
                </c:ext>
              </c:extLst>
            </c:dLbl>
            <c:dLbl>
              <c:idx val="9"/>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787B-44C2-AADC-8C75E4D580B1}"/>
                </c:ext>
              </c:extLst>
            </c:dLbl>
            <c:dLbl>
              <c:idx val="10"/>
              <c:layout>
                <c:manualLayout>
                  <c:x val="-6.7567567567567627E-2"/>
                  <c:y val="-5.2493423855326472E-3"/>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8905417228251873"/>
                      <c:h val="0.16171474109030909"/>
                    </c:manualLayout>
                  </c15:layout>
                </c:ext>
                <c:ext xmlns:c16="http://schemas.microsoft.com/office/drawing/2014/chart" uri="{C3380CC4-5D6E-409C-BE32-E72D297353CC}">
                  <c16:uniqueId val="{0000000B-BB3B-4326-B21F-ABCEA6229D26}"/>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AllSubjectPLO!$I$58:$I$70</c15:sqref>
                  </c15:fullRef>
                </c:ext>
              </c:extLst>
              <c:f>(AllSubjectPLO!$I$58:$I$66,AllSubjectPLO!$I$68)</c:f>
              <c:strCache>
                <c:ptCount val="10"/>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คะแนนเข้าชั้นเรียน </c:v>
                </c:pt>
              </c:strCache>
            </c:strRef>
          </c:cat>
          <c:val>
            <c:numRef>
              <c:extLst>
                <c:ext xmlns:c15="http://schemas.microsoft.com/office/drawing/2012/chart" uri="{02D57815-91ED-43cb-92C2-25804820EDAC}">
                  <c15:fullRef>
                    <c15:sqref>AllSubjectPLO!$J$75:$J$87</c15:sqref>
                  </c15:fullRef>
                </c:ext>
              </c:extLst>
              <c:f>(AllSubjectPLO!$J$75:$J$83,AllSubjectPLO!$J$85)</c:f>
              <c:numCache>
                <c:formatCode>0%</c:formatCode>
                <c:ptCount val="10"/>
                <c:pt idx="0">
                  <c:v>0.19959749575903024</c:v>
                </c:pt>
                <c:pt idx="1">
                  <c:v>0.287697687409318</c:v>
                </c:pt>
                <c:pt idx="2">
                  <c:v>5.3978058884955937E-2</c:v>
                </c:pt>
                <c:pt idx="3">
                  <c:v>1.3443781342470353E-2</c:v>
                </c:pt>
                <c:pt idx="4">
                  <c:v>4.3958580073818372E-2</c:v>
                </c:pt>
                <c:pt idx="5">
                  <c:v>2.6731709655650519E-2</c:v>
                </c:pt>
                <c:pt idx="6">
                  <c:v>0.12778298223484089</c:v>
                </c:pt>
                <c:pt idx="7">
                  <c:v>0.18280212566516332</c:v>
                </c:pt>
                <c:pt idx="8">
                  <c:v>5.0641724146927053E-2</c:v>
                </c:pt>
                <c:pt idx="9">
                  <c:v>1.336585482782526E-2</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BB3B-4326-B21F-ABCEA6229D2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latin typeface="TH SarabunPSK" panose="020B0500040200020003" pitchFamily="34" charset="-34"/>
          <a:cs typeface="TH SarabunPSK" panose="020B0500040200020003" pitchFamily="34" charset="-34"/>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r>
              <a:rPr lang="en-US"/>
              <a:t>PLO3</a:t>
            </a:r>
          </a:p>
        </c:rich>
      </c:tx>
      <c:layout>
        <c:manualLayout>
          <c:xMode val="edge"/>
          <c:yMode val="edge"/>
          <c:x val="0.87989146626941905"/>
          <c:y val="1.9590656005220135E-2"/>
        </c:manualLayout>
      </c:layout>
      <c:overlay val="0"/>
      <c:spPr>
        <a:noFill/>
        <a:ln>
          <a:noFill/>
        </a:ln>
        <a:effectLst/>
      </c:spPr>
      <c:txPr>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title>
    <c:autoTitleDeleted val="0"/>
    <c:plotArea>
      <c:layout>
        <c:manualLayout>
          <c:layoutTarget val="inner"/>
          <c:xMode val="edge"/>
          <c:yMode val="edge"/>
          <c:x val="0.32368636352888319"/>
          <c:y val="0.18607058753505762"/>
          <c:w val="0.56316355725804546"/>
          <c:h val="0.65628490950464391"/>
        </c:manualLayout>
      </c:layout>
      <c:pieChart>
        <c:varyColors val="1"/>
        <c:ser>
          <c:idx val="0"/>
          <c:order val="0"/>
          <c:tx>
            <c:strRef>
              <c:f>AllSubjectPLO!$I$92:$I$104</c:f>
              <c:strCache>
                <c:ptCount val="13"/>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พฤติกรรมการมีส่วนร่วม</c:v>
                </c:pt>
                <c:pt idx="10">
                  <c:v>คะแนนเข้าชั้นเรียน </c:v>
                </c:pt>
                <c:pt idx="11">
                  <c:v>วินัยการส่งงาน</c:v>
                </c:pt>
                <c:pt idx="12">
                  <c:v>อื่นๆ</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B3B-4326-B21F-ABCEA6229D2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BB3B-4326-B21F-ABCEA6229D2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BB3B-4326-B21F-ABCEA6229D2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B3B-4326-B21F-ABCEA6229D26}"/>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B3B-4326-B21F-ABCEA6229D26}"/>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B3B-4326-B21F-ABCEA6229D26}"/>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BB3B-4326-B21F-ABCEA6229D26}"/>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B3B-4326-B21F-ABCEA6229D26}"/>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BB3B-4326-B21F-ABCEA6229D26}"/>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0656-493B-9CC4-2C81F1506D5A}"/>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B3B-4326-B21F-ABCEA6229D26}"/>
              </c:ext>
            </c:extLst>
          </c:dPt>
          <c:dLbls>
            <c:dLbl>
              <c:idx val="0"/>
              <c:layout>
                <c:manualLayout>
                  <c:x val="-2.102102102102113E-2"/>
                  <c:y val="3.1496054313195881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599110921945567"/>
                      <c:h val="0.17896757973075972"/>
                    </c:manualLayout>
                  </c15:layout>
                </c:ext>
                <c:ext xmlns:c16="http://schemas.microsoft.com/office/drawing/2014/chart" uri="{C3380CC4-5D6E-409C-BE32-E72D297353CC}">
                  <c16:uniqueId val="{00000005-BB3B-4326-B21F-ABCEA6229D26}"/>
                </c:ext>
              </c:extLst>
            </c:dLbl>
            <c:dLbl>
              <c:idx val="1"/>
              <c:layout>
                <c:manualLayout>
                  <c:x val="-3.903903903903904E-2"/>
                  <c:y val="6.6491670216746873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202690879856232"/>
                      <c:h val="0.16496933336933933"/>
                    </c:manualLayout>
                  </c15:layout>
                </c:ext>
                <c:ext xmlns:c16="http://schemas.microsoft.com/office/drawing/2014/chart" uri="{C3380CC4-5D6E-409C-BE32-E72D297353CC}">
                  <c16:uniqueId val="{00000004-BB3B-4326-B21F-ABCEA6229D26}"/>
                </c:ext>
              </c:extLst>
            </c:dLbl>
            <c:dLbl>
              <c:idx val="2"/>
              <c:layout>
                <c:manualLayout>
                  <c:x val="0.1111111111111111"/>
                  <c:y val="7.3490793397456927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B3B-4326-B21F-ABCEA6229D26}"/>
                </c:ext>
              </c:extLst>
            </c:dLbl>
            <c:dLbl>
              <c:idx val="3"/>
              <c:layout>
                <c:manualLayout>
                  <c:x val="-8.1081081081081086E-2"/>
                  <c:y val="0.11548553248171811"/>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3B-4326-B21F-ABCEA6229D26}"/>
                </c:ext>
              </c:extLst>
            </c:dLbl>
            <c:dLbl>
              <c:idx val="4"/>
              <c:layout>
                <c:manualLayout>
                  <c:x val="-3.7757678938781299E-2"/>
                  <c:y val="-2.0997369542130589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932420609585964"/>
                      <c:h val="0.1372178099578234"/>
                    </c:manualLayout>
                  </c15:layout>
                </c:ext>
                <c:ext xmlns:c16="http://schemas.microsoft.com/office/drawing/2014/chart" uri="{C3380CC4-5D6E-409C-BE32-E72D297353CC}">
                  <c16:uniqueId val="{00000007-BB3B-4326-B21F-ABCEA6229D26}"/>
                </c:ext>
              </c:extLst>
            </c:dLbl>
            <c:dLbl>
              <c:idx val="5"/>
              <c:layout>
                <c:manualLayout>
                  <c:x val="1.0510510510510523E-2"/>
                  <c:y val="-2.6246711927663216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6345345345345348"/>
                      <c:h val="0.22470684971670088"/>
                    </c:manualLayout>
                  </c15:layout>
                </c:ext>
                <c:ext xmlns:c16="http://schemas.microsoft.com/office/drawing/2014/chart" uri="{C3380CC4-5D6E-409C-BE32-E72D297353CC}">
                  <c16:uniqueId val="{00000003-BB3B-4326-B21F-ABCEA6229D26}"/>
                </c:ext>
              </c:extLst>
            </c:dLbl>
            <c:dLbl>
              <c:idx val="6"/>
              <c:layout>
                <c:manualLayout>
                  <c:x val="-0.10810810810810813"/>
                  <c:y val="-6.2992108626391763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B3B-4326-B21F-ABCEA6229D26}"/>
                </c:ext>
              </c:extLst>
            </c:dLbl>
            <c:dLbl>
              <c:idx val="7"/>
              <c:layout>
                <c:manualLayout>
                  <c:x val="-6.3821735120947715E-2"/>
                  <c:y val="0.10848640930100804"/>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136648459483101"/>
                      <c:h val="0.1999649492728903"/>
                    </c:manualLayout>
                  </c15:layout>
                </c:ext>
                <c:ext xmlns:c16="http://schemas.microsoft.com/office/drawing/2014/chart" uri="{C3380CC4-5D6E-409C-BE32-E72D297353CC}">
                  <c16:uniqueId val="{00000009-BB3B-4326-B21F-ABCEA6229D26}"/>
                </c:ext>
              </c:extLst>
            </c:dLbl>
            <c:dLbl>
              <c:idx val="8"/>
              <c:layout>
                <c:manualLayout>
                  <c:x val="-0.16816816816816821"/>
                  <c:y val="1.7461158999687521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B3B-4326-B21F-ABCEA6229D26}"/>
                </c:ext>
              </c:extLst>
            </c:dLbl>
            <c:dLbl>
              <c:idx val="9"/>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5-0656-493B-9CC4-2C81F1506D5A}"/>
                </c:ext>
              </c:extLst>
            </c:dLbl>
            <c:dLbl>
              <c:idx val="10"/>
              <c:layout>
                <c:manualLayout>
                  <c:x val="6.7990116100352327E-2"/>
                  <c:y val="-4.0907670543005106E-3"/>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3194131139013028"/>
                      <c:h val="0.18271211063243967"/>
                    </c:manualLayout>
                  </c15:layout>
                </c:ext>
                <c:ext xmlns:c16="http://schemas.microsoft.com/office/drawing/2014/chart" uri="{C3380CC4-5D6E-409C-BE32-E72D297353CC}">
                  <c16:uniqueId val="{0000000B-BB3B-4326-B21F-ABCEA6229D26}"/>
                </c:ext>
              </c:extLst>
            </c:dLbl>
            <c:dLbl>
              <c:idx val="11"/>
              <c:layout>
                <c:manualLayout>
                  <c:x val="0.25825825825825827"/>
                  <c:y val="5.9492547036036653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6-0656-493B-9CC4-2C81F1506D5A}"/>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AllSubjectPLO!$I$58:$I$70</c15:sqref>
                  </c15:fullRef>
                </c:ext>
              </c:extLst>
              <c:f>(AllSubjectPLO!$I$58:$I$66,AllSubjectPLO!$I$68)</c:f>
              <c:strCache>
                <c:ptCount val="10"/>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คะแนนเข้าชั้นเรียน </c:v>
                </c:pt>
              </c:strCache>
            </c:strRef>
          </c:cat>
          <c:val>
            <c:numRef>
              <c:extLst>
                <c:ext xmlns:c15="http://schemas.microsoft.com/office/drawing/2012/chart" uri="{02D57815-91ED-43cb-92C2-25804820EDAC}">
                  <c15:fullRef>
                    <c15:sqref>AllSubjectPLO!$J$92:$J$104</c15:sqref>
                  </c15:fullRef>
                </c:ext>
              </c:extLst>
              <c:f>(AllSubjectPLO!$J$92:$J$100,AllSubjectPLO!$J$102)</c:f>
              <c:numCache>
                <c:formatCode>0%</c:formatCode>
                <c:ptCount val="10"/>
                <c:pt idx="0">
                  <c:v>0.23306079202291805</c:v>
                </c:pt>
                <c:pt idx="1">
                  <c:v>0.322146743709183</c:v>
                </c:pt>
                <c:pt idx="2">
                  <c:v>4.3189322463143796E-2</c:v>
                </c:pt>
                <c:pt idx="3">
                  <c:v>9.2381084519588211E-3</c:v>
                </c:pt>
                <c:pt idx="4">
                  <c:v>5.3828911757803757E-2</c:v>
                </c:pt>
                <c:pt idx="5">
                  <c:v>3.709706302378122E-2</c:v>
                </c:pt>
                <c:pt idx="6">
                  <c:v>9.8261280719142918E-2</c:v>
                </c:pt>
                <c:pt idx="7">
                  <c:v>0.15206955144064588</c:v>
                </c:pt>
                <c:pt idx="8">
                  <c:v>2.8228359803452441E-2</c:v>
                </c:pt>
                <c:pt idx="9">
                  <c:v>1.854853151189061E-2</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BB3B-4326-B21F-ABCEA6229D2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latin typeface="TH SarabunPSK" panose="020B0500040200020003" pitchFamily="34" charset="-34"/>
          <a:cs typeface="TH SarabunPSK" panose="020B0500040200020003" pitchFamily="34" charset="-34"/>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r>
              <a:rPr lang="en-US"/>
              <a:t>PLO4</a:t>
            </a:r>
          </a:p>
        </c:rich>
      </c:tx>
      <c:layout>
        <c:manualLayout>
          <c:xMode val="edge"/>
          <c:yMode val="edge"/>
          <c:x val="0.87088245726040991"/>
          <c:y val="1.9590656005220135E-2"/>
        </c:manualLayout>
      </c:layout>
      <c:overlay val="0"/>
      <c:spPr>
        <a:noFill/>
        <a:ln>
          <a:noFill/>
        </a:ln>
        <a:effectLst/>
      </c:spPr>
      <c:txPr>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title>
    <c:autoTitleDeleted val="0"/>
    <c:plotArea>
      <c:layout>
        <c:manualLayout>
          <c:layoutTarget val="inner"/>
          <c:xMode val="edge"/>
          <c:yMode val="edge"/>
          <c:x val="0.26918799533619941"/>
          <c:y val="0.30155612001677584"/>
          <c:w val="0.49709749119197938"/>
          <c:h val="0.57929455451683176"/>
        </c:manualLayout>
      </c:layout>
      <c:pieChart>
        <c:varyColors val="1"/>
        <c:ser>
          <c:idx val="0"/>
          <c:order val="0"/>
          <c:tx>
            <c:strRef>
              <c:f>AllSubjectPLO!$I$109:$I$121</c:f>
              <c:strCache>
                <c:ptCount val="13"/>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พฤติกรรมการมีส่วนร่วม</c:v>
                </c:pt>
                <c:pt idx="10">
                  <c:v>คะแนนเข้าชั้นเรียน </c:v>
                </c:pt>
                <c:pt idx="11">
                  <c:v>วินัยการส่งงาน</c:v>
                </c:pt>
                <c:pt idx="12">
                  <c:v>อื่นๆ</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723-4A25-9687-4ADEB227F83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723-4A25-9687-4ADEB227F83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723-4A25-9687-4ADEB227F83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8C4B-4C55-B99E-06EA312D60AE}"/>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A723-4A25-9687-4ADEB227F834}"/>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A723-4A25-9687-4ADEB227F834}"/>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A723-4A25-9687-4ADEB227F834}"/>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A723-4A25-9687-4ADEB227F834}"/>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A723-4A25-9687-4ADEB227F834}"/>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A723-4A25-9687-4ADEB227F834}"/>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A723-4A25-9687-4ADEB227F834}"/>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A723-4A25-9687-4ADEB227F834}"/>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8C4B-4C55-B99E-06EA312D60AE}"/>
              </c:ext>
            </c:extLst>
          </c:dPt>
          <c:dLbls>
            <c:dLbl>
              <c:idx val="0"/>
              <c:layout>
                <c:manualLayout>
                  <c:x val="0.11578892049822906"/>
                  <c:y val="-6.8241451011924428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317672619689658"/>
                      <c:h val="0.20346451086324541"/>
                    </c:manualLayout>
                  </c15:layout>
                </c:ext>
                <c:ext xmlns:c16="http://schemas.microsoft.com/office/drawing/2014/chart" uri="{C3380CC4-5D6E-409C-BE32-E72D297353CC}">
                  <c16:uniqueId val="{00000001-A723-4A25-9687-4ADEB227F834}"/>
                </c:ext>
              </c:extLst>
            </c:dLbl>
            <c:dLbl>
              <c:idx val="1"/>
              <c:layout>
                <c:manualLayout>
                  <c:x val="0.12223862428155385"/>
                  <c:y val="-5.2493423855326628E-3"/>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1399756537282155"/>
                      <c:h val="0.24545924994750656"/>
                    </c:manualLayout>
                  </c15:layout>
                </c:ext>
                <c:ext xmlns:c16="http://schemas.microsoft.com/office/drawing/2014/chart" uri="{C3380CC4-5D6E-409C-BE32-E72D297353CC}">
                  <c16:uniqueId val="{00000003-A723-4A25-9687-4ADEB227F834}"/>
                </c:ext>
              </c:extLst>
            </c:dLbl>
            <c:dLbl>
              <c:idx val="2"/>
              <c:layout>
                <c:manualLayout>
                  <c:x val="-1.959299608096933E-2"/>
                  <c:y val="-0.10323692913746009"/>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5264264264264266"/>
                      <c:h val="0.25168846957833862"/>
                    </c:manualLayout>
                  </c15:layout>
                </c:ext>
                <c:ext xmlns:c16="http://schemas.microsoft.com/office/drawing/2014/chart" uri="{C3380CC4-5D6E-409C-BE32-E72D297353CC}">
                  <c16:uniqueId val="{00000005-A723-4A25-9687-4ADEB227F834}"/>
                </c:ext>
              </c:extLst>
            </c:dLbl>
            <c:dLbl>
              <c:idx val="3"/>
              <c:layout>
                <c:manualLayout>
                  <c:x val="6.6066066066066062E-2"/>
                  <c:y val="-0.1084864093010081"/>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6-8C4B-4C55-B99E-06EA312D60AE}"/>
                </c:ext>
              </c:extLst>
            </c:dLbl>
            <c:dLbl>
              <c:idx val="4"/>
              <c:layout>
                <c:manualLayout>
                  <c:x val="-1.2813601002577381E-3"/>
                  <c:y val="3.2983643545127533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8786266581542175"/>
                      <c:h val="0.22820641130705591"/>
                    </c:manualLayout>
                  </c15:layout>
                </c:ext>
                <c:ext xmlns:c16="http://schemas.microsoft.com/office/drawing/2014/chart" uri="{C3380CC4-5D6E-409C-BE32-E72D297353CC}">
                  <c16:uniqueId val="{00000009-A723-4A25-9687-4ADEB227F834}"/>
                </c:ext>
              </c:extLst>
            </c:dLbl>
            <c:dLbl>
              <c:idx val="5"/>
              <c:layout>
                <c:manualLayout>
                  <c:x val="-2.0874117641995982E-2"/>
                  <c:y val="0.12667062732534834"/>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96932061574495"/>
                      <c:h val="0.19671035699386002"/>
                    </c:manualLayout>
                  </c15:layout>
                </c:ext>
                <c:ext xmlns:c16="http://schemas.microsoft.com/office/drawing/2014/chart" uri="{C3380CC4-5D6E-409C-BE32-E72D297353CC}">
                  <c16:uniqueId val="{0000000B-A723-4A25-9687-4ADEB227F834}"/>
                </c:ext>
              </c:extLst>
            </c:dLbl>
            <c:dLbl>
              <c:idx val="6"/>
              <c:layout>
                <c:manualLayout>
                  <c:x val="-3.2289525453153972E-2"/>
                  <c:y val="-1.7497807951775491E-3"/>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2751981344797653"/>
                      <c:h val="0.16496933336933933"/>
                    </c:manualLayout>
                  </c15:layout>
                </c:ext>
                <c:ext xmlns:c16="http://schemas.microsoft.com/office/drawing/2014/chart" uri="{C3380CC4-5D6E-409C-BE32-E72D297353CC}">
                  <c16:uniqueId val="{0000000D-A723-4A25-9687-4ADEB227F834}"/>
                </c:ext>
              </c:extLst>
            </c:dLbl>
            <c:dLbl>
              <c:idx val="7"/>
              <c:layout>
                <c:manualLayout>
                  <c:x val="-9.1089983615061879E-3"/>
                  <c:y val="2.0669733421584745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8635146957981605"/>
                      <c:h val="0.15975167992734138"/>
                    </c:manualLayout>
                  </c15:layout>
                </c:ext>
                <c:ext xmlns:c16="http://schemas.microsoft.com/office/drawing/2014/chart" uri="{C3380CC4-5D6E-409C-BE32-E72D297353CC}">
                  <c16:uniqueId val="{0000000F-A723-4A25-9687-4ADEB227F834}"/>
                </c:ext>
              </c:extLst>
            </c:dLbl>
            <c:dLbl>
              <c:idx val="8"/>
              <c:layout>
                <c:manualLayout>
                  <c:x val="-2.4024024024024024E-2"/>
                  <c:y val="6.6491670216746859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492492492492494"/>
                      <c:h val="0.15720030663875101"/>
                    </c:manualLayout>
                  </c15:layout>
                </c:ext>
                <c:ext xmlns:c16="http://schemas.microsoft.com/office/drawing/2014/chart" uri="{C3380CC4-5D6E-409C-BE32-E72D297353CC}">
                  <c16:uniqueId val="{00000011-A723-4A25-9687-4ADEB227F834}"/>
                </c:ext>
              </c:extLst>
            </c:dLbl>
            <c:dLbl>
              <c:idx val="9"/>
              <c:layout>
                <c:manualLayout>
                  <c:x val="1.182284646851576E-7"/>
                  <c:y val="2.2747150337308168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4495495495495487"/>
                      <c:h val="0.21770772653599066"/>
                    </c:manualLayout>
                  </c15:layout>
                </c:ext>
                <c:ext xmlns:c16="http://schemas.microsoft.com/office/drawing/2014/chart" uri="{C3380CC4-5D6E-409C-BE32-E72D297353CC}">
                  <c16:uniqueId val="{00000013-A723-4A25-9687-4ADEB227F834}"/>
                </c:ext>
              </c:extLst>
            </c:dLbl>
            <c:dLbl>
              <c:idx val="10"/>
              <c:layout>
                <c:manualLayout>
                  <c:x val="1.8018018018018018E-2"/>
                  <c:y val="-0.13998246361420391"/>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9806318129152776"/>
                      <c:h val="0.19321079540350497"/>
                    </c:manualLayout>
                  </c15:layout>
                </c:ext>
                <c:ext xmlns:c16="http://schemas.microsoft.com/office/drawing/2014/chart" uri="{C3380CC4-5D6E-409C-BE32-E72D297353CC}">
                  <c16:uniqueId val="{00000015-A723-4A25-9687-4ADEB227F834}"/>
                </c:ext>
              </c:extLst>
            </c:dLbl>
            <c:dLbl>
              <c:idx val="11"/>
              <c:layout>
                <c:manualLayout>
                  <c:x val="0.24324312501477857"/>
                  <c:y val="-0.17847764110811001"/>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621621621621617"/>
                      <c:h val="0.18596670291146991"/>
                    </c:manualLayout>
                  </c15:layout>
                </c:ext>
                <c:ext xmlns:c16="http://schemas.microsoft.com/office/drawing/2014/chart" uri="{C3380CC4-5D6E-409C-BE32-E72D297353CC}">
                  <c16:uniqueId val="{00000017-A723-4A25-9687-4ADEB227F834}"/>
                </c:ext>
              </c:extLst>
            </c:dLbl>
            <c:dLbl>
              <c:idx val="12"/>
              <c:layout>
                <c:manualLayout>
                  <c:x val="0.16216216216216212"/>
                  <c:y val="-2.099736954213062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7-8C4B-4C55-B99E-06EA312D60AE}"/>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AllSubjectPLO!$I$58:$I$70</c:f>
              <c:strCache>
                <c:ptCount val="13"/>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พฤติกรรมการมีส่วนร่วม</c:v>
                </c:pt>
                <c:pt idx="10">
                  <c:v>คะแนนเข้าชั้นเรียน </c:v>
                </c:pt>
                <c:pt idx="11">
                  <c:v>วินัยการส่งงาน</c:v>
                </c:pt>
                <c:pt idx="12">
                  <c:v>อื่นๆ</c:v>
                </c:pt>
              </c:strCache>
            </c:strRef>
          </c:cat>
          <c:val>
            <c:numRef>
              <c:f>AllSubjectPLO!$J$109:$J$121</c:f>
              <c:numCache>
                <c:formatCode>0%</c:formatCode>
                <c:ptCount val="13"/>
                <c:pt idx="0">
                  <c:v>6.1485667063076822E-2</c:v>
                </c:pt>
                <c:pt idx="1">
                  <c:v>9.253018461709514E-2</c:v>
                </c:pt>
                <c:pt idx="2">
                  <c:v>0.10546910980492721</c:v>
                </c:pt>
                <c:pt idx="3">
                  <c:v>7.5097260364379911E-3</c:v>
                </c:pt>
                <c:pt idx="4">
                  <c:v>2.8239591519392412E-2</c:v>
                </c:pt>
                <c:pt idx="5">
                  <c:v>2.002593609716798E-2</c:v>
                </c:pt>
                <c:pt idx="6">
                  <c:v>0.24962576708640039</c:v>
                </c:pt>
                <c:pt idx="7">
                  <c:v>0.1788485135630464</c:v>
                </c:pt>
                <c:pt idx="8">
                  <c:v>9.3851674269814778E-2</c:v>
                </c:pt>
                <c:pt idx="9">
                  <c:v>1.2576531293124322E-2</c:v>
                </c:pt>
                <c:pt idx="10">
                  <c:v>2.5498933534879063E-2</c:v>
                </c:pt>
                <c:pt idx="11">
                  <c:v>1.5485965486295074E-2</c:v>
                </c:pt>
                <c:pt idx="12">
                  <c:v>0.10885239962834234</c:v>
                </c:pt>
              </c:numCache>
            </c:numRef>
          </c:val>
          <c:extLst>
            <c:ext xmlns:c16="http://schemas.microsoft.com/office/drawing/2014/chart" uri="{C3380CC4-5D6E-409C-BE32-E72D297353CC}">
              <c16:uniqueId val="{00000016-A723-4A25-9687-4ADEB227F834}"/>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latin typeface="TH SarabunPSK" panose="020B0500040200020003" pitchFamily="34" charset="-34"/>
          <a:cs typeface="TH SarabunPSK" panose="020B0500040200020003" pitchFamily="34" charset="-34"/>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r>
              <a:rPr lang="en-US"/>
              <a:t>PLO5</a:t>
            </a:r>
          </a:p>
        </c:rich>
      </c:tx>
      <c:layout>
        <c:manualLayout>
          <c:xMode val="edge"/>
          <c:yMode val="edge"/>
          <c:x val="0.89029204022764485"/>
          <c:y val="1.6282079604520008E-2"/>
        </c:manualLayout>
      </c:layout>
      <c:overlay val="0"/>
      <c:spPr>
        <a:noFill/>
        <a:ln>
          <a:noFill/>
        </a:ln>
        <a:effectLst/>
      </c:spPr>
      <c:txPr>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title>
    <c:autoTitleDeleted val="0"/>
    <c:plotArea>
      <c:layout>
        <c:manualLayout>
          <c:layoutTarget val="inner"/>
          <c:xMode val="edge"/>
          <c:yMode val="edge"/>
          <c:x val="0.22468626075205947"/>
          <c:y val="0.16971892701876945"/>
          <c:w val="0.57517556927005742"/>
          <c:h val="0.67028315586606435"/>
        </c:manualLayout>
      </c:layout>
      <c:pieChart>
        <c:varyColors val="1"/>
        <c:ser>
          <c:idx val="0"/>
          <c:order val="0"/>
          <c:tx>
            <c:strRef>
              <c:f>AllSubjectPLO!$I$126:$I$138</c:f>
              <c:strCache>
                <c:ptCount val="13"/>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พฤติกรรมการมีส่วนร่วม</c:v>
                </c:pt>
                <c:pt idx="10">
                  <c:v>คะแนนเข้าชั้นเรียน </c:v>
                </c:pt>
                <c:pt idx="11">
                  <c:v>วินัยการส่งงาน</c:v>
                </c:pt>
                <c:pt idx="12">
                  <c:v>อื่นๆ</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039-4721-A97A-B4DF9298187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039-4721-A97A-B4DF9298187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039-4721-A97A-B4DF9298187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4BB4-4BBA-9B1E-1F1015CCF260}"/>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039-4721-A97A-B4DF92981870}"/>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D039-4721-A97A-B4DF92981870}"/>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D039-4721-A97A-B4DF92981870}"/>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D039-4721-A97A-B4DF92981870}"/>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D039-4721-A97A-B4DF92981870}"/>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D039-4721-A97A-B4DF92981870}"/>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8-D039-4721-A97A-B4DF92981870}"/>
              </c:ext>
            </c:extLst>
          </c:dPt>
          <c:dLbls>
            <c:dLbl>
              <c:idx val="0"/>
              <c:layout>
                <c:manualLayout>
                  <c:x val="1.5336191886905225E-2"/>
                  <c:y val="3.0670878992626431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4637592578155454"/>
                      <c:h val="0.22070189570298984"/>
                    </c:manualLayout>
                  </c15:layout>
                </c:ext>
                <c:ext xmlns:c16="http://schemas.microsoft.com/office/drawing/2014/chart" uri="{C3380CC4-5D6E-409C-BE32-E72D297353CC}">
                  <c16:uniqueId val="{00000001-D039-4721-A97A-B4DF92981870}"/>
                </c:ext>
              </c:extLst>
            </c:dLbl>
            <c:dLbl>
              <c:idx val="1"/>
              <c:layout>
                <c:manualLayout>
                  <c:x val="-1.501208388555391E-3"/>
                  <c:y val="-3.3215442393220877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479769236766195"/>
                      <c:h val="0.17438263564405135"/>
                    </c:manualLayout>
                  </c15:layout>
                </c:ext>
                <c:ext xmlns:c16="http://schemas.microsoft.com/office/drawing/2014/chart" uri="{C3380CC4-5D6E-409C-BE32-E72D297353CC}">
                  <c16:uniqueId val="{00000003-D039-4721-A97A-B4DF92981870}"/>
                </c:ext>
              </c:extLst>
            </c:dLbl>
            <c:dLbl>
              <c:idx val="2"/>
              <c:layout>
                <c:manualLayout>
                  <c:x val="6.1945479587328808E-2"/>
                  <c:y val="-0.14920454877016895"/>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5974927886489435"/>
                      <c:h val="0.2314639595516671"/>
                    </c:manualLayout>
                  </c15:layout>
                </c:ext>
                <c:ext xmlns:c16="http://schemas.microsoft.com/office/drawing/2014/chart" uri="{C3380CC4-5D6E-409C-BE32-E72D297353CC}">
                  <c16:uniqueId val="{00000005-D039-4721-A97A-B4DF92981870}"/>
                </c:ext>
              </c:extLst>
            </c:dLbl>
            <c:dLbl>
              <c:idx val="3"/>
              <c:layout>
                <c:manualLayout>
                  <c:x val="0.10623486915620706"/>
                  <c:y val="-1.6924765850669623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BB4-4BBA-9B1E-1F1015CCF260}"/>
                </c:ext>
              </c:extLst>
            </c:dLbl>
            <c:dLbl>
              <c:idx val="4"/>
              <c:layout>
                <c:manualLayout>
                  <c:x val="2.8810997635196494E-2"/>
                  <c:y val="3.0319316329805637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760723473922192"/>
                      <c:h val="0.1666928048317918"/>
                    </c:manualLayout>
                  </c15:layout>
                </c:ext>
                <c:ext xmlns:c16="http://schemas.microsoft.com/office/drawing/2014/chart" uri="{C3380CC4-5D6E-409C-BE32-E72D297353CC}">
                  <c16:uniqueId val="{00000007-D039-4721-A97A-B4DF92981870}"/>
                </c:ext>
              </c:extLst>
            </c:dLbl>
            <c:dLbl>
              <c:idx val="5"/>
              <c:layout>
                <c:manualLayout>
                  <c:x val="-0.21177121176684596"/>
                  <c:y val="4.1585473363038791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2421215664873576"/>
                      <c:h val="0.18038460095618791"/>
                    </c:manualLayout>
                  </c15:layout>
                </c:ext>
                <c:ext xmlns:c16="http://schemas.microsoft.com/office/drawing/2014/chart" uri="{C3380CC4-5D6E-409C-BE32-E72D297353CC}">
                  <c16:uniqueId val="{00000009-D039-4721-A97A-B4DF92981870}"/>
                </c:ext>
              </c:extLst>
            </c:dLbl>
            <c:dLbl>
              <c:idx val="6"/>
              <c:layout>
                <c:manualLayout>
                  <c:x val="-9.9652088043450007E-2"/>
                  <c:y val="2.4827436007519448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078558249525741"/>
                      <c:h val="0.16748294159083993"/>
                    </c:manualLayout>
                  </c15:layout>
                </c:ext>
                <c:ext xmlns:c16="http://schemas.microsoft.com/office/drawing/2014/chart" uri="{C3380CC4-5D6E-409C-BE32-E72D297353CC}">
                  <c16:uniqueId val="{0000000B-D039-4721-A97A-B4DF92981870}"/>
                </c:ext>
              </c:extLst>
            </c:dLbl>
            <c:dLbl>
              <c:idx val="7"/>
              <c:layout>
                <c:manualLayout>
                  <c:x val="-6.23792132352201E-3"/>
                  <c:y val="-6.3569534056470978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387562693277201"/>
                      <c:h val="0.29679782294267459"/>
                    </c:manualLayout>
                  </c15:layout>
                </c:ext>
                <c:ext xmlns:c16="http://schemas.microsoft.com/office/drawing/2014/chart" uri="{C3380CC4-5D6E-409C-BE32-E72D297353CC}">
                  <c16:uniqueId val="{0000000D-D039-4721-A97A-B4DF92981870}"/>
                </c:ext>
              </c:extLst>
            </c:dLbl>
            <c:dLbl>
              <c:idx val="8"/>
              <c:layout>
                <c:manualLayout>
                  <c:x val="-0.11948088667134429"/>
                  <c:y val="7.7242185643842928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039-4721-A97A-B4DF92981870}"/>
                </c:ext>
              </c:extLst>
            </c:dLbl>
            <c:dLbl>
              <c:idx val="9"/>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98A0-43DF-99C8-FC9BDD405FB1}"/>
                </c:ext>
              </c:extLst>
            </c:dLbl>
            <c:dLbl>
              <c:idx val="10"/>
              <c:layout>
                <c:manualLayout>
                  <c:x val="7.8116473064629294E-3"/>
                  <c:y val="0"/>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057238637249553"/>
                      <c:h val="0.21700443080975862"/>
                    </c:manualLayout>
                  </c15:layout>
                </c:ext>
                <c:ext xmlns:c16="http://schemas.microsoft.com/office/drawing/2014/chart" uri="{C3380CC4-5D6E-409C-BE32-E72D297353CC}">
                  <c16:uniqueId val="{00000013-D039-4721-A97A-B4DF92981870}"/>
                </c:ext>
              </c:extLst>
            </c:dLbl>
            <c:dLbl>
              <c:idx val="12"/>
              <c:layout>
                <c:manualLayout>
                  <c:x val="0.10787619302470781"/>
                  <c:y val="-1.7245977611603139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1260726072607261"/>
                      <c:h val="0.19176173664400548"/>
                    </c:manualLayout>
                  </c15:layout>
                </c:ext>
                <c:ext xmlns:c16="http://schemas.microsoft.com/office/drawing/2014/chart" uri="{C3380CC4-5D6E-409C-BE32-E72D297353CC}">
                  <c16:uniqueId val="{00000018-D039-4721-A97A-B4DF92981870}"/>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AllSubjectPLO!$I$58:$I$70</c15:sqref>
                  </c15:fullRef>
                </c:ext>
              </c:extLst>
              <c:f>(AllSubjectPLO!$I$58:$I$66,AllSubjectPLO!$I$68,AllSubjectPLO!$I$70)</c:f>
              <c:strCache>
                <c:ptCount val="11"/>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คะแนนเข้าชั้นเรียน </c:v>
                </c:pt>
                <c:pt idx="10">
                  <c:v>อื่นๆ</c:v>
                </c:pt>
              </c:strCache>
            </c:strRef>
          </c:cat>
          <c:val>
            <c:numRef>
              <c:extLst>
                <c:ext xmlns:c15="http://schemas.microsoft.com/office/drawing/2012/chart" uri="{02D57815-91ED-43cb-92C2-25804820EDAC}">
                  <c15:fullRef>
                    <c15:sqref>AllSubjectPLO!$J$126:$J$138</c15:sqref>
                  </c15:fullRef>
                </c:ext>
              </c:extLst>
              <c:f>(AllSubjectPLO!$J$126:$J$134,AllSubjectPLO!$J$136,AllSubjectPLO!$J$138)</c:f>
              <c:numCache>
                <c:formatCode>0%</c:formatCode>
                <c:ptCount val="11"/>
                <c:pt idx="0">
                  <c:v>0.12549630807214462</c:v>
                </c:pt>
                <c:pt idx="1">
                  <c:v>0.18947357629879638</c:v>
                </c:pt>
                <c:pt idx="2">
                  <c:v>3.1899848856434238E-2</c:v>
                </c:pt>
                <c:pt idx="3">
                  <c:v>6.4182712515315878E-3</c:v>
                </c:pt>
                <c:pt idx="4">
                  <c:v>4.6069860985992646E-2</c:v>
                </c:pt>
                <c:pt idx="5">
                  <c:v>2.4794010618079041E-2</c:v>
                </c:pt>
                <c:pt idx="6">
                  <c:v>0.23382584463894304</c:v>
                </c:pt>
                <c:pt idx="7">
                  <c:v>0.21447940624391795</c:v>
                </c:pt>
                <c:pt idx="8">
                  <c:v>6.3112130726044852E-2</c:v>
                </c:pt>
                <c:pt idx="9">
                  <c:v>1.2397005309039521E-2</c:v>
                </c:pt>
                <c:pt idx="10">
                  <c:v>5.2033736999076312E-2</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16-D039-4721-A97A-B4DF9298187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ysClr val="windowText" lastClr="000000"/>
          </a:solidFill>
          <a:latin typeface="TH SarabunPSK" panose="020B0500040200020003" pitchFamily="34" charset="-34"/>
          <a:cs typeface="TH SarabunPSK" panose="020B0500040200020003" pitchFamily="34" charset="-34"/>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r>
              <a:rPr lang="en-US"/>
              <a:t>PLO6</a:t>
            </a:r>
          </a:p>
        </c:rich>
      </c:tx>
      <c:layout>
        <c:manualLayout>
          <c:xMode val="edge"/>
          <c:yMode val="edge"/>
          <c:x val="0.89269755536756257"/>
          <c:y val="1.6587690052256982E-2"/>
        </c:manualLayout>
      </c:layout>
      <c:overlay val="0"/>
      <c:spPr>
        <a:noFill/>
        <a:ln>
          <a:noFill/>
        </a:ln>
        <a:effectLst/>
      </c:spPr>
      <c:txPr>
        <a:bodyPr rot="0" spcFirstLastPara="1" vertOverflow="ellipsis" vert="horz" wrap="square" anchor="ctr" anchorCtr="1"/>
        <a:lstStyle/>
        <a:p>
          <a:pPr>
            <a:defRPr sz="1920" b="1" i="0" u="none" strike="noStrike" kern="1200" cap="all"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title>
    <c:autoTitleDeleted val="0"/>
    <c:plotArea>
      <c:layout>
        <c:manualLayout>
          <c:layoutTarget val="inner"/>
          <c:xMode val="edge"/>
          <c:yMode val="edge"/>
          <c:x val="0.3387013785438982"/>
          <c:y val="0.2070679570771882"/>
          <c:w val="0.59019058428507243"/>
          <c:h val="0.68778096381783982"/>
        </c:manualLayout>
      </c:layout>
      <c:pieChart>
        <c:varyColors val="1"/>
        <c:ser>
          <c:idx val="0"/>
          <c:order val="0"/>
          <c:tx>
            <c:strRef>
              <c:f>AllSubjectPLO!$I$143:$I$155</c:f>
              <c:strCache>
                <c:ptCount val="13"/>
                <c:pt idx="0">
                  <c:v>สอบกลางภาค</c:v>
                </c:pt>
                <c:pt idx="1">
                  <c:v>สอบปลายภาค</c:v>
                </c:pt>
                <c:pt idx="2">
                  <c:v>สอบย่อย </c:v>
                </c:pt>
                <c:pt idx="3">
                  <c:v>สอบปฏิบัติ</c:v>
                </c:pt>
                <c:pt idx="4">
                  <c:v>แบบฝึกหัด (ทฤษฎี)</c:v>
                </c:pt>
                <c:pt idx="5">
                  <c:v>แบบฝึกหัด (ปฏิบัติการ)</c:v>
                </c:pt>
                <c:pt idx="6">
                  <c:v>รายงาน</c:v>
                </c:pt>
                <c:pt idx="7">
                  <c:v>โครงงาน &amp; สาธิต</c:v>
                </c:pt>
                <c:pt idx="8">
                  <c:v>การนำเสนอ</c:v>
                </c:pt>
                <c:pt idx="9">
                  <c:v>พฤติกรรมการมีส่วนร่วม</c:v>
                </c:pt>
                <c:pt idx="10">
                  <c:v>คะแนนเข้าชั้นเรียน </c:v>
                </c:pt>
                <c:pt idx="11">
                  <c:v>วินัยการส่งงาน</c:v>
                </c:pt>
                <c:pt idx="12">
                  <c:v>อื่นๆ</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4A6-4FD3-9546-C9B5CB90F3F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4A6-4FD3-9546-C9B5CB90F3F0}"/>
              </c:ext>
            </c:extLst>
          </c:dPt>
          <c:dPt>
            <c:idx val="3"/>
            <c:bubble3D val="0"/>
            <c:spPr>
              <a:solidFill>
                <a:schemeClr val="accent4"/>
              </a:solidFill>
              <a:ln>
                <a:noFill/>
              </a:ln>
              <a:effectLst>
                <a:outerShdw blurRad="63500" sx="102000" sy="102000" algn="ctr" rotWithShape="0">
                  <a:prstClr val="black">
                    <a:alpha val="20000"/>
                  </a:prstClr>
                </a:outerShdw>
              </a:effectLst>
            </c:spPr>
            <c:extLst/>
          </c:dPt>
          <c:dPt>
            <c:idx val="4"/>
            <c:bubble3D val="0"/>
            <c:spPr>
              <a:solidFill>
                <a:schemeClr val="accent5"/>
              </a:solidFill>
              <a:ln>
                <a:noFill/>
              </a:ln>
              <a:effectLst>
                <a:outerShdw blurRad="63500" sx="102000" sy="102000" algn="ctr" rotWithShape="0">
                  <a:prstClr val="black">
                    <a:alpha val="20000"/>
                  </a:prstClr>
                </a:outerShdw>
              </a:effectLst>
            </c:spPr>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F4A6-4FD3-9546-C9B5CB90F3F0}"/>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F4A6-4FD3-9546-C9B5CB90F3F0}"/>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F4A6-4FD3-9546-C9B5CB90F3F0}"/>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F4A6-4FD3-9546-C9B5CB90F3F0}"/>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F4A6-4FD3-9546-C9B5CB90F3F0}"/>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F4A6-4FD3-9546-C9B5CB90F3F0}"/>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F4A6-4FD3-9546-C9B5CB90F3F0}"/>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F4A6-4FD3-9546-C9B5CB90F3F0}"/>
              </c:ext>
            </c:extLst>
          </c:dPt>
          <c:dLbls>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8B94-46AE-A6BB-716492E74D7A}"/>
                </c:ext>
              </c:extLst>
            </c:dLbl>
            <c:dLbl>
              <c:idx val="1"/>
              <c:layout>
                <c:manualLayout>
                  <c:x val="9.0089982609666656E-3"/>
                  <c:y val="-2.4969825155049412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456454306848009"/>
                      <c:h val="0.14302617578208129"/>
                    </c:manualLayout>
                  </c15:layout>
                </c:ext>
                <c:ext xmlns:c16="http://schemas.microsoft.com/office/drawing/2014/chart" uri="{C3380CC4-5D6E-409C-BE32-E72D297353CC}">
                  <c16:uniqueId val="{00000003-F4A6-4FD3-9546-C9B5CB90F3F0}"/>
                </c:ext>
              </c:extLst>
            </c:dLbl>
            <c:dLbl>
              <c:idx val="2"/>
              <c:layout>
                <c:manualLayout>
                  <c:x val="-9.0090090090090089E-3"/>
                  <c:y val="-0.15748027156597941"/>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4A6-4FD3-9546-C9B5CB90F3F0}"/>
                </c:ext>
              </c:extLst>
            </c:dLbl>
            <c:dLbl>
              <c:idx val="3"/>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4-8B94-46AE-A6BB-716492E74D7A}"/>
                </c:ext>
              </c:extLst>
            </c:dLbl>
            <c:dLbl>
              <c:idx val="4"/>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8B94-46AE-A6BB-716492E74D7A}"/>
                </c:ext>
              </c:extLst>
            </c:dLbl>
            <c:dLbl>
              <c:idx val="5"/>
              <c:layout>
                <c:manualLayout>
                  <c:x val="0"/>
                  <c:y val="4.5494300674616274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6345345345345348"/>
                      <c:h val="0.1372178099578234"/>
                    </c:manualLayout>
                  </c15:layout>
                </c:ext>
                <c:ext xmlns:c16="http://schemas.microsoft.com/office/drawing/2014/chart" uri="{C3380CC4-5D6E-409C-BE32-E72D297353CC}">
                  <c16:uniqueId val="{00000009-F4A6-4FD3-9546-C9B5CB90F3F0}"/>
                </c:ext>
              </c:extLst>
            </c:dLbl>
            <c:dLbl>
              <c:idx val="6"/>
              <c:layout>
                <c:manualLayout>
                  <c:x val="-0.10660648837814198"/>
                  <c:y val="-1.0498684771065423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48499680783145"/>
                      <c:h val="9.4978101562237363E-2"/>
                    </c:manualLayout>
                  </c15:layout>
                </c:ext>
                <c:ext xmlns:c16="http://schemas.microsoft.com/office/drawing/2014/chart" uri="{C3380CC4-5D6E-409C-BE32-E72D297353CC}">
                  <c16:uniqueId val="{0000000B-F4A6-4FD3-9546-C9B5CB90F3F0}"/>
                </c:ext>
              </c:extLst>
            </c:dLbl>
            <c:dLbl>
              <c:idx val="7"/>
              <c:layout>
                <c:manualLayout>
                  <c:x val="6.4564564564564539E-2"/>
                  <c:y val="5.2493423855326474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2930930930930929"/>
                      <c:h val="9.4978101562237363E-2"/>
                    </c:manualLayout>
                  </c15:layout>
                </c:ext>
                <c:ext xmlns:c16="http://schemas.microsoft.com/office/drawing/2014/chart" uri="{C3380CC4-5D6E-409C-BE32-E72D297353CC}">
                  <c16:uniqueId val="{0000000D-F4A6-4FD3-9546-C9B5CB90F3F0}"/>
                </c:ext>
              </c:extLst>
            </c:dLbl>
            <c:dLbl>
              <c:idx val="8"/>
              <c:layout>
                <c:manualLayout>
                  <c:x val="-3.4094961102835115E-2"/>
                  <c:y val="6.6491670216746804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094582771748125"/>
                      <c:h val="9.4978101562237363E-2"/>
                    </c:manualLayout>
                  </c15:layout>
                </c:ext>
                <c:ext xmlns:c16="http://schemas.microsoft.com/office/drawing/2014/chart" uri="{C3380CC4-5D6E-409C-BE32-E72D297353CC}">
                  <c16:uniqueId val="{0000000F-F4A6-4FD3-9546-C9B5CB90F3F0}"/>
                </c:ext>
              </c:extLst>
            </c:dLbl>
            <c:dLbl>
              <c:idx val="9"/>
              <c:layout>
                <c:manualLayout>
                  <c:x val="1.5015015015015015E-3"/>
                  <c:y val="3.3245835108373492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5096096096096097"/>
                      <c:h val="0.1547156179095989"/>
                    </c:manualLayout>
                  </c15:layout>
                </c:ext>
                <c:ext xmlns:c16="http://schemas.microsoft.com/office/drawing/2014/chart" uri="{C3380CC4-5D6E-409C-BE32-E72D297353CC}">
                  <c16:uniqueId val="{00000016-F4A6-4FD3-9546-C9B5CB90F3F0}"/>
                </c:ext>
              </c:extLst>
            </c:dLbl>
            <c:dLbl>
              <c:idx val="10"/>
              <c:layout>
                <c:manualLayout>
                  <c:x val="2.6556477737580101E-3"/>
                  <c:y val="-0.1434820252045590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8905417228251873"/>
                      <c:h val="0.1372178099578234"/>
                    </c:manualLayout>
                  </c15:layout>
                </c:ext>
                <c:ext xmlns:c16="http://schemas.microsoft.com/office/drawing/2014/chart" uri="{C3380CC4-5D6E-409C-BE32-E72D297353CC}">
                  <c16:uniqueId val="{00000011-F4A6-4FD3-9546-C9B5CB90F3F0}"/>
                </c:ext>
              </c:extLst>
            </c:dLbl>
            <c:dLbl>
              <c:idx val="11"/>
              <c:layout>
                <c:manualLayout>
                  <c:x val="9.270826823439568E-2"/>
                  <c:y val="-0.19141180277225694"/>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739875490770264"/>
                      <c:h val="0.20909224184814737"/>
                    </c:manualLayout>
                  </c15:layout>
                </c:ext>
                <c:ext xmlns:c16="http://schemas.microsoft.com/office/drawing/2014/chart" uri="{C3380CC4-5D6E-409C-BE32-E72D297353CC}">
                  <c16:uniqueId val="{00000017-F4A6-4FD3-9546-C9B5CB90F3F0}"/>
                </c:ext>
              </c:extLst>
            </c:dLbl>
            <c:dLbl>
              <c:idx val="12"/>
              <c:layout>
                <c:manualLayout>
                  <c:x val="0.10360358406170857"/>
                  <c:y val="1.3028796610729851E-2"/>
                </c:manualLayout>
              </c:layout>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TH SarabunPSK" panose="020B0500040200020003" pitchFamily="34" charset="-34"/>
                      <a:ea typeface="+mn-ea"/>
                      <a:cs typeface="TH SarabunPSK" panose="020B0500040200020003" pitchFamily="34" charset="-34"/>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2708704800329712"/>
                      <c:h val="0.16978458773734365"/>
                    </c:manualLayout>
                  </c15:layout>
                </c:ext>
                <c:ext xmlns:c16="http://schemas.microsoft.com/office/drawing/2014/chart" uri="{C3380CC4-5D6E-409C-BE32-E72D297353CC}">
                  <c16:uniqueId val="{00000013-F4A6-4FD3-9546-C9B5CB90F3F0}"/>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AllSubjectPLO!$I$58:$I$70</c15:sqref>
                  </c15:fullRef>
                </c:ext>
              </c:extLst>
              <c:f>(AllSubjectPLO!$I$59:$I$60,AllSubjectPLO!$I$63:$I$70)</c:f>
              <c:strCache>
                <c:ptCount val="10"/>
                <c:pt idx="0">
                  <c:v>สอบปลายภาค</c:v>
                </c:pt>
                <c:pt idx="1">
                  <c:v>สอบย่อย </c:v>
                </c:pt>
                <c:pt idx="2">
                  <c:v>แบบฝึกหัด (ปฏิบัติการ)</c:v>
                </c:pt>
                <c:pt idx="3">
                  <c:v>รายงาน</c:v>
                </c:pt>
                <c:pt idx="4">
                  <c:v>โครงงาน &amp; สาธิต</c:v>
                </c:pt>
                <c:pt idx="5">
                  <c:v>การนำเสนอ</c:v>
                </c:pt>
                <c:pt idx="6">
                  <c:v>พฤติกรรมการมีส่วนร่วม</c:v>
                </c:pt>
                <c:pt idx="7">
                  <c:v>คะแนนเข้าชั้นเรียน </c:v>
                </c:pt>
                <c:pt idx="8">
                  <c:v>วินัยการส่งงาน</c:v>
                </c:pt>
                <c:pt idx="9">
                  <c:v>อื่นๆ</c:v>
                </c:pt>
              </c:strCache>
            </c:strRef>
          </c:cat>
          <c:val>
            <c:numRef>
              <c:extLst>
                <c:ext xmlns:c15="http://schemas.microsoft.com/office/drawing/2012/chart" uri="{02D57815-91ED-43cb-92C2-25804820EDAC}">
                  <c15:fullRef>
                    <c15:sqref>AllSubjectPLO!$J$143:$J$155</c15:sqref>
                  </c15:fullRef>
                </c:ext>
              </c:extLst>
              <c:f>(AllSubjectPLO!$J$144:$J$145,AllSubjectPLO!$J$148:$J$155)</c:f>
              <c:numCache>
                <c:formatCode>0%</c:formatCode>
                <c:ptCount val="10"/>
                <c:pt idx="0">
                  <c:v>3.0098702324368065E-2</c:v>
                </c:pt>
                <c:pt idx="1">
                  <c:v>0.34474750797710829</c:v>
                </c:pt>
                <c:pt idx="2">
                  <c:v>2.1831938178849687E-2</c:v>
                </c:pt>
                <c:pt idx="3">
                  <c:v>0.23348026841875147</c:v>
                </c:pt>
                <c:pt idx="4">
                  <c:v>7.0406508707393137E-2</c:v>
                </c:pt>
                <c:pt idx="5">
                  <c:v>4.857457052854345E-2</c:v>
                </c:pt>
                <c:pt idx="6">
                  <c:v>2.2453020703682498E-2</c:v>
                </c:pt>
                <c:pt idx="7">
                  <c:v>4.0371869950329708E-2</c:v>
                </c:pt>
                <c:pt idx="8">
                  <c:v>2.9455900860904861E-2</c:v>
                </c:pt>
                <c:pt idx="9">
                  <c:v>0.15857971235006879</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14-F4A6-4FD3-9546-C9B5CB90F3F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ysClr val="windowText" lastClr="000000"/>
          </a:solidFill>
          <a:latin typeface="TH SarabunPSK" panose="020B0500040200020003" pitchFamily="34" charset="-34"/>
          <a:cs typeface="TH SarabunPSK" panose="020B0500040200020003" pitchFamily="34" charset="-34"/>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9525</xdr:colOff>
      <xdr:row>4</xdr:row>
      <xdr:rowOff>219075</xdr:rowOff>
    </xdr:from>
    <xdr:to>
      <xdr:col>16</xdr:col>
      <xdr:colOff>190500</xdr:colOff>
      <xdr:row>18</xdr:row>
      <xdr:rowOff>61912</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95251</xdr:colOff>
      <xdr:row>53</xdr:row>
      <xdr:rowOff>66675</xdr:rowOff>
    </xdr:from>
    <xdr:to>
      <xdr:col>6</xdr:col>
      <xdr:colOff>381001</xdr:colOff>
      <xdr:row>69</xdr:row>
      <xdr:rowOff>190501</xdr:rowOff>
    </xdr:to>
    <xdr:graphicFrame macro="">
      <xdr:nvGraphicFramePr>
        <xdr:cNvPr id="7" name="Chart 6">
          <a:extLst>
            <a:ext uri="{FF2B5EF4-FFF2-40B4-BE49-F238E27FC236}">
              <a16:creationId xmlns:a16="http://schemas.microsoft.com/office/drawing/2014/main" id="{00000000-0008-0000-0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152401</xdr:colOff>
      <xdr:row>70</xdr:row>
      <xdr:rowOff>123825</xdr:rowOff>
    </xdr:from>
    <xdr:to>
      <xdr:col>6</xdr:col>
      <xdr:colOff>438151</xdr:colOff>
      <xdr:row>87</xdr:row>
      <xdr:rowOff>28576</xdr:rowOff>
    </xdr:to>
    <xdr:graphicFrame macro="">
      <xdr:nvGraphicFramePr>
        <xdr:cNvPr id="11" name="Chart 10">
          <a:extLst>
            <a:ext uri="{FF2B5EF4-FFF2-40B4-BE49-F238E27FC236}">
              <a16:creationId xmlns:a16="http://schemas.microsoft.com/office/drawing/2014/main" id="{00000000-0008-0000-0C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104776</xdr:colOff>
      <xdr:row>89</xdr:row>
      <xdr:rowOff>142875</xdr:rowOff>
    </xdr:from>
    <xdr:to>
      <xdr:col>6</xdr:col>
      <xdr:colOff>390526</xdr:colOff>
      <xdr:row>106</xdr:row>
      <xdr:rowOff>47626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95249</xdr:colOff>
      <xdr:row>105</xdr:row>
      <xdr:rowOff>190500</xdr:rowOff>
    </xdr:from>
    <xdr:to>
      <xdr:col>7</xdr:col>
      <xdr:colOff>57149</xdr:colOff>
      <xdr:row>122</xdr:row>
      <xdr:rowOff>95251</xdr:rowOff>
    </xdr:to>
    <xdr:graphicFrame macro="">
      <xdr:nvGraphicFramePr>
        <xdr:cNvPr id="13" name="Chart 12">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228599</xdr:colOff>
      <xdr:row>123</xdr:row>
      <xdr:rowOff>95250</xdr:rowOff>
    </xdr:from>
    <xdr:to>
      <xdr:col>7</xdr:col>
      <xdr:colOff>133349</xdr:colOff>
      <xdr:row>140</xdr:row>
      <xdr:rowOff>209551</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381000</xdr:colOff>
      <xdr:row>143</xdr:row>
      <xdr:rowOff>152400</xdr:rowOff>
    </xdr:from>
    <xdr:to>
      <xdr:col>7</xdr:col>
      <xdr:colOff>85725</xdr:colOff>
      <xdr:row>163</xdr:row>
      <xdr:rowOff>0</xdr:rowOff>
    </xdr:to>
    <xdr:graphicFrame macro="">
      <xdr:nvGraphicFramePr>
        <xdr:cNvPr id="15" name="Chart 14">
          <a:extLst>
            <a:ext uri="{FF2B5EF4-FFF2-40B4-BE49-F238E27FC236}">
              <a16:creationId xmlns:a16="http://schemas.microsoft.com/office/drawing/2014/main" id="{00000000-0008-0000-0C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0"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D21" totalsRowShown="0" headerRowDxfId="31" dataDxfId="30">
  <tableColumns count="30">
    <tableColumn id="1" xr3:uid="{00000000-0010-0000-0000-000001000000}" name="course" dataDxfId="29"/>
    <tableColumn id="2" xr3:uid="{00000000-0010-0000-0000-000002000000}" name="1_1" dataDxfId="28"/>
    <tableColumn id="3" xr3:uid="{00000000-0010-0000-0000-000003000000}" name="1_2" dataDxfId="27"/>
    <tableColumn id="4" xr3:uid="{00000000-0010-0000-0000-000004000000}" name="1_3" dataDxfId="26"/>
    <tableColumn id="5" xr3:uid="{00000000-0010-0000-0000-000005000000}" name="1_4" dataDxfId="25"/>
    <tableColumn id="6" xr3:uid="{00000000-0010-0000-0000-000006000000}" name="1_5" dataDxfId="24"/>
    <tableColumn id="7" xr3:uid="{00000000-0010-0000-0000-000007000000}" name="1_6" dataDxfId="23"/>
    <tableColumn id="8" xr3:uid="{00000000-0010-0000-0000-000008000000}" name="1_7" dataDxfId="22"/>
    <tableColumn id="9" xr3:uid="{00000000-0010-0000-0000-000009000000}" name="2_1" dataDxfId="21"/>
    <tableColumn id="10" xr3:uid="{00000000-0010-0000-0000-00000A000000}" name="2_2" dataDxfId="20"/>
    <tableColumn id="11" xr3:uid="{00000000-0010-0000-0000-00000B000000}" name="2_3" dataDxfId="19"/>
    <tableColumn id="12" xr3:uid="{00000000-0010-0000-0000-00000C000000}" name="2_4" dataDxfId="18"/>
    <tableColumn id="13" xr3:uid="{00000000-0010-0000-0000-00000D000000}" name="2_5" dataDxfId="17"/>
    <tableColumn id="14" xr3:uid="{00000000-0010-0000-0000-00000E000000}" name="2_6" dataDxfId="16"/>
    <tableColumn id="15" xr3:uid="{00000000-0010-0000-0000-00000F000000}" name="2_7" dataDxfId="15"/>
    <tableColumn id="16" xr3:uid="{00000000-0010-0000-0000-000010000000}" name="2_8" dataDxfId="14"/>
    <tableColumn id="17" xr3:uid="{00000000-0010-0000-0000-000011000000}" name="3_1" dataDxfId="13"/>
    <tableColumn id="18" xr3:uid="{00000000-0010-0000-0000-000012000000}" name="3_2" dataDxfId="12"/>
    <tableColumn id="19" xr3:uid="{00000000-0010-0000-0000-000013000000}" name="3_3" dataDxfId="11"/>
    <tableColumn id="20" xr3:uid="{00000000-0010-0000-0000-000014000000}" name="3_4" dataDxfId="10"/>
    <tableColumn id="21" xr3:uid="{00000000-0010-0000-0000-000015000000}" name="4_1" dataDxfId="9"/>
    <tableColumn id="22" xr3:uid="{00000000-0010-0000-0000-000016000000}" name="4_2" dataDxfId="8"/>
    <tableColumn id="23" xr3:uid="{00000000-0010-0000-0000-000017000000}" name="4_3" dataDxfId="7"/>
    <tableColumn id="24" xr3:uid="{00000000-0010-0000-0000-000018000000}" name="4_4" dataDxfId="6"/>
    <tableColumn id="25" xr3:uid="{00000000-0010-0000-0000-000019000000}" name="4_5" dataDxfId="5"/>
    <tableColumn id="26" xr3:uid="{00000000-0010-0000-0000-00001A000000}" name="4_6" dataDxfId="4"/>
    <tableColumn id="27" xr3:uid="{00000000-0010-0000-0000-00001B000000}" name="5_1" dataDxfId="3"/>
    <tableColumn id="28" xr3:uid="{00000000-0010-0000-0000-00001C000000}" name="5_2" dataDxfId="2"/>
    <tableColumn id="29" xr3:uid="{00000000-0010-0000-0000-00001D000000}" name="5_3" dataDxfId="1"/>
    <tableColumn id="30" xr3:uid="{00000000-0010-0000-0000-00001E000000}" name="5_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
  <sheetViews>
    <sheetView workbookViewId="0">
      <selection activeCell="B1" sqref="B1:B1048576"/>
    </sheetView>
  </sheetViews>
  <sheetFormatPr defaultRowHeight="24" customHeight="1"/>
  <cols>
    <col min="1" max="1" width="116.7109375" bestFit="1" customWidth="1"/>
    <col min="2" max="2" width="5" customWidth="1"/>
  </cols>
  <sheetData>
    <row r="1" spans="1:3" ht="24" customHeight="1">
      <c r="A1" s="244" t="s">
        <v>0</v>
      </c>
      <c r="B1" s="134"/>
      <c r="C1" s="134"/>
    </row>
    <row r="2" spans="1:3" ht="24" customHeight="1" thickBot="1">
      <c r="A2" s="245"/>
      <c r="B2" s="135"/>
      <c r="C2" s="134"/>
    </row>
    <row r="3" spans="1:3" ht="24" customHeight="1" thickBot="1">
      <c r="A3" s="246" t="s">
        <v>1</v>
      </c>
      <c r="B3" s="247"/>
      <c r="C3" s="134"/>
    </row>
    <row r="4" spans="1:3" ht="24" customHeight="1" thickBot="1">
      <c r="A4" s="105" t="s">
        <v>2</v>
      </c>
      <c r="B4" s="134"/>
      <c r="C4" s="134"/>
    </row>
    <row r="5" spans="1:3" ht="24" customHeight="1" thickBot="1">
      <c r="A5" s="105" t="s">
        <v>3</v>
      </c>
      <c r="B5" s="134"/>
      <c r="C5" s="134"/>
    </row>
    <row r="6" spans="1:3" ht="24" customHeight="1" thickBot="1">
      <c r="A6" s="105" t="s">
        <v>4</v>
      </c>
      <c r="B6" s="134"/>
      <c r="C6" s="134"/>
    </row>
    <row r="7" spans="1:3" ht="24" customHeight="1" thickBot="1">
      <c r="A7" s="105" t="s">
        <v>5</v>
      </c>
      <c r="B7" s="134"/>
      <c r="C7" s="134"/>
    </row>
    <row r="8" spans="1:3" ht="24" customHeight="1" thickBot="1">
      <c r="A8" s="105" t="s">
        <v>6</v>
      </c>
      <c r="B8" s="134"/>
      <c r="C8" s="134"/>
    </row>
    <row r="9" spans="1:3" ht="24" customHeight="1" thickBot="1">
      <c r="A9" s="105" t="s">
        <v>7</v>
      </c>
      <c r="B9" s="134"/>
      <c r="C9" s="134"/>
    </row>
    <row r="10" spans="1:3" ht="24" customHeight="1" thickBot="1">
      <c r="A10" s="106" t="s">
        <v>8</v>
      </c>
      <c r="B10" s="135"/>
      <c r="C10" s="134"/>
    </row>
    <row r="11" spans="1:3" ht="24" customHeight="1" thickBot="1">
      <c r="A11" s="246" t="s">
        <v>9</v>
      </c>
      <c r="B11" s="247"/>
      <c r="C11" s="134"/>
    </row>
    <row r="12" spans="1:3" ht="24" customHeight="1" thickBot="1">
      <c r="A12" s="107" t="s">
        <v>10</v>
      </c>
      <c r="B12" s="134"/>
      <c r="C12" s="134"/>
    </row>
    <row r="13" spans="1:3" ht="24" customHeight="1" thickBot="1">
      <c r="A13" s="107" t="s">
        <v>11</v>
      </c>
      <c r="B13" s="134"/>
      <c r="C13" s="134"/>
    </row>
    <row r="14" spans="1:3" ht="24" customHeight="1" thickBot="1">
      <c r="A14" s="107" t="s">
        <v>12</v>
      </c>
      <c r="B14" s="134"/>
      <c r="C14" s="134"/>
    </row>
    <row r="15" spans="1:3" ht="24" customHeight="1" thickBot="1">
      <c r="A15" s="107" t="s">
        <v>13</v>
      </c>
      <c r="B15" s="134"/>
      <c r="C15" s="134"/>
    </row>
    <row r="16" spans="1:3" ht="24" customHeight="1" thickBot="1">
      <c r="A16" s="107" t="s">
        <v>14</v>
      </c>
      <c r="B16" s="134"/>
      <c r="C16" s="134"/>
    </row>
    <row r="17" spans="1:3" ht="24" customHeight="1" thickBot="1">
      <c r="A17" s="107" t="s">
        <v>15</v>
      </c>
      <c r="B17" s="134"/>
      <c r="C17" s="134"/>
    </row>
    <row r="18" spans="1:3" ht="24" customHeight="1" thickBot="1">
      <c r="A18" s="107" t="s">
        <v>16</v>
      </c>
      <c r="B18" s="134"/>
      <c r="C18" s="134"/>
    </row>
    <row r="19" spans="1:3" ht="24" customHeight="1" thickBot="1">
      <c r="A19" s="107" t="s">
        <v>17</v>
      </c>
      <c r="B19" s="135"/>
      <c r="C19" s="134"/>
    </row>
    <row r="20" spans="1:3" ht="24" customHeight="1" thickBot="1">
      <c r="A20" s="246" t="s">
        <v>18</v>
      </c>
      <c r="B20" s="247"/>
      <c r="C20" s="134"/>
    </row>
    <row r="21" spans="1:3" ht="24" customHeight="1" thickBot="1">
      <c r="A21" s="108" t="s">
        <v>19</v>
      </c>
      <c r="B21" s="134"/>
      <c r="C21" s="134"/>
    </row>
    <row r="22" spans="1:3" ht="24" customHeight="1" thickBot="1">
      <c r="A22" s="108" t="s">
        <v>20</v>
      </c>
      <c r="B22" s="134"/>
      <c r="C22" s="134"/>
    </row>
    <row r="23" spans="1:3" ht="24" customHeight="1" thickBot="1">
      <c r="A23" s="108" t="s">
        <v>21</v>
      </c>
      <c r="B23" s="134"/>
      <c r="C23" s="134"/>
    </row>
    <row r="24" spans="1:3" ht="24" customHeight="1" thickBot="1">
      <c r="A24" s="108" t="s">
        <v>22</v>
      </c>
      <c r="B24" s="135"/>
      <c r="C24" s="134"/>
    </row>
    <row r="25" spans="1:3" ht="24" customHeight="1" thickBot="1">
      <c r="A25" s="246" t="s">
        <v>23</v>
      </c>
      <c r="B25" s="247"/>
      <c r="C25" s="134"/>
    </row>
    <row r="26" spans="1:3" ht="24" customHeight="1" thickBot="1">
      <c r="A26" s="108" t="s">
        <v>24</v>
      </c>
      <c r="B26" s="134"/>
      <c r="C26" s="134"/>
    </row>
    <row r="27" spans="1:3" ht="24" customHeight="1" thickBot="1">
      <c r="A27" s="108" t="s">
        <v>25</v>
      </c>
      <c r="B27" s="134"/>
      <c r="C27" s="134"/>
    </row>
    <row r="28" spans="1:3" ht="24" customHeight="1" thickBot="1">
      <c r="A28" s="108" t="s">
        <v>26</v>
      </c>
      <c r="B28" s="134"/>
      <c r="C28" s="134"/>
    </row>
    <row r="29" spans="1:3" ht="24" customHeight="1" thickBot="1">
      <c r="A29" s="108" t="s">
        <v>27</v>
      </c>
      <c r="B29" s="134"/>
      <c r="C29" s="134"/>
    </row>
    <row r="30" spans="1:3" ht="24" customHeight="1" thickBot="1">
      <c r="A30" s="108" t="s">
        <v>28</v>
      </c>
      <c r="B30" s="134"/>
      <c r="C30" s="134"/>
    </row>
    <row r="31" spans="1:3" ht="24" customHeight="1" thickBot="1">
      <c r="A31" s="108" t="s">
        <v>29</v>
      </c>
      <c r="B31" s="135"/>
      <c r="C31" s="134"/>
    </row>
    <row r="32" spans="1:3" ht="24" customHeight="1" thickBot="1">
      <c r="A32" s="242" t="s">
        <v>30</v>
      </c>
      <c r="B32" s="243"/>
      <c r="C32" s="134"/>
    </row>
    <row r="33" spans="1:3" ht="24" customHeight="1" thickBot="1">
      <c r="A33" s="109" t="s">
        <v>31</v>
      </c>
      <c r="B33" s="134"/>
      <c r="C33" s="134"/>
    </row>
    <row r="34" spans="1:3" ht="24" customHeight="1" thickBot="1">
      <c r="A34" s="109" t="s">
        <v>32</v>
      </c>
      <c r="B34" s="134"/>
      <c r="C34" s="134"/>
    </row>
    <row r="35" spans="1:3" ht="24" customHeight="1" thickBot="1">
      <c r="A35" s="109" t="s">
        <v>33</v>
      </c>
      <c r="B35" s="134"/>
      <c r="C35" s="134"/>
    </row>
    <row r="36" spans="1:3" ht="24" customHeight="1" thickBot="1">
      <c r="A36" s="109" t="s">
        <v>34</v>
      </c>
      <c r="B36" s="134"/>
      <c r="C36" s="134"/>
    </row>
  </sheetData>
  <mergeCells count="6">
    <mergeCell ref="A32:B32"/>
    <mergeCell ref="A1:A2"/>
    <mergeCell ref="A3:B3"/>
    <mergeCell ref="A11:B11"/>
    <mergeCell ref="A20:B20"/>
    <mergeCell ref="A25:B2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44"/>
  <sheetViews>
    <sheetView zoomScale="50" zoomScaleNormal="50" workbookViewId="0">
      <selection activeCell="A18" sqref="A18"/>
    </sheetView>
  </sheetViews>
  <sheetFormatPr defaultColWidth="9.140625" defaultRowHeight="27" customHeight="1"/>
  <cols>
    <col min="1" max="1" width="13.42578125" style="72" customWidth="1"/>
    <col min="2" max="30" width="9.140625" style="72"/>
    <col min="31" max="31" width="12.28515625" style="72" customWidth="1"/>
    <col min="32" max="32" width="11.85546875" style="72" bestFit="1" customWidth="1"/>
    <col min="33" max="33" width="11.140625" style="72" bestFit="1" customWidth="1"/>
    <col min="34" max="36" width="10.42578125" style="72" bestFit="1" customWidth="1"/>
    <col min="37" max="40" width="11.140625" style="72" bestFit="1" customWidth="1"/>
    <col min="41" max="44" width="10.42578125" style="72" bestFit="1" customWidth="1"/>
    <col min="45" max="45" width="11.140625" style="72" bestFit="1" customWidth="1"/>
    <col min="46" max="46" width="10.42578125" style="72" bestFit="1" customWidth="1"/>
    <col min="47" max="48" width="11.140625" style="72" bestFit="1" customWidth="1"/>
    <col min="49" max="49" width="10.42578125" style="72" bestFit="1" customWidth="1"/>
    <col min="50" max="50" width="11.140625" style="72" bestFit="1" customWidth="1"/>
    <col min="51" max="57" width="10.42578125" style="72" bestFit="1" customWidth="1"/>
    <col min="58" max="58" width="11.140625" style="72" bestFit="1" customWidth="1"/>
    <col min="59" max="59" width="10.42578125" style="72" bestFit="1" customWidth="1"/>
    <col min="60" max="60" width="11.140625" style="72" bestFit="1" customWidth="1"/>
    <col min="61" max="16384" width="9.140625" style="72"/>
  </cols>
  <sheetData>
    <row r="1" spans="1:60" ht="27" customHeight="1">
      <c r="AF1" s="8" t="s">
        <v>35</v>
      </c>
      <c r="AG1" s="8" t="s">
        <v>36</v>
      </c>
      <c r="AH1" s="8" t="s">
        <v>37</v>
      </c>
      <c r="AI1" s="8" t="s">
        <v>38</v>
      </c>
      <c r="AJ1" s="8" t="s">
        <v>39</v>
      </c>
      <c r="AK1" s="8" t="s">
        <v>40</v>
      </c>
      <c r="AL1" s="8" t="s">
        <v>41</v>
      </c>
      <c r="AM1" s="8" t="s">
        <v>42</v>
      </c>
      <c r="AN1" s="8" t="s">
        <v>43</v>
      </c>
      <c r="AO1" s="8" t="s">
        <v>44</v>
      </c>
      <c r="AP1" s="8" t="s">
        <v>45</v>
      </c>
      <c r="AQ1" s="8" t="s">
        <v>46</v>
      </c>
      <c r="AR1" s="8" t="s">
        <v>47</v>
      </c>
      <c r="AS1" s="8" t="s">
        <v>48</v>
      </c>
      <c r="AT1" s="8" t="s">
        <v>49</v>
      </c>
      <c r="AU1" s="8" t="s">
        <v>50</v>
      </c>
      <c r="AV1" s="8" t="s">
        <v>51</v>
      </c>
      <c r="AW1" s="8" t="s">
        <v>52</v>
      </c>
      <c r="AX1" s="8" t="s">
        <v>53</v>
      </c>
      <c r="AY1" s="8" t="s">
        <v>54</v>
      </c>
      <c r="AZ1" s="8" t="s">
        <v>55</v>
      </c>
      <c r="BA1" s="8" t="s">
        <v>56</v>
      </c>
      <c r="BB1" s="8" t="s">
        <v>57</v>
      </c>
      <c r="BC1" s="8" t="s">
        <v>58</v>
      </c>
      <c r="BD1" s="8" t="s">
        <v>59</v>
      </c>
      <c r="BE1" s="8" t="s">
        <v>60</v>
      </c>
      <c r="BF1" s="8" t="s">
        <v>61</v>
      </c>
      <c r="BG1" s="8" t="s">
        <v>62</v>
      </c>
      <c r="BH1" s="8" t="s">
        <v>63</v>
      </c>
    </row>
    <row r="2" spans="1:60" ht="27" customHeight="1" thickBot="1">
      <c r="A2" s="71" t="s">
        <v>64</v>
      </c>
      <c r="B2" s="71" t="s">
        <v>65</v>
      </c>
      <c r="C2" s="71" t="s">
        <v>66</v>
      </c>
      <c r="D2" s="71" t="s">
        <v>67</v>
      </c>
      <c r="E2" s="71" t="s">
        <v>68</v>
      </c>
      <c r="F2" s="71" t="s">
        <v>69</v>
      </c>
      <c r="G2" s="71" t="s">
        <v>70</v>
      </c>
      <c r="H2" s="71" t="s">
        <v>71</v>
      </c>
      <c r="I2" s="71" t="s">
        <v>72</v>
      </c>
      <c r="J2" s="71" t="s">
        <v>73</v>
      </c>
      <c r="K2" s="71" t="s">
        <v>74</v>
      </c>
      <c r="L2" s="71" t="s">
        <v>75</v>
      </c>
      <c r="M2" s="71" t="s">
        <v>76</v>
      </c>
      <c r="N2" s="71" t="s">
        <v>77</v>
      </c>
      <c r="O2" s="71" t="s">
        <v>78</v>
      </c>
      <c r="P2" s="71" t="s">
        <v>79</v>
      </c>
      <c r="Q2" s="71" t="s">
        <v>80</v>
      </c>
      <c r="R2" s="71" t="s">
        <v>81</v>
      </c>
      <c r="S2" s="71" t="s">
        <v>82</v>
      </c>
      <c r="T2" s="71" t="s">
        <v>83</v>
      </c>
      <c r="U2" s="71" t="s">
        <v>84</v>
      </c>
      <c r="V2" s="71" t="s">
        <v>85</v>
      </c>
      <c r="W2" s="71" t="s">
        <v>86</v>
      </c>
      <c r="X2" s="71" t="s">
        <v>87</v>
      </c>
      <c r="Y2" s="71" t="s">
        <v>88</v>
      </c>
      <c r="Z2" s="71" t="s">
        <v>89</v>
      </c>
      <c r="AA2" s="71" t="s">
        <v>90</v>
      </c>
      <c r="AB2" s="71" t="s">
        <v>91</v>
      </c>
      <c r="AC2" s="71" t="s">
        <v>92</v>
      </c>
      <c r="AD2" s="71" t="s">
        <v>93</v>
      </c>
      <c r="AF2" s="69" t="s">
        <v>65</v>
      </c>
      <c r="AG2" s="69" t="s">
        <v>66</v>
      </c>
      <c r="AH2" s="69" t="s">
        <v>67</v>
      </c>
      <c r="AI2" s="69" t="s">
        <v>68</v>
      </c>
      <c r="AJ2" s="69" t="s">
        <v>69</v>
      </c>
      <c r="AK2" s="69" t="s">
        <v>70</v>
      </c>
      <c r="AL2" s="69" t="s">
        <v>71</v>
      </c>
      <c r="AM2" s="69" t="s">
        <v>72</v>
      </c>
      <c r="AN2" s="69" t="s">
        <v>73</v>
      </c>
      <c r="AO2" s="69" t="s">
        <v>74</v>
      </c>
      <c r="AP2" s="69" t="s">
        <v>75</v>
      </c>
      <c r="AQ2" s="69" t="s">
        <v>76</v>
      </c>
      <c r="AR2" s="69" t="s">
        <v>77</v>
      </c>
      <c r="AS2" s="69" t="s">
        <v>78</v>
      </c>
      <c r="AT2" s="69" t="s">
        <v>79</v>
      </c>
      <c r="AU2" s="69" t="s">
        <v>80</v>
      </c>
      <c r="AV2" s="69" t="s">
        <v>81</v>
      </c>
      <c r="AW2" s="69" t="s">
        <v>82</v>
      </c>
      <c r="AX2" s="69" t="s">
        <v>83</v>
      </c>
      <c r="AY2" s="69" t="s">
        <v>84</v>
      </c>
      <c r="AZ2" s="69" t="s">
        <v>85</v>
      </c>
      <c r="BA2" s="69" t="s">
        <v>86</v>
      </c>
      <c r="BB2" s="69" t="s">
        <v>87</v>
      </c>
      <c r="BC2" s="69" t="s">
        <v>88</v>
      </c>
      <c r="BD2" s="69" t="s">
        <v>89</v>
      </c>
      <c r="BE2" s="69" t="s">
        <v>90</v>
      </c>
      <c r="BF2" s="69" t="s">
        <v>91</v>
      </c>
      <c r="BG2" s="69" t="s">
        <v>92</v>
      </c>
      <c r="BH2" s="70" t="s">
        <v>93</v>
      </c>
    </row>
    <row r="3" spans="1:60" ht="27" customHeight="1" thickBot="1">
      <c r="A3" s="71" t="s">
        <v>94</v>
      </c>
      <c r="B3" s="61"/>
      <c r="C3" s="73" t="s">
        <v>95</v>
      </c>
      <c r="D3" s="61"/>
      <c r="E3" s="61"/>
      <c r="F3" s="61"/>
      <c r="G3" s="61"/>
      <c r="H3" s="61"/>
      <c r="I3" s="73" t="s">
        <v>95</v>
      </c>
      <c r="J3" s="73" t="s">
        <v>95</v>
      </c>
      <c r="K3" s="61"/>
      <c r="L3" s="61"/>
      <c r="M3" s="61"/>
      <c r="N3" s="73"/>
      <c r="O3" s="61"/>
      <c r="P3" s="61"/>
      <c r="Q3" s="73" t="s">
        <v>95</v>
      </c>
      <c r="R3" s="73"/>
      <c r="S3" s="61"/>
      <c r="T3" s="73" t="s">
        <v>95</v>
      </c>
      <c r="U3" s="61"/>
      <c r="V3" s="61"/>
      <c r="W3" s="61"/>
      <c r="X3" s="61"/>
      <c r="Y3" s="61"/>
      <c r="Z3" s="73"/>
      <c r="AA3" s="73"/>
      <c r="AB3" s="61"/>
      <c r="AC3" s="61"/>
      <c r="AD3" s="73" t="s">
        <v>95</v>
      </c>
      <c r="AF3" s="79" t="str">
        <f t="shared" ref="AF3:AO12" ca="1" si="0">INDIRECT("'"&amp;$A3&amp;"'"&amp;"!"&amp;AF$1&amp;"$3")</f>
        <v/>
      </c>
      <c r="AG3" s="79" t="str">
        <f t="shared" ca="1" si="0"/>
        <v>x</v>
      </c>
      <c r="AH3" s="79" t="str">
        <f t="shared" ca="1" si="0"/>
        <v/>
      </c>
      <c r="AI3" s="79" t="str">
        <f t="shared" ca="1" si="0"/>
        <v/>
      </c>
      <c r="AJ3" s="79" t="str">
        <f t="shared" ca="1" si="0"/>
        <v/>
      </c>
      <c r="AK3" s="79" t="str">
        <f t="shared" ca="1" si="0"/>
        <v/>
      </c>
      <c r="AL3" s="79" t="str">
        <f t="shared" ca="1" si="0"/>
        <v/>
      </c>
      <c r="AM3" s="79" t="str">
        <f t="shared" ca="1" si="0"/>
        <v>x</v>
      </c>
      <c r="AN3" s="79" t="str">
        <f t="shared" ca="1" si="0"/>
        <v>x</v>
      </c>
      <c r="AO3" s="79" t="str">
        <f t="shared" ca="1" si="0"/>
        <v/>
      </c>
      <c r="AP3" s="79" t="str">
        <f t="shared" ref="AP3:AY12" ca="1" si="1">INDIRECT("'"&amp;$A3&amp;"'"&amp;"!"&amp;AP$1&amp;"$3")</f>
        <v/>
      </c>
      <c r="AQ3" s="79" t="str">
        <f t="shared" ca="1" si="1"/>
        <v/>
      </c>
      <c r="AR3" s="79" t="str">
        <f t="shared" ca="1" si="1"/>
        <v/>
      </c>
      <c r="AS3" s="79" t="str">
        <f t="shared" ca="1" si="1"/>
        <v/>
      </c>
      <c r="AT3" s="79" t="str">
        <f t="shared" ca="1" si="1"/>
        <v/>
      </c>
      <c r="AU3" s="79" t="str">
        <f t="shared" ca="1" si="1"/>
        <v>x</v>
      </c>
      <c r="AV3" s="79" t="str">
        <f t="shared" ca="1" si="1"/>
        <v/>
      </c>
      <c r="AW3" s="79" t="str">
        <f t="shared" ca="1" si="1"/>
        <v/>
      </c>
      <c r="AX3" s="79" t="str">
        <f t="shared" ca="1" si="1"/>
        <v>x</v>
      </c>
      <c r="AY3" s="79" t="str">
        <f t="shared" ca="1" si="1"/>
        <v/>
      </c>
      <c r="AZ3" s="79" t="str">
        <f t="shared" ref="AZ3:BH12" ca="1" si="2">INDIRECT("'"&amp;$A3&amp;"'"&amp;"!"&amp;AZ$1&amp;"$3")</f>
        <v/>
      </c>
      <c r="BA3" s="79" t="str">
        <f t="shared" ca="1" si="2"/>
        <v/>
      </c>
      <c r="BB3" s="79" t="str">
        <f t="shared" ca="1" si="2"/>
        <v/>
      </c>
      <c r="BC3" s="79" t="str">
        <f t="shared" ca="1" si="2"/>
        <v/>
      </c>
      <c r="BD3" s="79" t="str">
        <f t="shared" ca="1" si="2"/>
        <v/>
      </c>
      <c r="BE3" s="79" t="str">
        <f t="shared" ca="1" si="2"/>
        <v/>
      </c>
      <c r="BF3" s="79" t="str">
        <f t="shared" ca="1" si="2"/>
        <v/>
      </c>
      <c r="BG3" s="79" t="str">
        <f t="shared" ca="1" si="2"/>
        <v/>
      </c>
      <c r="BH3" s="79" t="str">
        <f t="shared" ca="1" si="2"/>
        <v>x</v>
      </c>
    </row>
    <row r="4" spans="1:60" ht="27" customHeight="1" thickBot="1">
      <c r="A4" s="71" t="s">
        <v>96</v>
      </c>
      <c r="B4" s="61"/>
      <c r="C4" s="73"/>
      <c r="D4" s="61"/>
      <c r="E4" s="61"/>
      <c r="F4" s="73"/>
      <c r="G4" s="61"/>
      <c r="H4" s="73"/>
      <c r="I4" s="73" t="s">
        <v>95</v>
      </c>
      <c r="J4" s="73" t="s">
        <v>95</v>
      </c>
      <c r="K4" s="61"/>
      <c r="L4" s="61"/>
      <c r="M4" s="61"/>
      <c r="N4" s="61"/>
      <c r="O4" s="73" t="s">
        <v>95</v>
      </c>
      <c r="P4" s="73" t="s">
        <v>95</v>
      </c>
      <c r="Q4" s="73" t="s">
        <v>95</v>
      </c>
      <c r="R4" s="73"/>
      <c r="S4" s="61"/>
      <c r="T4" s="73" t="s">
        <v>95</v>
      </c>
      <c r="U4" s="73"/>
      <c r="V4" s="73"/>
      <c r="W4" s="73"/>
      <c r="X4" s="73"/>
      <c r="Y4" s="61"/>
      <c r="Z4" s="61"/>
      <c r="AA4" s="73" t="s">
        <v>95</v>
      </c>
      <c r="AB4" s="61"/>
      <c r="AC4" s="73"/>
      <c r="AD4" s="61"/>
      <c r="AF4" s="79" t="str">
        <f t="shared" ca="1" si="0"/>
        <v/>
      </c>
      <c r="AG4" s="79" t="str">
        <f t="shared" ca="1" si="0"/>
        <v/>
      </c>
      <c r="AH4" s="79" t="str">
        <f t="shared" ca="1" si="0"/>
        <v/>
      </c>
      <c r="AI4" s="79" t="str">
        <f t="shared" ca="1" si="0"/>
        <v/>
      </c>
      <c r="AJ4" s="79" t="str">
        <f t="shared" ca="1" si="0"/>
        <v/>
      </c>
      <c r="AK4" s="79" t="str">
        <f t="shared" ca="1" si="0"/>
        <v/>
      </c>
      <c r="AL4" s="79" t="str">
        <f t="shared" ca="1" si="0"/>
        <v/>
      </c>
      <c r="AM4" s="79" t="str">
        <f t="shared" ca="1" si="0"/>
        <v>x</v>
      </c>
      <c r="AN4" s="79" t="str">
        <f t="shared" ca="1" si="0"/>
        <v>x</v>
      </c>
      <c r="AO4" s="79" t="str">
        <f t="shared" ca="1" si="0"/>
        <v/>
      </c>
      <c r="AP4" s="79" t="str">
        <f t="shared" ca="1" si="1"/>
        <v/>
      </c>
      <c r="AQ4" s="79" t="str">
        <f t="shared" ca="1" si="1"/>
        <v/>
      </c>
      <c r="AR4" s="79" t="str">
        <f t="shared" ca="1" si="1"/>
        <v/>
      </c>
      <c r="AS4" s="79" t="str">
        <f t="shared" ca="1" si="1"/>
        <v>x</v>
      </c>
      <c r="AT4" s="79" t="str">
        <f t="shared" ca="1" si="1"/>
        <v>x</v>
      </c>
      <c r="AU4" s="79" t="str">
        <f t="shared" ca="1" si="1"/>
        <v>x</v>
      </c>
      <c r="AV4" s="79" t="str">
        <f t="shared" ca="1" si="1"/>
        <v>x</v>
      </c>
      <c r="AW4" s="79" t="str">
        <f t="shared" ca="1" si="1"/>
        <v/>
      </c>
      <c r="AX4" s="79" t="str">
        <f t="shared" ca="1" si="1"/>
        <v>x</v>
      </c>
      <c r="AY4" s="79" t="str">
        <f t="shared" ca="1" si="1"/>
        <v/>
      </c>
      <c r="AZ4" s="79" t="str">
        <f t="shared" ca="1" si="2"/>
        <v/>
      </c>
      <c r="BA4" s="79" t="str">
        <f t="shared" ca="1" si="2"/>
        <v/>
      </c>
      <c r="BB4" s="79" t="str">
        <f t="shared" ca="1" si="2"/>
        <v/>
      </c>
      <c r="BC4" s="79" t="str">
        <f t="shared" ca="1" si="2"/>
        <v/>
      </c>
      <c r="BD4" s="79" t="str">
        <f t="shared" ca="1" si="2"/>
        <v/>
      </c>
      <c r="BE4" s="79" t="str">
        <f t="shared" ca="1" si="2"/>
        <v>x</v>
      </c>
      <c r="BF4" s="79" t="str">
        <f t="shared" ca="1" si="2"/>
        <v/>
      </c>
      <c r="BG4" s="79" t="str">
        <f t="shared" ca="1" si="2"/>
        <v/>
      </c>
      <c r="BH4" s="79" t="str">
        <f t="shared" ca="1" si="2"/>
        <v/>
      </c>
    </row>
    <row r="5" spans="1:60" ht="27" customHeight="1" thickBot="1">
      <c r="A5" s="71" t="s">
        <v>97</v>
      </c>
      <c r="B5" s="61"/>
      <c r="C5" s="73"/>
      <c r="D5" s="73"/>
      <c r="E5" s="61"/>
      <c r="F5" s="61"/>
      <c r="G5" s="61"/>
      <c r="H5" s="61"/>
      <c r="I5" s="73" t="s">
        <v>95</v>
      </c>
      <c r="J5" s="73" t="s">
        <v>95</v>
      </c>
      <c r="K5" s="61"/>
      <c r="L5" s="73"/>
      <c r="M5" s="61"/>
      <c r="N5" s="61"/>
      <c r="O5" s="61"/>
      <c r="P5" s="73" t="s">
        <v>95</v>
      </c>
      <c r="Q5" s="61"/>
      <c r="R5" s="61"/>
      <c r="S5" s="73"/>
      <c r="T5" s="74" t="s">
        <v>95</v>
      </c>
      <c r="U5" s="61"/>
      <c r="V5" s="61"/>
      <c r="W5" s="73"/>
      <c r="X5" s="61"/>
      <c r="Y5" s="61"/>
      <c r="Z5" s="73" t="s">
        <v>95</v>
      </c>
      <c r="AA5" s="61"/>
      <c r="AB5" s="73" t="s">
        <v>95</v>
      </c>
      <c r="AC5" s="61"/>
      <c r="AD5" s="61"/>
      <c r="AF5" s="79" t="str">
        <f t="shared" ca="1" si="0"/>
        <v/>
      </c>
      <c r="AG5" s="79" t="str">
        <f t="shared" ca="1" si="0"/>
        <v/>
      </c>
      <c r="AH5" s="79" t="str">
        <f t="shared" ca="1" si="0"/>
        <v/>
      </c>
      <c r="AI5" s="79" t="str">
        <f t="shared" ca="1" si="0"/>
        <v/>
      </c>
      <c r="AJ5" s="79" t="str">
        <f t="shared" ca="1" si="0"/>
        <v/>
      </c>
      <c r="AK5" s="79" t="str">
        <f t="shared" ca="1" si="0"/>
        <v/>
      </c>
      <c r="AL5" s="79" t="str">
        <f t="shared" ca="1" si="0"/>
        <v/>
      </c>
      <c r="AM5" s="79" t="str">
        <f t="shared" ca="1" si="0"/>
        <v>x</v>
      </c>
      <c r="AN5" s="79" t="str">
        <f t="shared" ca="1" si="0"/>
        <v>x</v>
      </c>
      <c r="AO5" s="79" t="str">
        <f t="shared" ca="1" si="0"/>
        <v/>
      </c>
      <c r="AP5" s="79" t="str">
        <f t="shared" ca="1" si="1"/>
        <v/>
      </c>
      <c r="AQ5" s="79" t="str">
        <f t="shared" ca="1" si="1"/>
        <v/>
      </c>
      <c r="AR5" s="79" t="str">
        <f t="shared" ca="1" si="1"/>
        <v/>
      </c>
      <c r="AS5" s="79" t="str">
        <f t="shared" ca="1" si="1"/>
        <v/>
      </c>
      <c r="AT5" s="79" t="str">
        <f t="shared" ca="1" si="1"/>
        <v>x</v>
      </c>
      <c r="AU5" s="79" t="str">
        <f t="shared" ca="1" si="1"/>
        <v/>
      </c>
      <c r="AV5" s="79" t="str">
        <f t="shared" ca="1" si="1"/>
        <v/>
      </c>
      <c r="AW5" s="79" t="str">
        <f t="shared" ca="1" si="1"/>
        <v/>
      </c>
      <c r="AX5" s="79" t="str">
        <f t="shared" ca="1" si="1"/>
        <v>x</v>
      </c>
      <c r="AY5" s="79" t="str">
        <f t="shared" ca="1" si="1"/>
        <v/>
      </c>
      <c r="AZ5" s="79" t="str">
        <f t="shared" ca="1" si="2"/>
        <v/>
      </c>
      <c r="BA5" s="79" t="str">
        <f t="shared" ca="1" si="2"/>
        <v/>
      </c>
      <c r="BB5" s="79" t="str">
        <f t="shared" ca="1" si="2"/>
        <v/>
      </c>
      <c r="BC5" s="79" t="str">
        <f t="shared" ca="1" si="2"/>
        <v/>
      </c>
      <c r="BD5" s="79" t="str">
        <f t="shared" ca="1" si="2"/>
        <v>x</v>
      </c>
      <c r="BE5" s="79" t="str">
        <f t="shared" ca="1" si="2"/>
        <v/>
      </c>
      <c r="BF5" s="79" t="str">
        <f t="shared" ca="1" si="2"/>
        <v>x</v>
      </c>
      <c r="BG5" s="79" t="str">
        <f t="shared" ca="1" si="2"/>
        <v/>
      </c>
      <c r="BH5" s="79" t="str">
        <f t="shared" ca="1" si="2"/>
        <v/>
      </c>
    </row>
    <row r="6" spans="1:60" ht="27" customHeight="1" thickBot="1">
      <c r="A6" s="71" t="s">
        <v>98</v>
      </c>
      <c r="B6" s="62"/>
      <c r="C6" s="73"/>
      <c r="D6" s="62"/>
      <c r="E6" s="62"/>
      <c r="F6" s="62"/>
      <c r="G6" s="62"/>
      <c r="H6" s="62"/>
      <c r="I6" s="73" t="s">
        <v>95</v>
      </c>
      <c r="J6" s="62"/>
      <c r="K6" s="62"/>
      <c r="L6" s="62"/>
      <c r="M6" s="62"/>
      <c r="N6" s="62"/>
      <c r="O6" s="62"/>
      <c r="P6" s="62"/>
      <c r="Q6" s="62"/>
      <c r="R6" s="62"/>
      <c r="S6" s="73" t="s">
        <v>95</v>
      </c>
      <c r="T6" s="62"/>
      <c r="U6" s="62"/>
      <c r="V6" s="62"/>
      <c r="W6" s="62"/>
      <c r="X6" s="73"/>
      <c r="Y6" s="62"/>
      <c r="Z6" s="62"/>
      <c r="AA6" s="73" t="s">
        <v>95</v>
      </c>
      <c r="AB6" s="62"/>
      <c r="AC6" s="62"/>
      <c r="AD6" s="62"/>
      <c r="AF6" s="79" t="str">
        <f t="shared" ca="1" si="0"/>
        <v/>
      </c>
      <c r="AG6" s="79" t="str">
        <f t="shared" ca="1" si="0"/>
        <v/>
      </c>
      <c r="AH6" s="79" t="str">
        <f t="shared" ca="1" si="0"/>
        <v/>
      </c>
      <c r="AI6" s="79" t="str">
        <f t="shared" ca="1" si="0"/>
        <v/>
      </c>
      <c r="AJ6" s="79" t="str">
        <f t="shared" ca="1" si="0"/>
        <v/>
      </c>
      <c r="AK6" s="79" t="str">
        <f t="shared" ca="1" si="0"/>
        <v/>
      </c>
      <c r="AL6" s="79" t="str">
        <f t="shared" ca="1" si="0"/>
        <v/>
      </c>
      <c r="AM6" s="79" t="str">
        <f t="shared" ca="1" si="0"/>
        <v>x</v>
      </c>
      <c r="AN6" s="79" t="str">
        <f t="shared" ca="1" si="0"/>
        <v/>
      </c>
      <c r="AO6" s="79" t="str">
        <f t="shared" ca="1" si="0"/>
        <v/>
      </c>
      <c r="AP6" s="79" t="str">
        <f t="shared" ca="1" si="1"/>
        <v/>
      </c>
      <c r="AQ6" s="79" t="str">
        <f t="shared" ca="1" si="1"/>
        <v/>
      </c>
      <c r="AR6" s="79" t="str">
        <f t="shared" ca="1" si="1"/>
        <v/>
      </c>
      <c r="AS6" s="79" t="str">
        <f t="shared" ca="1" si="1"/>
        <v/>
      </c>
      <c r="AT6" s="79" t="str">
        <f t="shared" ca="1" si="1"/>
        <v/>
      </c>
      <c r="AU6" s="79" t="str">
        <f t="shared" ca="1" si="1"/>
        <v/>
      </c>
      <c r="AV6" s="79" t="str">
        <f t="shared" ca="1" si="1"/>
        <v/>
      </c>
      <c r="AW6" s="79" t="str">
        <f t="shared" ca="1" si="1"/>
        <v>x</v>
      </c>
      <c r="AX6" s="79" t="str">
        <f t="shared" ca="1" si="1"/>
        <v/>
      </c>
      <c r="AY6" s="79" t="str">
        <f t="shared" ca="1" si="1"/>
        <v/>
      </c>
      <c r="AZ6" s="79" t="str">
        <f t="shared" ca="1" si="2"/>
        <v/>
      </c>
      <c r="BA6" s="79" t="str">
        <f t="shared" ca="1" si="2"/>
        <v/>
      </c>
      <c r="BB6" s="79" t="str">
        <f t="shared" ca="1" si="2"/>
        <v/>
      </c>
      <c r="BC6" s="79" t="str">
        <f t="shared" ca="1" si="2"/>
        <v/>
      </c>
      <c r="BD6" s="79" t="str">
        <f t="shared" ca="1" si="2"/>
        <v/>
      </c>
      <c r="BE6" s="79" t="str">
        <f t="shared" ca="1" si="2"/>
        <v>x</v>
      </c>
      <c r="BF6" s="79" t="str">
        <f t="shared" ca="1" si="2"/>
        <v/>
      </c>
      <c r="BG6" s="79" t="str">
        <f t="shared" ca="1" si="2"/>
        <v/>
      </c>
      <c r="BH6" s="79" t="str">
        <f t="shared" ca="1" si="2"/>
        <v/>
      </c>
    </row>
    <row r="7" spans="1:60" ht="27" customHeight="1" thickBot="1">
      <c r="A7" s="71" t="s">
        <v>99</v>
      </c>
      <c r="B7" s="62"/>
      <c r="C7" s="73"/>
      <c r="D7" s="62"/>
      <c r="E7" s="62"/>
      <c r="F7" s="62"/>
      <c r="G7" s="62"/>
      <c r="H7" s="62"/>
      <c r="I7" s="73" t="s">
        <v>95</v>
      </c>
      <c r="J7" s="73" t="s">
        <v>95</v>
      </c>
      <c r="K7" s="62"/>
      <c r="L7" s="62"/>
      <c r="M7" s="62"/>
      <c r="N7" s="62"/>
      <c r="O7" s="62"/>
      <c r="P7" s="62"/>
      <c r="Q7" s="62"/>
      <c r="R7" s="62"/>
      <c r="S7" s="62"/>
      <c r="T7" s="73" t="s">
        <v>95</v>
      </c>
      <c r="U7" s="62"/>
      <c r="V7" s="62"/>
      <c r="W7" s="62"/>
      <c r="X7" s="73"/>
      <c r="Y7" s="62"/>
      <c r="Z7" s="62"/>
      <c r="AA7" s="73" t="s">
        <v>95</v>
      </c>
      <c r="AB7" s="62"/>
      <c r="AC7" s="62"/>
      <c r="AD7" s="62"/>
      <c r="AF7" s="79" t="str">
        <f t="shared" ca="1" si="0"/>
        <v/>
      </c>
      <c r="AG7" s="79" t="str">
        <f t="shared" ca="1" si="0"/>
        <v/>
      </c>
      <c r="AH7" s="79" t="str">
        <f t="shared" ca="1" si="0"/>
        <v/>
      </c>
      <c r="AI7" s="79" t="str">
        <f t="shared" ca="1" si="0"/>
        <v/>
      </c>
      <c r="AJ7" s="79" t="str">
        <f t="shared" ca="1" si="0"/>
        <v/>
      </c>
      <c r="AK7" s="79" t="str">
        <f t="shared" ca="1" si="0"/>
        <v/>
      </c>
      <c r="AL7" s="79" t="str">
        <f t="shared" ca="1" si="0"/>
        <v/>
      </c>
      <c r="AM7" s="79" t="str">
        <f t="shared" ca="1" si="0"/>
        <v>x</v>
      </c>
      <c r="AN7" s="79" t="str">
        <f t="shared" ca="1" si="0"/>
        <v>x</v>
      </c>
      <c r="AO7" s="79" t="str">
        <f t="shared" ca="1" si="0"/>
        <v/>
      </c>
      <c r="AP7" s="79" t="str">
        <f t="shared" ca="1" si="1"/>
        <v/>
      </c>
      <c r="AQ7" s="79" t="str">
        <f t="shared" ca="1" si="1"/>
        <v/>
      </c>
      <c r="AR7" s="79" t="str">
        <f t="shared" ca="1" si="1"/>
        <v/>
      </c>
      <c r="AS7" s="79" t="str">
        <f t="shared" ca="1" si="1"/>
        <v/>
      </c>
      <c r="AT7" s="79" t="str">
        <f t="shared" ca="1" si="1"/>
        <v/>
      </c>
      <c r="AU7" s="79" t="str">
        <f t="shared" ca="1" si="1"/>
        <v/>
      </c>
      <c r="AV7" s="79" t="str">
        <f t="shared" ca="1" si="1"/>
        <v/>
      </c>
      <c r="AW7" s="79" t="str">
        <f t="shared" ca="1" si="1"/>
        <v/>
      </c>
      <c r="AX7" s="79" t="str">
        <f t="shared" ca="1" si="1"/>
        <v>x</v>
      </c>
      <c r="AY7" s="79" t="str">
        <f t="shared" ca="1" si="1"/>
        <v/>
      </c>
      <c r="AZ7" s="79" t="str">
        <f t="shared" ca="1" si="2"/>
        <v/>
      </c>
      <c r="BA7" s="79" t="str">
        <f t="shared" ca="1" si="2"/>
        <v/>
      </c>
      <c r="BB7" s="79" t="str">
        <f t="shared" ca="1" si="2"/>
        <v/>
      </c>
      <c r="BC7" s="79" t="str">
        <f t="shared" ca="1" si="2"/>
        <v/>
      </c>
      <c r="BD7" s="79" t="str">
        <f t="shared" ca="1" si="2"/>
        <v/>
      </c>
      <c r="BE7" s="79" t="str">
        <f t="shared" ca="1" si="2"/>
        <v>x</v>
      </c>
      <c r="BF7" s="79" t="str">
        <f t="shared" ca="1" si="2"/>
        <v/>
      </c>
      <c r="BG7" s="79" t="str">
        <f t="shared" ca="1" si="2"/>
        <v/>
      </c>
      <c r="BH7" s="79" t="str">
        <f t="shared" ca="1" si="2"/>
        <v/>
      </c>
    </row>
    <row r="8" spans="1:60" ht="27" customHeight="1" thickBot="1">
      <c r="A8" s="71" t="s">
        <v>100</v>
      </c>
      <c r="B8" s="62"/>
      <c r="C8" s="73"/>
      <c r="D8" s="62"/>
      <c r="E8" s="62"/>
      <c r="F8" s="62"/>
      <c r="G8" s="62"/>
      <c r="H8" s="62"/>
      <c r="I8" s="73" t="s">
        <v>95</v>
      </c>
      <c r="J8" s="73" t="s">
        <v>95</v>
      </c>
      <c r="K8" s="62"/>
      <c r="L8" s="62"/>
      <c r="M8" s="62"/>
      <c r="N8" s="62"/>
      <c r="O8" s="62"/>
      <c r="P8" s="73" t="s">
        <v>95</v>
      </c>
      <c r="Q8" s="62"/>
      <c r="R8" s="62"/>
      <c r="S8" s="62"/>
      <c r="T8" s="73" t="s">
        <v>95</v>
      </c>
      <c r="U8" s="62"/>
      <c r="V8" s="62"/>
      <c r="W8" s="62"/>
      <c r="X8" s="62"/>
      <c r="Y8" s="62"/>
      <c r="Z8" s="73" t="s">
        <v>95</v>
      </c>
      <c r="AA8" s="62"/>
      <c r="AB8" s="73" t="s">
        <v>95</v>
      </c>
      <c r="AC8" s="62"/>
      <c r="AD8" s="62"/>
      <c r="AF8" s="79" t="str">
        <f t="shared" ca="1" si="0"/>
        <v/>
      </c>
      <c r="AG8" s="79" t="str">
        <f t="shared" ca="1" si="0"/>
        <v/>
      </c>
      <c r="AH8" s="79" t="str">
        <f t="shared" ca="1" si="0"/>
        <v/>
      </c>
      <c r="AI8" s="79" t="str">
        <f t="shared" ca="1" si="0"/>
        <v/>
      </c>
      <c r="AJ8" s="79" t="str">
        <f t="shared" ca="1" si="0"/>
        <v/>
      </c>
      <c r="AK8" s="79" t="str">
        <f t="shared" ca="1" si="0"/>
        <v/>
      </c>
      <c r="AL8" s="79" t="str">
        <f t="shared" ca="1" si="0"/>
        <v/>
      </c>
      <c r="AM8" s="79" t="str">
        <f t="shared" ca="1" si="0"/>
        <v>x</v>
      </c>
      <c r="AN8" s="79" t="str">
        <f t="shared" ca="1" si="0"/>
        <v>x</v>
      </c>
      <c r="AO8" s="79" t="str">
        <f t="shared" ca="1" si="0"/>
        <v/>
      </c>
      <c r="AP8" s="79" t="str">
        <f t="shared" ca="1" si="1"/>
        <v/>
      </c>
      <c r="AQ8" s="79" t="str">
        <f t="shared" ca="1" si="1"/>
        <v/>
      </c>
      <c r="AR8" s="79" t="str">
        <f t="shared" ca="1" si="1"/>
        <v/>
      </c>
      <c r="AS8" s="79" t="str">
        <f t="shared" ca="1" si="1"/>
        <v/>
      </c>
      <c r="AT8" s="79" t="str">
        <f t="shared" ca="1" si="1"/>
        <v>x</v>
      </c>
      <c r="AU8" s="79" t="str">
        <f t="shared" ca="1" si="1"/>
        <v/>
      </c>
      <c r="AV8" s="79" t="str">
        <f t="shared" ca="1" si="1"/>
        <v/>
      </c>
      <c r="AW8" s="79" t="str">
        <f t="shared" ca="1" si="1"/>
        <v/>
      </c>
      <c r="AX8" s="79" t="str">
        <f t="shared" ca="1" si="1"/>
        <v>x</v>
      </c>
      <c r="AY8" s="79" t="str">
        <f t="shared" ca="1" si="1"/>
        <v/>
      </c>
      <c r="AZ8" s="79" t="str">
        <f t="shared" ca="1" si="2"/>
        <v/>
      </c>
      <c r="BA8" s="79" t="str">
        <f t="shared" ca="1" si="2"/>
        <v/>
      </c>
      <c r="BB8" s="79" t="str">
        <f t="shared" ca="1" si="2"/>
        <v/>
      </c>
      <c r="BC8" s="79" t="str">
        <f t="shared" ca="1" si="2"/>
        <v/>
      </c>
      <c r="BD8" s="79" t="str">
        <f t="shared" ca="1" si="2"/>
        <v>x</v>
      </c>
      <c r="BE8" s="79" t="str">
        <f t="shared" ca="1" si="2"/>
        <v/>
      </c>
      <c r="BF8" s="79" t="str">
        <f t="shared" ca="1" si="2"/>
        <v>x</v>
      </c>
      <c r="BG8" s="79" t="str">
        <f t="shared" ca="1" si="2"/>
        <v/>
      </c>
      <c r="BH8" s="79" t="str">
        <f t="shared" ca="1" si="2"/>
        <v/>
      </c>
    </row>
    <row r="9" spans="1:60" ht="27" customHeight="1" thickBot="1">
      <c r="A9" s="71" t="s">
        <v>101</v>
      </c>
      <c r="B9" s="73" t="s">
        <v>95</v>
      </c>
      <c r="C9" s="73" t="s">
        <v>95</v>
      </c>
      <c r="D9" s="62"/>
      <c r="E9" s="73" t="s">
        <v>95</v>
      </c>
      <c r="F9" s="73" t="s">
        <v>95</v>
      </c>
      <c r="G9" s="73" t="s">
        <v>95</v>
      </c>
      <c r="H9" s="73" t="s">
        <v>95</v>
      </c>
      <c r="I9" s="73" t="s">
        <v>95</v>
      </c>
      <c r="J9" s="62"/>
      <c r="K9" s="62"/>
      <c r="L9" s="62"/>
      <c r="M9" s="62"/>
      <c r="N9" s="62"/>
      <c r="O9" s="62"/>
      <c r="P9" s="62"/>
      <c r="Q9" s="62"/>
      <c r="R9" s="73"/>
      <c r="S9" s="62"/>
      <c r="T9" s="62"/>
      <c r="U9" s="62"/>
      <c r="V9" s="62"/>
      <c r="W9" s="73"/>
      <c r="X9" s="62"/>
      <c r="Y9" s="62"/>
      <c r="Z9" s="62"/>
      <c r="AA9" s="73" t="s">
        <v>95</v>
      </c>
      <c r="AB9" s="62"/>
      <c r="AC9" s="73"/>
      <c r="AD9" s="73" t="s">
        <v>95</v>
      </c>
      <c r="AF9" s="79" t="str">
        <f t="shared" ca="1" si="0"/>
        <v>x</v>
      </c>
      <c r="AG9" s="79" t="str">
        <f t="shared" ca="1" si="0"/>
        <v>x</v>
      </c>
      <c r="AH9" s="79" t="str">
        <f t="shared" ca="1" si="0"/>
        <v/>
      </c>
      <c r="AI9" s="79" t="str">
        <f t="shared" ca="1" si="0"/>
        <v>x</v>
      </c>
      <c r="AJ9" s="79" t="str">
        <f t="shared" ca="1" si="0"/>
        <v>x</v>
      </c>
      <c r="AK9" s="79" t="str">
        <f t="shared" ca="1" si="0"/>
        <v>x</v>
      </c>
      <c r="AL9" s="79" t="str">
        <f t="shared" ca="1" si="0"/>
        <v>x</v>
      </c>
      <c r="AM9" s="79" t="str">
        <f t="shared" ca="1" si="0"/>
        <v>x</v>
      </c>
      <c r="AN9" s="79" t="str">
        <f t="shared" ca="1" si="0"/>
        <v/>
      </c>
      <c r="AO9" s="79" t="str">
        <f t="shared" ca="1" si="0"/>
        <v/>
      </c>
      <c r="AP9" s="79" t="str">
        <f t="shared" ca="1" si="1"/>
        <v/>
      </c>
      <c r="AQ9" s="79" t="str">
        <f t="shared" ca="1" si="1"/>
        <v/>
      </c>
      <c r="AR9" s="79" t="str">
        <f t="shared" ca="1" si="1"/>
        <v/>
      </c>
      <c r="AS9" s="79" t="str">
        <f t="shared" ca="1" si="1"/>
        <v/>
      </c>
      <c r="AT9" s="79" t="str">
        <f t="shared" ca="1" si="1"/>
        <v/>
      </c>
      <c r="AU9" s="79" t="str">
        <f t="shared" ca="1" si="1"/>
        <v/>
      </c>
      <c r="AV9" s="79" t="str">
        <f t="shared" ca="1" si="1"/>
        <v/>
      </c>
      <c r="AW9" s="79" t="str">
        <f t="shared" ca="1" si="1"/>
        <v/>
      </c>
      <c r="AX9" s="79" t="str">
        <f t="shared" ca="1" si="1"/>
        <v/>
      </c>
      <c r="AY9" s="79" t="str">
        <f t="shared" ca="1" si="1"/>
        <v/>
      </c>
      <c r="AZ9" s="79" t="str">
        <f t="shared" ca="1" si="2"/>
        <v/>
      </c>
      <c r="BA9" s="79" t="str">
        <f t="shared" ca="1" si="2"/>
        <v/>
      </c>
      <c r="BB9" s="79" t="str">
        <f t="shared" ca="1" si="2"/>
        <v/>
      </c>
      <c r="BC9" s="79" t="str">
        <f t="shared" ca="1" si="2"/>
        <v/>
      </c>
      <c r="BD9" s="79" t="str">
        <f t="shared" ca="1" si="2"/>
        <v/>
      </c>
      <c r="BE9" s="79" t="str">
        <f t="shared" ca="1" si="2"/>
        <v>x</v>
      </c>
      <c r="BF9" s="79" t="str">
        <f t="shared" ca="1" si="2"/>
        <v/>
      </c>
      <c r="BG9" s="79" t="str">
        <f t="shared" ca="1" si="2"/>
        <v/>
      </c>
      <c r="BH9" s="79" t="str">
        <f t="shared" ca="1" si="2"/>
        <v>x</v>
      </c>
    </row>
    <row r="10" spans="1:60" ht="27" customHeight="1" thickBot="1">
      <c r="A10" s="71" t="s">
        <v>102</v>
      </c>
      <c r="B10" s="62"/>
      <c r="C10" s="73"/>
      <c r="D10" s="62"/>
      <c r="E10" s="62"/>
      <c r="F10" s="62"/>
      <c r="G10" s="62"/>
      <c r="H10" s="62"/>
      <c r="I10" s="73" t="s">
        <v>95</v>
      </c>
      <c r="J10" s="62"/>
      <c r="K10" s="62"/>
      <c r="L10" s="62"/>
      <c r="M10" s="62"/>
      <c r="N10" s="62"/>
      <c r="O10" s="62"/>
      <c r="P10" s="62"/>
      <c r="Q10" s="73" t="s">
        <v>95</v>
      </c>
      <c r="R10" s="62"/>
      <c r="S10" s="73"/>
      <c r="T10" s="73"/>
      <c r="U10" s="62"/>
      <c r="V10" s="62"/>
      <c r="W10" s="62"/>
      <c r="X10" s="73"/>
      <c r="Y10" s="62"/>
      <c r="Z10" s="73"/>
      <c r="AA10" s="73"/>
      <c r="AB10" s="62"/>
      <c r="AC10" s="73"/>
      <c r="AD10" s="62"/>
      <c r="AF10" s="79" t="str">
        <f t="shared" ca="1" si="0"/>
        <v/>
      </c>
      <c r="AG10" s="79" t="str">
        <f t="shared" ca="1" si="0"/>
        <v/>
      </c>
      <c r="AH10" s="79" t="str">
        <f t="shared" ca="1" si="0"/>
        <v/>
      </c>
      <c r="AI10" s="79" t="str">
        <f t="shared" ca="1" si="0"/>
        <v/>
      </c>
      <c r="AJ10" s="79" t="str">
        <f t="shared" ca="1" si="0"/>
        <v/>
      </c>
      <c r="AK10" s="79" t="str">
        <f t="shared" ca="1" si="0"/>
        <v/>
      </c>
      <c r="AL10" s="79" t="str">
        <f t="shared" ca="1" si="0"/>
        <v/>
      </c>
      <c r="AM10" s="79" t="str">
        <f t="shared" ca="1" si="0"/>
        <v>x</v>
      </c>
      <c r="AN10" s="79" t="str">
        <f t="shared" ca="1" si="0"/>
        <v/>
      </c>
      <c r="AO10" s="79" t="str">
        <f t="shared" ca="1" si="0"/>
        <v/>
      </c>
      <c r="AP10" s="79" t="str">
        <f t="shared" ca="1" si="1"/>
        <v/>
      </c>
      <c r="AQ10" s="79" t="str">
        <f t="shared" ca="1" si="1"/>
        <v/>
      </c>
      <c r="AR10" s="79" t="str">
        <f t="shared" ca="1" si="1"/>
        <v/>
      </c>
      <c r="AS10" s="79" t="str">
        <f t="shared" ca="1" si="1"/>
        <v/>
      </c>
      <c r="AT10" s="79" t="str">
        <f t="shared" ca="1" si="1"/>
        <v/>
      </c>
      <c r="AU10" s="79" t="str">
        <f t="shared" ca="1" si="1"/>
        <v>x</v>
      </c>
      <c r="AV10" s="79" t="str">
        <f t="shared" ca="1" si="1"/>
        <v/>
      </c>
      <c r="AW10" s="79" t="str">
        <f t="shared" ca="1" si="1"/>
        <v/>
      </c>
      <c r="AX10" s="79" t="str">
        <f t="shared" ca="1" si="1"/>
        <v/>
      </c>
      <c r="AY10" s="79" t="str">
        <f t="shared" ca="1" si="1"/>
        <v/>
      </c>
      <c r="AZ10" s="79" t="str">
        <f t="shared" ca="1" si="2"/>
        <v/>
      </c>
      <c r="BA10" s="79" t="str">
        <f t="shared" ca="1" si="2"/>
        <v/>
      </c>
      <c r="BB10" s="79" t="str">
        <f t="shared" ca="1" si="2"/>
        <v/>
      </c>
      <c r="BC10" s="79" t="str">
        <f t="shared" ca="1" si="2"/>
        <v/>
      </c>
      <c r="BD10" s="79" t="str">
        <f t="shared" ca="1" si="2"/>
        <v/>
      </c>
      <c r="BE10" s="79" t="str">
        <f t="shared" ca="1" si="2"/>
        <v/>
      </c>
      <c r="BF10" s="79" t="str">
        <f t="shared" ca="1" si="2"/>
        <v/>
      </c>
      <c r="BG10" s="79" t="str">
        <f t="shared" ca="1" si="2"/>
        <v/>
      </c>
      <c r="BH10" s="79" t="str">
        <f t="shared" ca="1" si="2"/>
        <v/>
      </c>
    </row>
    <row r="11" spans="1:60" ht="27" customHeight="1" thickBot="1">
      <c r="A11" s="71" t="s">
        <v>103</v>
      </c>
      <c r="B11" s="62"/>
      <c r="C11" s="73"/>
      <c r="D11" s="62"/>
      <c r="E11" s="62"/>
      <c r="F11" s="62"/>
      <c r="G11" s="62"/>
      <c r="H11" s="62"/>
      <c r="I11" s="73" t="s">
        <v>95</v>
      </c>
      <c r="J11" s="62"/>
      <c r="K11" s="62"/>
      <c r="L11" s="62"/>
      <c r="M11" s="62"/>
      <c r="N11" s="62"/>
      <c r="O11" s="73"/>
      <c r="P11" s="62"/>
      <c r="Q11" s="62"/>
      <c r="R11" s="62"/>
      <c r="S11" s="73" t="s">
        <v>95</v>
      </c>
      <c r="T11" s="62"/>
      <c r="U11" s="62"/>
      <c r="V11" s="62"/>
      <c r="W11" s="62"/>
      <c r="X11" s="73" t="s">
        <v>95</v>
      </c>
      <c r="Y11" s="73" t="s">
        <v>95</v>
      </c>
      <c r="Z11" s="62"/>
      <c r="AA11" s="62"/>
      <c r="AB11" s="62"/>
      <c r="AC11" s="73" t="s">
        <v>95</v>
      </c>
      <c r="AD11" s="62"/>
      <c r="AF11" s="79" t="str">
        <f t="shared" ca="1" si="0"/>
        <v/>
      </c>
      <c r="AG11" s="79" t="str">
        <f t="shared" ca="1" si="0"/>
        <v>x</v>
      </c>
      <c r="AH11" s="79" t="str">
        <f t="shared" ca="1" si="0"/>
        <v/>
      </c>
      <c r="AI11" s="79" t="str">
        <f t="shared" ca="1" si="0"/>
        <v/>
      </c>
      <c r="AJ11" s="79" t="str">
        <f t="shared" ca="1" si="0"/>
        <v/>
      </c>
      <c r="AK11" s="79" t="str">
        <f t="shared" ca="1" si="0"/>
        <v/>
      </c>
      <c r="AL11" s="79" t="str">
        <f t="shared" ca="1" si="0"/>
        <v/>
      </c>
      <c r="AM11" s="79" t="str">
        <f t="shared" ca="1" si="0"/>
        <v>x</v>
      </c>
      <c r="AN11" s="79" t="str">
        <f t="shared" ca="1" si="0"/>
        <v/>
      </c>
      <c r="AO11" s="79" t="str">
        <f t="shared" ca="1" si="0"/>
        <v/>
      </c>
      <c r="AP11" s="79" t="str">
        <f t="shared" ca="1" si="1"/>
        <v/>
      </c>
      <c r="AQ11" s="79" t="str">
        <f t="shared" ca="1" si="1"/>
        <v/>
      </c>
      <c r="AR11" s="79" t="str">
        <f t="shared" ca="1" si="1"/>
        <v/>
      </c>
      <c r="AS11" s="79" t="str">
        <f t="shared" ca="1" si="1"/>
        <v>x</v>
      </c>
      <c r="AT11" s="79" t="str">
        <f t="shared" ca="1" si="1"/>
        <v/>
      </c>
      <c r="AU11" s="79" t="str">
        <f t="shared" ca="1" si="1"/>
        <v/>
      </c>
      <c r="AV11" s="79" t="str">
        <f t="shared" ca="1" si="1"/>
        <v/>
      </c>
      <c r="AW11" s="79" t="str">
        <f t="shared" ca="1" si="1"/>
        <v>x</v>
      </c>
      <c r="AX11" s="79" t="str">
        <f t="shared" ca="1" si="1"/>
        <v/>
      </c>
      <c r="AY11" s="79" t="str">
        <f t="shared" ca="1" si="1"/>
        <v/>
      </c>
      <c r="AZ11" s="79" t="str">
        <f t="shared" ca="1" si="2"/>
        <v/>
      </c>
      <c r="BA11" s="79" t="str">
        <f t="shared" ca="1" si="2"/>
        <v/>
      </c>
      <c r="BB11" s="79" t="str">
        <f t="shared" ca="1" si="2"/>
        <v>x</v>
      </c>
      <c r="BC11" s="79" t="str">
        <f t="shared" ca="1" si="2"/>
        <v>x</v>
      </c>
      <c r="BD11" s="79" t="str">
        <f t="shared" ca="1" si="2"/>
        <v/>
      </c>
      <c r="BE11" s="79" t="str">
        <f t="shared" ca="1" si="2"/>
        <v/>
      </c>
      <c r="BF11" s="79" t="str">
        <f t="shared" ca="1" si="2"/>
        <v/>
      </c>
      <c r="BG11" s="79" t="str">
        <f t="shared" ca="1" si="2"/>
        <v>x</v>
      </c>
      <c r="BH11" s="79" t="str">
        <f t="shared" ca="1" si="2"/>
        <v/>
      </c>
    </row>
    <row r="12" spans="1:60" ht="27" customHeight="1" thickBot="1">
      <c r="A12" s="71" t="s">
        <v>104</v>
      </c>
      <c r="B12" s="62"/>
      <c r="C12" s="73"/>
      <c r="D12" s="62"/>
      <c r="E12" s="62"/>
      <c r="F12" s="73"/>
      <c r="G12" s="62"/>
      <c r="H12" s="62"/>
      <c r="I12" s="73" t="s">
        <v>95</v>
      </c>
      <c r="J12" s="62"/>
      <c r="K12" s="62"/>
      <c r="L12" s="73"/>
      <c r="M12" s="62"/>
      <c r="N12" s="73"/>
      <c r="O12" s="62"/>
      <c r="P12" s="62"/>
      <c r="Q12" s="73" t="s">
        <v>95</v>
      </c>
      <c r="R12" s="73"/>
      <c r="S12" s="73"/>
      <c r="T12" s="62"/>
      <c r="U12" s="73"/>
      <c r="V12" s="62"/>
      <c r="W12" s="62"/>
      <c r="X12" s="73"/>
      <c r="Y12" s="62"/>
      <c r="Z12" s="62"/>
      <c r="AA12" s="62"/>
      <c r="AB12" s="62"/>
      <c r="AC12" s="73"/>
      <c r="AD12" s="73"/>
      <c r="AF12" s="79" t="str">
        <f t="shared" ca="1" si="0"/>
        <v/>
      </c>
      <c r="AG12" s="79" t="str">
        <f t="shared" ca="1" si="0"/>
        <v/>
      </c>
      <c r="AH12" s="79" t="str">
        <f t="shared" ca="1" si="0"/>
        <v/>
      </c>
      <c r="AI12" s="79" t="str">
        <f t="shared" ca="1" si="0"/>
        <v/>
      </c>
      <c r="AJ12" s="79" t="str">
        <f t="shared" ca="1" si="0"/>
        <v/>
      </c>
      <c r="AK12" s="79" t="str">
        <f t="shared" ca="1" si="0"/>
        <v/>
      </c>
      <c r="AL12" s="79" t="str">
        <f t="shared" ca="1" si="0"/>
        <v/>
      </c>
      <c r="AM12" s="79" t="str">
        <f t="shared" ca="1" si="0"/>
        <v>x</v>
      </c>
      <c r="AN12" s="79" t="str">
        <f t="shared" ca="1" si="0"/>
        <v/>
      </c>
      <c r="AO12" s="79" t="str">
        <f t="shared" ca="1" si="0"/>
        <v/>
      </c>
      <c r="AP12" s="79" t="str">
        <f t="shared" ca="1" si="1"/>
        <v/>
      </c>
      <c r="AQ12" s="79" t="str">
        <f t="shared" ca="1" si="1"/>
        <v/>
      </c>
      <c r="AR12" s="79" t="str">
        <f t="shared" ca="1" si="1"/>
        <v/>
      </c>
      <c r="AS12" s="79" t="str">
        <f t="shared" ca="1" si="1"/>
        <v/>
      </c>
      <c r="AT12" s="79" t="str">
        <f t="shared" ca="1" si="1"/>
        <v/>
      </c>
      <c r="AU12" s="79" t="str">
        <f t="shared" ca="1" si="1"/>
        <v>x</v>
      </c>
      <c r="AV12" s="79" t="str">
        <f t="shared" ca="1" si="1"/>
        <v/>
      </c>
      <c r="AW12" s="79" t="str">
        <f t="shared" ca="1" si="1"/>
        <v/>
      </c>
      <c r="AX12" s="79" t="str">
        <f t="shared" ca="1" si="1"/>
        <v/>
      </c>
      <c r="AY12" s="79" t="str">
        <f t="shared" ca="1" si="1"/>
        <v/>
      </c>
      <c r="AZ12" s="79" t="str">
        <f t="shared" ca="1" si="2"/>
        <v/>
      </c>
      <c r="BA12" s="79" t="str">
        <f t="shared" ca="1" si="2"/>
        <v/>
      </c>
      <c r="BB12" s="79" t="str">
        <f t="shared" ca="1" si="2"/>
        <v/>
      </c>
      <c r="BC12" s="79" t="str">
        <f t="shared" ca="1" si="2"/>
        <v/>
      </c>
      <c r="BD12" s="79" t="str">
        <f t="shared" ca="1" si="2"/>
        <v/>
      </c>
      <c r="BE12" s="79" t="str">
        <f t="shared" ca="1" si="2"/>
        <v/>
      </c>
      <c r="BF12" s="79" t="str">
        <f t="shared" ca="1" si="2"/>
        <v/>
      </c>
      <c r="BG12" s="79" t="str">
        <f t="shared" ca="1" si="2"/>
        <v/>
      </c>
      <c r="BH12" s="79" t="str">
        <f t="shared" ca="1" si="2"/>
        <v/>
      </c>
    </row>
    <row r="13" spans="1:60" ht="27" customHeight="1" thickBot="1">
      <c r="A13" s="71" t="s">
        <v>105</v>
      </c>
      <c r="B13" s="62"/>
      <c r="C13" s="75"/>
      <c r="D13" s="73" t="s">
        <v>95</v>
      </c>
      <c r="E13" s="73" t="s">
        <v>95</v>
      </c>
      <c r="F13" s="62"/>
      <c r="G13" s="62"/>
      <c r="H13" s="73" t="s">
        <v>95</v>
      </c>
      <c r="I13" s="73" t="s">
        <v>95</v>
      </c>
      <c r="J13" s="73" t="s">
        <v>95</v>
      </c>
      <c r="K13" s="73" t="s">
        <v>95</v>
      </c>
      <c r="L13" s="62"/>
      <c r="M13" s="62"/>
      <c r="N13" s="73" t="s">
        <v>95</v>
      </c>
      <c r="O13" s="62"/>
      <c r="P13" s="73" t="s">
        <v>95</v>
      </c>
      <c r="Q13" s="73" t="s">
        <v>95</v>
      </c>
      <c r="R13" s="73" t="s">
        <v>95</v>
      </c>
      <c r="S13" s="62"/>
      <c r="T13" s="73" t="s">
        <v>95</v>
      </c>
      <c r="U13" s="73" t="s">
        <v>95</v>
      </c>
      <c r="V13" s="73" t="s">
        <v>95</v>
      </c>
      <c r="W13" s="62"/>
      <c r="X13" s="62"/>
      <c r="Y13" s="62"/>
      <c r="Z13" s="73" t="s">
        <v>95</v>
      </c>
      <c r="AA13" s="73" t="s">
        <v>95</v>
      </c>
      <c r="AB13" s="73" t="s">
        <v>95</v>
      </c>
      <c r="AC13" s="62"/>
      <c r="AD13" s="73" t="s">
        <v>95</v>
      </c>
      <c r="AF13" s="79" t="str">
        <f t="shared" ref="AF13:AO21" ca="1" si="3">INDIRECT("'"&amp;$A13&amp;"'"&amp;"!"&amp;AF$1&amp;"$3")</f>
        <v/>
      </c>
      <c r="AG13" s="79" t="str">
        <f t="shared" ca="1" si="3"/>
        <v/>
      </c>
      <c r="AH13" s="79" t="str">
        <f t="shared" ca="1" si="3"/>
        <v>x</v>
      </c>
      <c r="AI13" s="79" t="str">
        <f t="shared" ca="1" si="3"/>
        <v>x</v>
      </c>
      <c r="AJ13" s="79" t="str">
        <f t="shared" ca="1" si="3"/>
        <v/>
      </c>
      <c r="AK13" s="79" t="str">
        <f t="shared" ca="1" si="3"/>
        <v/>
      </c>
      <c r="AL13" s="79" t="str">
        <f t="shared" ca="1" si="3"/>
        <v>x</v>
      </c>
      <c r="AM13" s="79" t="str">
        <f t="shared" ca="1" si="3"/>
        <v>x</v>
      </c>
      <c r="AN13" s="79" t="str">
        <f t="shared" ca="1" si="3"/>
        <v>x</v>
      </c>
      <c r="AO13" s="79" t="str">
        <f t="shared" ca="1" si="3"/>
        <v>x</v>
      </c>
      <c r="AP13" s="79" t="str">
        <f t="shared" ref="AP13:AY21" ca="1" si="4">INDIRECT("'"&amp;$A13&amp;"'"&amp;"!"&amp;AP$1&amp;"$3")</f>
        <v/>
      </c>
      <c r="AQ13" s="79" t="str">
        <f t="shared" ca="1" si="4"/>
        <v/>
      </c>
      <c r="AR13" s="79" t="str">
        <f t="shared" ca="1" si="4"/>
        <v>x</v>
      </c>
      <c r="AS13" s="79" t="str">
        <f t="shared" ca="1" si="4"/>
        <v/>
      </c>
      <c r="AT13" s="79" t="str">
        <f t="shared" ca="1" si="4"/>
        <v>x</v>
      </c>
      <c r="AU13" s="79" t="str">
        <f t="shared" ca="1" si="4"/>
        <v>x</v>
      </c>
      <c r="AV13" s="79" t="str">
        <f t="shared" ca="1" si="4"/>
        <v>x</v>
      </c>
      <c r="AW13" s="79" t="str">
        <f t="shared" ca="1" si="4"/>
        <v/>
      </c>
      <c r="AX13" s="79" t="str">
        <f t="shared" ca="1" si="4"/>
        <v>x</v>
      </c>
      <c r="AY13" s="79" t="str">
        <f t="shared" ca="1" si="4"/>
        <v>x</v>
      </c>
      <c r="AZ13" s="79" t="str">
        <f t="shared" ref="AZ13:BH21" ca="1" si="5">INDIRECT("'"&amp;$A13&amp;"'"&amp;"!"&amp;AZ$1&amp;"$3")</f>
        <v>x</v>
      </c>
      <c r="BA13" s="79" t="str">
        <f t="shared" ca="1" si="5"/>
        <v/>
      </c>
      <c r="BB13" s="79" t="str">
        <f t="shared" ca="1" si="5"/>
        <v/>
      </c>
      <c r="BC13" s="79" t="str">
        <f t="shared" ca="1" si="5"/>
        <v/>
      </c>
      <c r="BD13" s="79" t="str">
        <f t="shared" ca="1" si="5"/>
        <v>x</v>
      </c>
      <c r="BE13" s="79" t="str">
        <f t="shared" ca="1" si="5"/>
        <v>x</v>
      </c>
      <c r="BF13" s="79" t="str">
        <f t="shared" ca="1" si="5"/>
        <v>x</v>
      </c>
      <c r="BG13" s="79" t="str">
        <f t="shared" ca="1" si="5"/>
        <v/>
      </c>
      <c r="BH13" s="79" t="str">
        <f t="shared" ca="1" si="5"/>
        <v>x</v>
      </c>
    </row>
    <row r="14" spans="1:60" ht="27" customHeight="1" thickBot="1">
      <c r="A14" s="71" t="s">
        <v>106</v>
      </c>
      <c r="B14" s="62"/>
      <c r="C14" s="73"/>
      <c r="D14" s="62"/>
      <c r="E14" s="62"/>
      <c r="F14" s="62"/>
      <c r="G14" s="62"/>
      <c r="H14" s="62"/>
      <c r="I14" s="73" t="s">
        <v>95</v>
      </c>
      <c r="J14" s="73"/>
      <c r="K14" s="62"/>
      <c r="L14" s="62"/>
      <c r="M14" s="62"/>
      <c r="N14" s="62"/>
      <c r="O14" s="73"/>
      <c r="P14" s="62"/>
      <c r="Q14" s="73" t="s">
        <v>95</v>
      </c>
      <c r="R14" s="62"/>
      <c r="S14" s="73"/>
      <c r="T14" s="73"/>
      <c r="U14" s="62"/>
      <c r="V14" s="62"/>
      <c r="W14" s="62"/>
      <c r="X14" s="62"/>
      <c r="Y14" s="62"/>
      <c r="Z14" s="73"/>
      <c r="AA14" s="73"/>
      <c r="AB14" s="62"/>
      <c r="AC14" s="62"/>
      <c r="AD14" s="73"/>
      <c r="AF14" s="79" t="str">
        <f t="shared" ca="1" si="3"/>
        <v/>
      </c>
      <c r="AG14" s="79" t="str">
        <f t="shared" ca="1" si="3"/>
        <v>x</v>
      </c>
      <c r="AH14" s="79" t="str">
        <f t="shared" ca="1" si="3"/>
        <v/>
      </c>
      <c r="AI14" s="79" t="str">
        <f t="shared" ca="1" si="3"/>
        <v/>
      </c>
      <c r="AJ14" s="79" t="str">
        <f t="shared" ca="1" si="3"/>
        <v/>
      </c>
      <c r="AK14" s="79" t="str">
        <f t="shared" ca="1" si="3"/>
        <v/>
      </c>
      <c r="AL14" s="79" t="str">
        <f t="shared" ca="1" si="3"/>
        <v/>
      </c>
      <c r="AM14" s="79" t="str">
        <f t="shared" ca="1" si="3"/>
        <v/>
      </c>
      <c r="AN14" s="79" t="str">
        <f t="shared" ca="1" si="3"/>
        <v>x</v>
      </c>
      <c r="AO14" s="79" t="str">
        <f t="shared" ca="1" si="3"/>
        <v/>
      </c>
      <c r="AP14" s="79" t="str">
        <f t="shared" ca="1" si="4"/>
        <v/>
      </c>
      <c r="AQ14" s="79" t="str">
        <f t="shared" ca="1" si="4"/>
        <v/>
      </c>
      <c r="AR14" s="79" t="str">
        <f t="shared" ca="1" si="4"/>
        <v/>
      </c>
      <c r="AS14" s="79" t="str">
        <f t="shared" ca="1" si="4"/>
        <v>x</v>
      </c>
      <c r="AT14" s="79" t="str">
        <f t="shared" ca="1" si="4"/>
        <v/>
      </c>
      <c r="AU14" s="79" t="str">
        <f t="shared" ca="1" si="4"/>
        <v>x</v>
      </c>
      <c r="AV14" s="79" t="str">
        <f t="shared" ca="1" si="4"/>
        <v/>
      </c>
      <c r="AW14" s="79" t="str">
        <f t="shared" ca="1" si="4"/>
        <v>x</v>
      </c>
      <c r="AX14" s="79" t="str">
        <f t="shared" ca="1" si="4"/>
        <v>x</v>
      </c>
      <c r="AY14" s="79" t="str">
        <f t="shared" ca="1" si="4"/>
        <v/>
      </c>
      <c r="AZ14" s="79" t="str">
        <f t="shared" ca="1" si="5"/>
        <v/>
      </c>
      <c r="BA14" s="79" t="str">
        <f t="shared" ca="1" si="5"/>
        <v/>
      </c>
      <c r="BB14" s="79" t="str">
        <f t="shared" ca="1" si="5"/>
        <v/>
      </c>
      <c r="BC14" s="79" t="str">
        <f t="shared" ca="1" si="5"/>
        <v/>
      </c>
      <c r="BD14" s="79" t="str">
        <f t="shared" ca="1" si="5"/>
        <v>x</v>
      </c>
      <c r="BE14" s="79" t="str">
        <f t="shared" ca="1" si="5"/>
        <v>x</v>
      </c>
      <c r="BF14" s="79" t="str">
        <f t="shared" ca="1" si="5"/>
        <v/>
      </c>
      <c r="BG14" s="79" t="str">
        <f t="shared" ca="1" si="5"/>
        <v/>
      </c>
      <c r="BH14" s="79" t="str">
        <f t="shared" ca="1" si="5"/>
        <v>x</v>
      </c>
    </row>
    <row r="15" spans="1:60" ht="27" customHeight="1" thickBot="1">
      <c r="A15" s="71" t="s">
        <v>107</v>
      </c>
      <c r="B15" s="62"/>
      <c r="C15" s="73" t="s">
        <v>95</v>
      </c>
      <c r="D15" s="62"/>
      <c r="E15" s="62"/>
      <c r="F15" s="73" t="s">
        <v>95</v>
      </c>
      <c r="G15" s="62"/>
      <c r="H15" s="62"/>
      <c r="I15" s="62"/>
      <c r="J15" s="62"/>
      <c r="K15" s="62"/>
      <c r="L15" s="62"/>
      <c r="M15" s="62"/>
      <c r="N15" s="62"/>
      <c r="O15" s="73" t="s">
        <v>95</v>
      </c>
      <c r="P15" s="62"/>
      <c r="Q15" s="62"/>
      <c r="R15" s="73" t="s">
        <v>95</v>
      </c>
      <c r="S15" s="62"/>
      <c r="T15" s="73" t="s">
        <v>95</v>
      </c>
      <c r="U15" s="62"/>
      <c r="V15" s="62"/>
      <c r="W15" s="62"/>
      <c r="X15" s="73" t="s">
        <v>95</v>
      </c>
      <c r="Y15" s="62"/>
      <c r="Z15" s="62"/>
      <c r="AA15" s="73" t="s">
        <v>95</v>
      </c>
      <c r="AB15" s="62"/>
      <c r="AC15" s="62"/>
      <c r="AD15" s="62"/>
      <c r="AF15" s="79" t="str">
        <f t="shared" ca="1" si="3"/>
        <v/>
      </c>
      <c r="AG15" s="79" t="str">
        <f t="shared" ca="1" si="3"/>
        <v>x</v>
      </c>
      <c r="AH15" s="79" t="str">
        <f t="shared" ca="1" si="3"/>
        <v/>
      </c>
      <c r="AI15" s="79" t="str">
        <f t="shared" ca="1" si="3"/>
        <v/>
      </c>
      <c r="AJ15" s="79" t="str">
        <f t="shared" ca="1" si="3"/>
        <v>x</v>
      </c>
      <c r="AK15" s="79" t="str">
        <f t="shared" ca="1" si="3"/>
        <v/>
      </c>
      <c r="AL15" s="79" t="str">
        <f t="shared" ca="1" si="3"/>
        <v/>
      </c>
      <c r="AM15" s="79" t="str">
        <f t="shared" ca="1" si="3"/>
        <v/>
      </c>
      <c r="AN15" s="79" t="str">
        <f t="shared" ca="1" si="3"/>
        <v/>
      </c>
      <c r="AO15" s="79" t="str">
        <f t="shared" ca="1" si="3"/>
        <v/>
      </c>
      <c r="AP15" s="79" t="str">
        <f t="shared" ca="1" si="4"/>
        <v/>
      </c>
      <c r="AQ15" s="79" t="str">
        <f t="shared" ca="1" si="4"/>
        <v/>
      </c>
      <c r="AR15" s="79" t="str">
        <f t="shared" ca="1" si="4"/>
        <v/>
      </c>
      <c r="AS15" s="79" t="str">
        <f t="shared" ca="1" si="4"/>
        <v>x</v>
      </c>
      <c r="AT15" s="79" t="str">
        <f t="shared" ca="1" si="4"/>
        <v/>
      </c>
      <c r="AU15" s="79" t="str">
        <f t="shared" ca="1" si="4"/>
        <v/>
      </c>
      <c r="AV15" s="79" t="str">
        <f t="shared" ca="1" si="4"/>
        <v>x</v>
      </c>
      <c r="AW15" s="79" t="str">
        <f t="shared" ca="1" si="4"/>
        <v/>
      </c>
      <c r="AX15" s="79" t="str">
        <f t="shared" ca="1" si="4"/>
        <v>x</v>
      </c>
      <c r="AY15" s="79" t="str">
        <f t="shared" ca="1" si="4"/>
        <v/>
      </c>
      <c r="AZ15" s="79" t="str">
        <f t="shared" ca="1" si="5"/>
        <v/>
      </c>
      <c r="BA15" s="79" t="str">
        <f t="shared" ca="1" si="5"/>
        <v/>
      </c>
      <c r="BB15" s="79" t="str">
        <f t="shared" ca="1" si="5"/>
        <v>x</v>
      </c>
      <c r="BC15" s="79" t="str">
        <f t="shared" ca="1" si="5"/>
        <v/>
      </c>
      <c r="BD15" s="79" t="str">
        <f t="shared" ca="1" si="5"/>
        <v/>
      </c>
      <c r="BE15" s="79" t="str">
        <f t="shared" ca="1" si="5"/>
        <v>x</v>
      </c>
      <c r="BF15" s="79" t="str">
        <f t="shared" ca="1" si="5"/>
        <v/>
      </c>
      <c r="BG15" s="79" t="str">
        <f t="shared" ca="1" si="5"/>
        <v/>
      </c>
      <c r="BH15" s="79" t="str">
        <f t="shared" ca="1" si="5"/>
        <v/>
      </c>
    </row>
    <row r="16" spans="1:60" ht="27" customHeight="1" thickBot="1">
      <c r="A16" s="71" t="s">
        <v>108</v>
      </c>
      <c r="B16" s="62"/>
      <c r="C16" s="73"/>
      <c r="D16" s="62"/>
      <c r="E16" s="62"/>
      <c r="F16" s="62"/>
      <c r="G16" s="62"/>
      <c r="H16" s="62"/>
      <c r="I16" s="73" t="s">
        <v>95</v>
      </c>
      <c r="J16" s="73" t="s">
        <v>95</v>
      </c>
      <c r="K16" s="62"/>
      <c r="L16" s="62"/>
      <c r="M16" s="62"/>
      <c r="N16" s="62"/>
      <c r="O16" s="62"/>
      <c r="P16" s="73" t="s">
        <v>95</v>
      </c>
      <c r="Q16" s="73" t="s">
        <v>95</v>
      </c>
      <c r="R16" s="62"/>
      <c r="S16" s="62"/>
      <c r="T16" s="73" t="s">
        <v>95</v>
      </c>
      <c r="U16" s="62"/>
      <c r="V16" s="62"/>
      <c r="W16" s="62"/>
      <c r="X16" s="62"/>
      <c r="Y16" s="62"/>
      <c r="Z16" s="73" t="s">
        <v>95</v>
      </c>
      <c r="AA16" s="62"/>
      <c r="AB16" s="73" t="s">
        <v>95</v>
      </c>
      <c r="AC16" s="62"/>
      <c r="AD16" s="62"/>
      <c r="AF16" s="79" t="str">
        <f t="shared" ca="1" si="3"/>
        <v/>
      </c>
      <c r="AG16" s="79" t="str">
        <f t="shared" ca="1" si="3"/>
        <v/>
      </c>
      <c r="AH16" s="79" t="str">
        <f t="shared" ca="1" si="3"/>
        <v/>
      </c>
      <c r="AI16" s="79" t="str">
        <f t="shared" ca="1" si="3"/>
        <v/>
      </c>
      <c r="AJ16" s="79" t="str">
        <f t="shared" ca="1" si="3"/>
        <v/>
      </c>
      <c r="AK16" s="79" t="str">
        <f t="shared" ca="1" si="3"/>
        <v/>
      </c>
      <c r="AL16" s="79" t="str">
        <f t="shared" ca="1" si="3"/>
        <v/>
      </c>
      <c r="AM16" s="79" t="str">
        <f t="shared" ca="1" si="3"/>
        <v>x</v>
      </c>
      <c r="AN16" s="79" t="str">
        <f t="shared" ca="1" si="3"/>
        <v>x</v>
      </c>
      <c r="AO16" s="79" t="str">
        <f t="shared" ca="1" si="3"/>
        <v/>
      </c>
      <c r="AP16" s="79" t="str">
        <f t="shared" ca="1" si="4"/>
        <v/>
      </c>
      <c r="AQ16" s="79" t="str">
        <f t="shared" ca="1" si="4"/>
        <v/>
      </c>
      <c r="AR16" s="79" t="str">
        <f t="shared" ca="1" si="4"/>
        <v/>
      </c>
      <c r="AS16" s="79" t="str">
        <f t="shared" ca="1" si="4"/>
        <v/>
      </c>
      <c r="AT16" s="79" t="str">
        <f t="shared" ca="1" si="4"/>
        <v>x</v>
      </c>
      <c r="AU16" s="79" t="str">
        <f t="shared" ca="1" si="4"/>
        <v>x</v>
      </c>
      <c r="AV16" s="79" t="str">
        <f t="shared" ca="1" si="4"/>
        <v/>
      </c>
      <c r="AW16" s="79" t="str">
        <f t="shared" ca="1" si="4"/>
        <v/>
      </c>
      <c r="AX16" s="79" t="str">
        <f t="shared" ca="1" si="4"/>
        <v>x</v>
      </c>
      <c r="AY16" s="79" t="str">
        <f t="shared" ca="1" si="4"/>
        <v/>
      </c>
      <c r="AZ16" s="79" t="str">
        <f t="shared" ca="1" si="5"/>
        <v/>
      </c>
      <c r="BA16" s="79" t="str">
        <f t="shared" ca="1" si="5"/>
        <v/>
      </c>
      <c r="BB16" s="79" t="str">
        <f t="shared" ca="1" si="5"/>
        <v/>
      </c>
      <c r="BC16" s="79" t="str">
        <f t="shared" ca="1" si="5"/>
        <v/>
      </c>
      <c r="BD16" s="79" t="str">
        <f t="shared" ca="1" si="5"/>
        <v>x</v>
      </c>
      <c r="BE16" s="79" t="str">
        <f t="shared" ca="1" si="5"/>
        <v/>
      </c>
      <c r="BF16" s="79" t="str">
        <f t="shared" ca="1" si="5"/>
        <v>x</v>
      </c>
      <c r="BG16" s="79" t="str">
        <f t="shared" ca="1" si="5"/>
        <v/>
      </c>
      <c r="BH16" s="79" t="str">
        <f t="shared" ca="1" si="5"/>
        <v/>
      </c>
    </row>
    <row r="17" spans="1:60" ht="27" customHeight="1" thickBot="1">
      <c r="A17" s="71" t="s">
        <v>109</v>
      </c>
      <c r="B17" s="73" t="s">
        <v>95</v>
      </c>
      <c r="C17" s="73" t="s">
        <v>95</v>
      </c>
      <c r="D17" s="62"/>
      <c r="E17" s="73" t="s">
        <v>95</v>
      </c>
      <c r="F17" s="73" t="s">
        <v>95</v>
      </c>
      <c r="G17" s="62"/>
      <c r="H17" s="73" t="s">
        <v>95</v>
      </c>
      <c r="I17" s="73" t="s">
        <v>95</v>
      </c>
      <c r="J17" s="62"/>
      <c r="K17" s="62"/>
      <c r="L17" s="73" t="s">
        <v>95</v>
      </c>
      <c r="M17" s="62"/>
      <c r="N17" s="62"/>
      <c r="O17" s="62"/>
      <c r="P17" s="73" t="s">
        <v>95</v>
      </c>
      <c r="Q17" s="73" t="s">
        <v>95</v>
      </c>
      <c r="R17" s="73" t="s">
        <v>95</v>
      </c>
      <c r="S17" s="73" t="s">
        <v>95</v>
      </c>
      <c r="T17" s="62"/>
      <c r="U17" s="62"/>
      <c r="V17" s="62"/>
      <c r="W17" s="73" t="s">
        <v>95</v>
      </c>
      <c r="X17" s="73" t="s">
        <v>95</v>
      </c>
      <c r="Y17" s="62"/>
      <c r="Z17" s="73" t="s">
        <v>95</v>
      </c>
      <c r="AA17" s="62"/>
      <c r="AB17" s="62"/>
      <c r="AC17" s="73" t="s">
        <v>95</v>
      </c>
      <c r="AD17" s="73" t="s">
        <v>95</v>
      </c>
      <c r="AF17" s="79" t="str">
        <f t="shared" ca="1" si="3"/>
        <v>x</v>
      </c>
      <c r="AG17" s="79" t="str">
        <f t="shared" ca="1" si="3"/>
        <v>x</v>
      </c>
      <c r="AH17" s="79" t="str">
        <f t="shared" ca="1" si="3"/>
        <v/>
      </c>
      <c r="AI17" s="79" t="str">
        <f t="shared" ca="1" si="3"/>
        <v>x</v>
      </c>
      <c r="AJ17" s="79" t="str">
        <f t="shared" ca="1" si="3"/>
        <v/>
      </c>
      <c r="AK17" s="79" t="str">
        <f t="shared" ca="1" si="3"/>
        <v/>
      </c>
      <c r="AL17" s="79" t="str">
        <f t="shared" ca="1" si="3"/>
        <v>x</v>
      </c>
      <c r="AM17" s="79" t="str">
        <f t="shared" ca="1" si="3"/>
        <v>x</v>
      </c>
      <c r="AN17" s="79" t="str">
        <f t="shared" ca="1" si="3"/>
        <v/>
      </c>
      <c r="AO17" s="79" t="str">
        <f t="shared" ca="1" si="3"/>
        <v/>
      </c>
      <c r="AP17" s="79" t="str">
        <f t="shared" ca="1" si="4"/>
        <v>x</v>
      </c>
      <c r="AQ17" s="79" t="str">
        <f t="shared" ca="1" si="4"/>
        <v/>
      </c>
      <c r="AR17" s="79" t="str">
        <f t="shared" ca="1" si="4"/>
        <v/>
      </c>
      <c r="AS17" s="79" t="str">
        <f t="shared" ca="1" si="4"/>
        <v/>
      </c>
      <c r="AT17" s="79" t="str">
        <f t="shared" ca="1" si="4"/>
        <v>x</v>
      </c>
      <c r="AU17" s="79" t="str">
        <f t="shared" ca="1" si="4"/>
        <v>x</v>
      </c>
      <c r="AV17" s="79" t="str">
        <f t="shared" ca="1" si="4"/>
        <v>x</v>
      </c>
      <c r="AW17" s="79" t="str">
        <f t="shared" ca="1" si="4"/>
        <v>x</v>
      </c>
      <c r="AX17" s="79" t="str">
        <f t="shared" ca="1" si="4"/>
        <v/>
      </c>
      <c r="AY17" s="79" t="str">
        <f t="shared" ca="1" si="4"/>
        <v/>
      </c>
      <c r="AZ17" s="79" t="str">
        <f t="shared" ca="1" si="5"/>
        <v/>
      </c>
      <c r="BA17" s="79" t="str">
        <f t="shared" ca="1" si="5"/>
        <v>x</v>
      </c>
      <c r="BB17" s="79" t="str">
        <f t="shared" ca="1" si="5"/>
        <v>x</v>
      </c>
      <c r="BC17" s="79" t="str">
        <f t="shared" ca="1" si="5"/>
        <v/>
      </c>
      <c r="BD17" s="79" t="str">
        <f t="shared" ca="1" si="5"/>
        <v>x</v>
      </c>
      <c r="BE17" s="79" t="str">
        <f t="shared" ca="1" si="5"/>
        <v/>
      </c>
      <c r="BF17" s="79" t="str">
        <f t="shared" ca="1" si="5"/>
        <v/>
      </c>
      <c r="BG17" s="79" t="str">
        <f t="shared" ca="1" si="5"/>
        <v>x</v>
      </c>
      <c r="BH17" s="79" t="str">
        <f t="shared" ca="1" si="5"/>
        <v>x</v>
      </c>
    </row>
    <row r="18" spans="1:60" ht="27" customHeight="1" thickBot="1">
      <c r="A18" s="76">
        <v>204491</v>
      </c>
      <c r="B18" s="63"/>
      <c r="C18" s="64"/>
      <c r="D18" s="64"/>
      <c r="E18" s="64"/>
      <c r="F18" s="64"/>
      <c r="G18" s="64"/>
      <c r="H18" s="64"/>
      <c r="I18" s="64"/>
      <c r="J18" s="77" t="s">
        <v>95</v>
      </c>
      <c r="K18" s="77" t="s">
        <v>95</v>
      </c>
      <c r="L18" s="64"/>
      <c r="M18" s="64"/>
      <c r="N18" s="64"/>
      <c r="O18" s="77" t="s">
        <v>95</v>
      </c>
      <c r="P18" s="64"/>
      <c r="Q18" s="64"/>
      <c r="R18" s="64"/>
      <c r="S18" s="77" t="s">
        <v>95</v>
      </c>
      <c r="T18" s="77" t="s">
        <v>95</v>
      </c>
      <c r="U18" s="64"/>
      <c r="V18" s="64"/>
      <c r="W18" s="64"/>
      <c r="X18" s="64"/>
      <c r="Y18" s="64"/>
      <c r="Z18" s="64"/>
      <c r="AA18" s="64"/>
      <c r="AB18" s="64"/>
      <c r="AC18" s="77" t="s">
        <v>95</v>
      </c>
      <c r="AD18" s="64"/>
      <c r="AF18" s="79" t="str">
        <f t="shared" ca="1" si="3"/>
        <v/>
      </c>
      <c r="AG18" s="79" t="str">
        <f t="shared" ca="1" si="3"/>
        <v/>
      </c>
      <c r="AH18" s="79" t="str">
        <f t="shared" ca="1" si="3"/>
        <v/>
      </c>
      <c r="AI18" s="79" t="str">
        <f t="shared" ca="1" si="3"/>
        <v/>
      </c>
      <c r="AJ18" s="79" t="str">
        <f t="shared" ca="1" si="3"/>
        <v/>
      </c>
      <c r="AK18" s="79" t="str">
        <f t="shared" ca="1" si="3"/>
        <v/>
      </c>
      <c r="AL18" s="79" t="str">
        <f t="shared" ca="1" si="3"/>
        <v/>
      </c>
      <c r="AM18" s="79" t="str">
        <f t="shared" ca="1" si="3"/>
        <v/>
      </c>
      <c r="AN18" s="79" t="str">
        <f t="shared" ca="1" si="3"/>
        <v>x</v>
      </c>
      <c r="AO18" s="79" t="str">
        <f t="shared" ca="1" si="3"/>
        <v>x</v>
      </c>
      <c r="AP18" s="79" t="str">
        <f t="shared" ca="1" si="4"/>
        <v/>
      </c>
      <c r="AQ18" s="79" t="str">
        <f t="shared" ca="1" si="4"/>
        <v/>
      </c>
      <c r="AR18" s="79" t="str">
        <f t="shared" ca="1" si="4"/>
        <v/>
      </c>
      <c r="AS18" s="79" t="str">
        <f t="shared" ca="1" si="4"/>
        <v>x</v>
      </c>
      <c r="AT18" s="79" t="str">
        <f t="shared" ca="1" si="4"/>
        <v/>
      </c>
      <c r="AU18" s="79" t="str">
        <f t="shared" ca="1" si="4"/>
        <v/>
      </c>
      <c r="AV18" s="79" t="str">
        <f t="shared" ca="1" si="4"/>
        <v/>
      </c>
      <c r="AW18" s="79" t="str">
        <f t="shared" ca="1" si="4"/>
        <v>x</v>
      </c>
      <c r="AX18" s="79" t="str">
        <f t="shared" ca="1" si="4"/>
        <v>x</v>
      </c>
      <c r="AY18" s="79" t="str">
        <f t="shared" ca="1" si="4"/>
        <v/>
      </c>
      <c r="AZ18" s="79" t="str">
        <f t="shared" ca="1" si="5"/>
        <v/>
      </c>
      <c r="BA18" s="79" t="str">
        <f t="shared" ca="1" si="5"/>
        <v/>
      </c>
      <c r="BB18" s="79" t="str">
        <f t="shared" ca="1" si="5"/>
        <v/>
      </c>
      <c r="BC18" s="79" t="str">
        <f t="shared" ca="1" si="5"/>
        <v/>
      </c>
      <c r="BD18" s="79" t="str">
        <f t="shared" ca="1" si="5"/>
        <v/>
      </c>
      <c r="BE18" s="79" t="str">
        <f t="shared" ca="1" si="5"/>
        <v/>
      </c>
      <c r="BF18" s="79" t="str">
        <f t="shared" ca="1" si="5"/>
        <v/>
      </c>
      <c r="BG18" s="79" t="str">
        <f t="shared" ca="1" si="5"/>
        <v>x</v>
      </c>
      <c r="BH18" s="79" t="str">
        <f t="shared" ca="1" si="5"/>
        <v/>
      </c>
    </row>
    <row r="19" spans="1:60" ht="27" customHeight="1" thickBot="1">
      <c r="A19" s="76">
        <v>204499</v>
      </c>
      <c r="B19" s="65"/>
      <c r="C19" s="66"/>
      <c r="D19" s="66"/>
      <c r="E19" s="66"/>
      <c r="F19" s="66"/>
      <c r="G19" s="66"/>
      <c r="H19" s="66"/>
      <c r="I19" s="66"/>
      <c r="J19" s="78" t="s">
        <v>95</v>
      </c>
      <c r="K19" s="78" t="s">
        <v>95</v>
      </c>
      <c r="L19" s="66"/>
      <c r="M19" s="66"/>
      <c r="N19" s="66"/>
      <c r="O19" s="78" t="s">
        <v>95</v>
      </c>
      <c r="P19" s="66"/>
      <c r="Q19" s="66"/>
      <c r="R19" s="66"/>
      <c r="S19" s="78" t="s">
        <v>95</v>
      </c>
      <c r="T19" s="78" t="s">
        <v>95</v>
      </c>
      <c r="U19" s="66"/>
      <c r="V19" s="66"/>
      <c r="W19" s="66"/>
      <c r="X19" s="66"/>
      <c r="Y19" s="66"/>
      <c r="Z19" s="66"/>
      <c r="AA19" s="66"/>
      <c r="AB19" s="66"/>
      <c r="AC19" s="78" t="s">
        <v>95</v>
      </c>
      <c r="AD19" s="66"/>
      <c r="AF19" s="79" t="str">
        <f t="shared" ca="1" si="3"/>
        <v/>
      </c>
      <c r="AG19" s="79" t="str">
        <f t="shared" ca="1" si="3"/>
        <v/>
      </c>
      <c r="AH19" s="79" t="str">
        <f t="shared" ca="1" si="3"/>
        <v/>
      </c>
      <c r="AI19" s="79" t="str">
        <f t="shared" ca="1" si="3"/>
        <v/>
      </c>
      <c r="AJ19" s="79" t="str">
        <f t="shared" ca="1" si="3"/>
        <v/>
      </c>
      <c r="AK19" s="79" t="str">
        <f t="shared" ca="1" si="3"/>
        <v/>
      </c>
      <c r="AL19" s="79" t="str">
        <f t="shared" ca="1" si="3"/>
        <v/>
      </c>
      <c r="AM19" s="79" t="str">
        <f t="shared" ca="1" si="3"/>
        <v/>
      </c>
      <c r="AN19" s="79" t="str">
        <f t="shared" ca="1" si="3"/>
        <v>x</v>
      </c>
      <c r="AO19" s="79" t="str">
        <f t="shared" ca="1" si="3"/>
        <v>x</v>
      </c>
      <c r="AP19" s="79" t="str">
        <f t="shared" ca="1" si="4"/>
        <v/>
      </c>
      <c r="AQ19" s="79" t="str">
        <f t="shared" ca="1" si="4"/>
        <v/>
      </c>
      <c r="AR19" s="79" t="str">
        <f t="shared" ca="1" si="4"/>
        <v/>
      </c>
      <c r="AS19" s="79" t="str">
        <f t="shared" ca="1" si="4"/>
        <v>x</v>
      </c>
      <c r="AT19" s="79" t="str">
        <f t="shared" ca="1" si="4"/>
        <v/>
      </c>
      <c r="AU19" s="79" t="str">
        <f t="shared" ca="1" si="4"/>
        <v/>
      </c>
      <c r="AV19" s="79" t="str">
        <f t="shared" ca="1" si="4"/>
        <v/>
      </c>
      <c r="AW19" s="79" t="str">
        <f t="shared" ca="1" si="4"/>
        <v>x</v>
      </c>
      <c r="AX19" s="79" t="str">
        <f t="shared" ca="1" si="4"/>
        <v>x</v>
      </c>
      <c r="AY19" s="79" t="str">
        <f t="shared" ca="1" si="4"/>
        <v/>
      </c>
      <c r="AZ19" s="79" t="str">
        <f t="shared" ca="1" si="5"/>
        <v/>
      </c>
      <c r="BA19" s="79" t="str">
        <f t="shared" ca="1" si="5"/>
        <v/>
      </c>
      <c r="BB19" s="79" t="str">
        <f t="shared" ca="1" si="5"/>
        <v/>
      </c>
      <c r="BC19" s="79" t="str">
        <f t="shared" ca="1" si="5"/>
        <v/>
      </c>
      <c r="BD19" s="79" t="str">
        <f t="shared" ca="1" si="5"/>
        <v/>
      </c>
      <c r="BE19" s="79" t="str">
        <f t="shared" ca="1" si="5"/>
        <v/>
      </c>
      <c r="BF19" s="79" t="str">
        <f t="shared" ca="1" si="5"/>
        <v/>
      </c>
      <c r="BG19" s="79" t="str">
        <f t="shared" ca="1" si="5"/>
        <v>x</v>
      </c>
      <c r="BH19" s="79" t="str">
        <f t="shared" ca="1" si="5"/>
        <v/>
      </c>
    </row>
    <row r="20" spans="1:60" ht="27" customHeight="1" thickBot="1">
      <c r="A20" s="76">
        <v>204496</v>
      </c>
      <c r="B20" s="67"/>
      <c r="C20" s="78" t="s">
        <v>95</v>
      </c>
      <c r="D20" s="68"/>
      <c r="E20" s="78" t="s">
        <v>95</v>
      </c>
      <c r="F20" s="78" t="s">
        <v>95</v>
      </c>
      <c r="G20" s="68"/>
      <c r="H20" s="78" t="s">
        <v>95</v>
      </c>
      <c r="I20" s="68"/>
      <c r="J20" s="78" t="s">
        <v>95</v>
      </c>
      <c r="K20" s="78" t="s">
        <v>95</v>
      </c>
      <c r="L20" s="78" t="s">
        <v>95</v>
      </c>
      <c r="M20" s="78" t="s">
        <v>95</v>
      </c>
      <c r="N20" s="68"/>
      <c r="O20" s="78" t="s">
        <v>95</v>
      </c>
      <c r="P20" s="68"/>
      <c r="Q20" s="78" t="s">
        <v>95</v>
      </c>
      <c r="R20" s="68"/>
      <c r="S20" s="78" t="s">
        <v>95</v>
      </c>
      <c r="T20" s="78" t="s">
        <v>95</v>
      </c>
      <c r="U20" s="68"/>
      <c r="V20" s="78" t="s">
        <v>95</v>
      </c>
      <c r="W20" s="68"/>
      <c r="X20" s="78" t="s">
        <v>95</v>
      </c>
      <c r="Y20" s="68"/>
      <c r="Z20" s="68"/>
      <c r="AA20" s="78" t="s">
        <v>95</v>
      </c>
      <c r="AB20" s="68"/>
      <c r="AC20" s="78" t="s">
        <v>95</v>
      </c>
      <c r="AD20" s="78" t="s">
        <v>95</v>
      </c>
      <c r="AF20" s="79" t="str">
        <f t="shared" ca="1" si="3"/>
        <v/>
      </c>
      <c r="AG20" s="79" t="str">
        <f t="shared" ca="1" si="3"/>
        <v>x</v>
      </c>
      <c r="AH20" s="79" t="str">
        <f t="shared" ca="1" si="3"/>
        <v/>
      </c>
      <c r="AI20" s="79" t="str">
        <f t="shared" ca="1" si="3"/>
        <v>x</v>
      </c>
      <c r="AJ20" s="79" t="str">
        <f t="shared" ca="1" si="3"/>
        <v>x</v>
      </c>
      <c r="AK20" s="79" t="str">
        <f t="shared" ca="1" si="3"/>
        <v/>
      </c>
      <c r="AL20" s="79" t="str">
        <f t="shared" ca="1" si="3"/>
        <v>x</v>
      </c>
      <c r="AM20" s="79" t="str">
        <f t="shared" ca="1" si="3"/>
        <v/>
      </c>
      <c r="AN20" s="79" t="str">
        <f t="shared" ca="1" si="3"/>
        <v>x</v>
      </c>
      <c r="AO20" s="79" t="str">
        <f t="shared" ca="1" si="3"/>
        <v>x</v>
      </c>
      <c r="AP20" s="79" t="str">
        <f t="shared" ca="1" si="4"/>
        <v>x</v>
      </c>
      <c r="AQ20" s="79" t="str">
        <f t="shared" ca="1" si="4"/>
        <v>x</v>
      </c>
      <c r="AR20" s="79" t="str">
        <f t="shared" ca="1" si="4"/>
        <v/>
      </c>
      <c r="AS20" s="79" t="str">
        <f t="shared" ca="1" si="4"/>
        <v>x</v>
      </c>
      <c r="AT20" s="79" t="str">
        <f t="shared" ca="1" si="4"/>
        <v/>
      </c>
      <c r="AU20" s="79" t="str">
        <f t="shared" ca="1" si="4"/>
        <v>x</v>
      </c>
      <c r="AV20" s="79" t="str">
        <f t="shared" ca="1" si="4"/>
        <v/>
      </c>
      <c r="AW20" s="79" t="str">
        <f t="shared" ca="1" si="4"/>
        <v>x</v>
      </c>
      <c r="AX20" s="79" t="str">
        <f t="shared" ca="1" si="4"/>
        <v>x</v>
      </c>
      <c r="AY20" s="79" t="str">
        <f t="shared" ca="1" si="4"/>
        <v/>
      </c>
      <c r="AZ20" s="79" t="str">
        <f t="shared" ca="1" si="5"/>
        <v>x</v>
      </c>
      <c r="BA20" s="79" t="str">
        <f t="shared" ca="1" si="5"/>
        <v/>
      </c>
      <c r="BB20" s="79" t="str">
        <f t="shared" ca="1" si="5"/>
        <v>x</v>
      </c>
      <c r="BC20" s="79" t="str">
        <f t="shared" ca="1" si="5"/>
        <v/>
      </c>
      <c r="BD20" s="79" t="str">
        <f t="shared" ca="1" si="5"/>
        <v/>
      </c>
      <c r="BE20" s="79" t="str">
        <f t="shared" ca="1" si="5"/>
        <v>x</v>
      </c>
      <c r="BF20" s="79" t="str">
        <f t="shared" ca="1" si="5"/>
        <v/>
      </c>
      <c r="BG20" s="79" t="str">
        <f t="shared" ca="1" si="5"/>
        <v>x</v>
      </c>
      <c r="BH20" s="79" t="str">
        <f t="shared" ca="1" si="5"/>
        <v>x</v>
      </c>
    </row>
    <row r="21" spans="1:60" ht="27" customHeight="1" thickBot="1">
      <c r="A21" s="76">
        <v>204497</v>
      </c>
      <c r="B21" s="67"/>
      <c r="C21" s="78" t="s">
        <v>95</v>
      </c>
      <c r="D21" s="68"/>
      <c r="E21" s="78" t="s">
        <v>95</v>
      </c>
      <c r="F21" s="68"/>
      <c r="G21" s="68"/>
      <c r="H21" s="78" t="s">
        <v>95</v>
      </c>
      <c r="I21" s="68"/>
      <c r="J21" s="78" t="s">
        <v>95</v>
      </c>
      <c r="K21" s="78" t="s">
        <v>95</v>
      </c>
      <c r="L21" s="68"/>
      <c r="M21" s="68"/>
      <c r="N21" s="68"/>
      <c r="O21" s="78" t="s">
        <v>95</v>
      </c>
      <c r="P21" s="68"/>
      <c r="Q21" s="68"/>
      <c r="R21" s="68"/>
      <c r="S21" s="78" t="s">
        <v>95</v>
      </c>
      <c r="T21" s="78" t="s">
        <v>95</v>
      </c>
      <c r="U21" s="68"/>
      <c r="V21" s="68"/>
      <c r="W21" s="78"/>
      <c r="X21" s="68"/>
      <c r="Y21" s="68"/>
      <c r="Z21" s="68"/>
      <c r="AA21" s="68"/>
      <c r="AB21" s="68"/>
      <c r="AC21" s="78" t="s">
        <v>95</v>
      </c>
      <c r="AD21" s="68"/>
      <c r="AF21" s="79" t="str">
        <f t="shared" ca="1" si="3"/>
        <v/>
      </c>
      <c r="AG21" s="79" t="str">
        <f t="shared" ca="1" si="3"/>
        <v>x</v>
      </c>
      <c r="AH21" s="79" t="str">
        <f t="shared" ca="1" si="3"/>
        <v/>
      </c>
      <c r="AI21" s="79" t="str">
        <f t="shared" ca="1" si="3"/>
        <v>x</v>
      </c>
      <c r="AJ21" s="79" t="str">
        <f t="shared" ca="1" si="3"/>
        <v/>
      </c>
      <c r="AK21" s="79" t="str">
        <f t="shared" ca="1" si="3"/>
        <v/>
      </c>
      <c r="AL21" s="79" t="str">
        <f t="shared" ca="1" si="3"/>
        <v>x</v>
      </c>
      <c r="AM21" s="79" t="str">
        <f t="shared" ca="1" si="3"/>
        <v/>
      </c>
      <c r="AN21" s="79" t="str">
        <f t="shared" ca="1" si="3"/>
        <v>x</v>
      </c>
      <c r="AO21" s="79" t="str">
        <f t="shared" ca="1" si="3"/>
        <v>x</v>
      </c>
      <c r="AP21" s="79" t="str">
        <f t="shared" ca="1" si="4"/>
        <v/>
      </c>
      <c r="AQ21" s="79" t="str">
        <f t="shared" ca="1" si="4"/>
        <v/>
      </c>
      <c r="AR21" s="79" t="str">
        <f t="shared" ca="1" si="4"/>
        <v/>
      </c>
      <c r="AS21" s="79" t="str">
        <f t="shared" ca="1" si="4"/>
        <v>x</v>
      </c>
      <c r="AT21" s="79" t="str">
        <f t="shared" ca="1" si="4"/>
        <v/>
      </c>
      <c r="AU21" s="79" t="str">
        <f t="shared" ca="1" si="4"/>
        <v/>
      </c>
      <c r="AV21" s="79" t="str">
        <f t="shared" ca="1" si="4"/>
        <v/>
      </c>
      <c r="AW21" s="79" t="str">
        <f t="shared" ca="1" si="4"/>
        <v>x</v>
      </c>
      <c r="AX21" s="79" t="str">
        <f t="shared" ca="1" si="4"/>
        <v>x</v>
      </c>
      <c r="AY21" s="79" t="str">
        <f t="shared" ca="1" si="4"/>
        <v/>
      </c>
      <c r="AZ21" s="79" t="str">
        <f t="shared" ca="1" si="5"/>
        <v/>
      </c>
      <c r="BA21" s="79" t="str">
        <f t="shared" ca="1" si="5"/>
        <v/>
      </c>
      <c r="BB21" s="79" t="str">
        <f t="shared" ca="1" si="5"/>
        <v/>
      </c>
      <c r="BC21" s="79" t="str">
        <f t="shared" ca="1" si="5"/>
        <v/>
      </c>
      <c r="BD21" s="79" t="str">
        <f t="shared" ca="1" si="5"/>
        <v/>
      </c>
      <c r="BE21" s="79" t="str">
        <f t="shared" ca="1" si="5"/>
        <v/>
      </c>
      <c r="BF21" s="79" t="str">
        <f t="shared" ca="1" si="5"/>
        <v/>
      </c>
      <c r="BG21" s="79" t="str">
        <f t="shared" ca="1" si="5"/>
        <v>x</v>
      </c>
      <c r="BH21" s="79" t="str">
        <f t="shared" ca="1" si="5"/>
        <v/>
      </c>
    </row>
    <row r="23" spans="1:60" ht="27" customHeight="1">
      <c r="AE23" s="79"/>
      <c r="AF23" s="80" t="s">
        <v>65</v>
      </c>
      <c r="AG23" s="80" t="s">
        <v>66</v>
      </c>
      <c r="AH23" s="80" t="s">
        <v>67</v>
      </c>
      <c r="AI23" s="80" t="s">
        <v>68</v>
      </c>
      <c r="AJ23" s="80" t="s">
        <v>69</v>
      </c>
      <c r="AK23" s="80" t="s">
        <v>70</v>
      </c>
      <c r="AL23" s="80" t="s">
        <v>71</v>
      </c>
      <c r="AM23" s="80" t="s">
        <v>72</v>
      </c>
      <c r="AN23" s="80" t="s">
        <v>73</v>
      </c>
      <c r="AO23" s="80" t="s">
        <v>74</v>
      </c>
      <c r="AP23" s="80" t="s">
        <v>75</v>
      </c>
      <c r="AQ23" s="80" t="s">
        <v>76</v>
      </c>
      <c r="AR23" s="80" t="s">
        <v>77</v>
      </c>
      <c r="AS23" s="80" t="s">
        <v>78</v>
      </c>
      <c r="AT23" s="80" t="s">
        <v>79</v>
      </c>
      <c r="AU23" s="80" t="s">
        <v>80</v>
      </c>
      <c r="AV23" s="80" t="s">
        <v>81</v>
      </c>
      <c r="AW23" s="80" t="s">
        <v>82</v>
      </c>
      <c r="AX23" s="80" t="s">
        <v>83</v>
      </c>
      <c r="AY23" s="80" t="s">
        <v>84</v>
      </c>
      <c r="AZ23" s="80" t="s">
        <v>85</v>
      </c>
      <c r="BA23" s="80" t="s">
        <v>86</v>
      </c>
      <c r="BB23" s="80" t="s">
        <v>87</v>
      </c>
      <c r="BC23" s="80" t="s">
        <v>88</v>
      </c>
      <c r="BD23" s="80" t="s">
        <v>89</v>
      </c>
      <c r="BE23" s="80" t="s">
        <v>90</v>
      </c>
      <c r="BF23" s="80" t="s">
        <v>91</v>
      </c>
      <c r="BG23" s="80" t="s">
        <v>92</v>
      </c>
      <c r="BH23" s="80" t="s">
        <v>93</v>
      </c>
    </row>
    <row r="24" spans="1:60" ht="27" customHeight="1">
      <c r="AE24" s="81" t="s">
        <v>94</v>
      </c>
      <c r="AF24" s="82">
        <f t="shared" ref="AF24:AF42" ca="1" si="6">IF(AF3=B3,0,IF(AF3="X",1,2))</f>
        <v>0</v>
      </c>
      <c r="AG24" s="82">
        <f t="shared" ref="AG24:AG42" ca="1" si="7">IF(AG3=C3,0,IF(AG3="X",1,2))</f>
        <v>0</v>
      </c>
      <c r="AH24" s="82">
        <f t="shared" ref="AH24:AH42" ca="1" si="8">IF(AH3=D3,0,IF(AH3="X",1,2))</f>
        <v>0</v>
      </c>
      <c r="AI24" s="82">
        <f t="shared" ref="AI24:AI42" ca="1" si="9">IF(AI3=E3,0,IF(AI3="X",1,2))</f>
        <v>0</v>
      </c>
      <c r="AJ24" s="82">
        <f t="shared" ref="AJ24:AJ42" ca="1" si="10">IF(AJ3=F3,0,IF(AJ3="X",1,2))</f>
        <v>0</v>
      </c>
      <c r="AK24" s="82">
        <f t="shared" ref="AK24:AK42" ca="1" si="11">IF(AK3=G3,0,IF(AK3="X",1,2))</f>
        <v>0</v>
      </c>
      <c r="AL24" s="82">
        <f t="shared" ref="AL24:AL42" ca="1" si="12">IF(AL3=H3,0,IF(AL3="X",1,2))</f>
        <v>0</v>
      </c>
      <c r="AM24" s="82">
        <f t="shared" ref="AM24:AM42" ca="1" si="13">IF(AM3=I3,0,IF(AM3="X",1,2))</f>
        <v>0</v>
      </c>
      <c r="AN24" s="82">
        <f t="shared" ref="AN24:AN42" ca="1" si="14">IF(AN3=J3,0,IF(AN3="X",1,2))</f>
        <v>0</v>
      </c>
      <c r="AO24" s="82">
        <f t="shared" ref="AO24:AO42" ca="1" si="15">IF(AO3=K3,0,IF(AO3="X",1,2))</f>
        <v>0</v>
      </c>
      <c r="AP24" s="82">
        <f t="shared" ref="AP24:AP42" ca="1" si="16">IF(AP3=L3,0,IF(AP3="X",1,2))</f>
        <v>0</v>
      </c>
      <c r="AQ24" s="82">
        <f t="shared" ref="AQ24:AQ42" ca="1" si="17">IF(AQ3=M3,0,IF(AQ3="X",1,2))</f>
        <v>0</v>
      </c>
      <c r="AR24" s="82">
        <f t="shared" ref="AR24:AR42" ca="1" si="18">IF(AR3=N3,0,IF(AR3="X",1,2))</f>
        <v>0</v>
      </c>
      <c r="AS24" s="82">
        <f t="shared" ref="AS24:AS42" ca="1" si="19">IF(AS3=O3,0,IF(AS3="X",1,2))</f>
        <v>0</v>
      </c>
      <c r="AT24" s="82">
        <f t="shared" ref="AT24:AT42" ca="1" si="20">IF(AT3=P3,0,IF(AT3="X",1,2))</f>
        <v>0</v>
      </c>
      <c r="AU24" s="82">
        <f t="shared" ref="AU24:AU42" ca="1" si="21">IF(AU3=Q3,0,IF(AU3="X",1,2))</f>
        <v>0</v>
      </c>
      <c r="AV24" s="82">
        <f t="shared" ref="AV24:AV42" ca="1" si="22">IF(AV3=R3,0,IF(AV3="X",1,2))</f>
        <v>0</v>
      </c>
      <c r="AW24" s="82">
        <f t="shared" ref="AW24:AW42" ca="1" si="23">IF(AW3=S3,0,IF(AW3="X",1,2))</f>
        <v>0</v>
      </c>
      <c r="AX24" s="82">
        <f t="shared" ref="AX24:AX42" ca="1" si="24">IF(AX3=T3,0,IF(AX3="X",1,2))</f>
        <v>0</v>
      </c>
      <c r="AY24" s="82">
        <f t="shared" ref="AY24:AY42" ca="1" si="25">IF(AY3=U3,0,IF(AY3="X",1,2))</f>
        <v>0</v>
      </c>
      <c r="AZ24" s="82">
        <f t="shared" ref="AZ24:AZ42" ca="1" si="26">IF(AZ3=V3,0,IF(AZ3="X",1,2))</f>
        <v>0</v>
      </c>
      <c r="BA24" s="82">
        <f t="shared" ref="BA24:BA42" ca="1" si="27">IF(BA3=W3,0,IF(BA3="X",1,2))</f>
        <v>0</v>
      </c>
      <c r="BB24" s="82">
        <f t="shared" ref="BB24:BB42" ca="1" si="28">IF(BB3=X3,0,IF(BB3="X",1,2))</f>
        <v>0</v>
      </c>
      <c r="BC24" s="82">
        <f t="shared" ref="BC24:BC42" ca="1" si="29">IF(BC3=Y3,0,IF(BC3="X",1,2))</f>
        <v>0</v>
      </c>
      <c r="BD24" s="82">
        <f t="shared" ref="BD24:BD42" ca="1" si="30">IF(BD3=Z3,0,IF(BD3="X",1,2))</f>
        <v>0</v>
      </c>
      <c r="BE24" s="82">
        <f t="shared" ref="BE24:BE42" ca="1" si="31">IF(BE3=AA3,0,IF(BE3="X",1,2))</f>
        <v>0</v>
      </c>
      <c r="BF24" s="82">
        <f t="shared" ref="BF24:BF42" ca="1" si="32">IF(BF3=AB3,0,IF(BF3="X",1,2))</f>
        <v>0</v>
      </c>
      <c r="BG24" s="82">
        <f t="shared" ref="BG24:BG42" ca="1" si="33">IF(BG3=AC3,0,IF(BG3="X",1,2))</f>
        <v>0</v>
      </c>
      <c r="BH24" s="82">
        <f t="shared" ref="BH24:BH42" ca="1" si="34">IF(BH3=AD3,0,IF(BH3="X",1,2))</f>
        <v>0</v>
      </c>
    </row>
    <row r="25" spans="1:60" ht="27" customHeight="1">
      <c r="X25" s="89" t="s">
        <v>110</v>
      </c>
      <c r="Y25" s="89"/>
      <c r="Z25" s="89"/>
      <c r="AA25" s="89" t="s">
        <v>111</v>
      </c>
      <c r="AB25" s="89"/>
      <c r="AC25" s="89"/>
      <c r="AD25" s="89"/>
      <c r="AE25" s="81" t="s">
        <v>96</v>
      </c>
      <c r="AF25" s="82">
        <f t="shared" ca="1" si="6"/>
        <v>0</v>
      </c>
      <c r="AG25" s="82">
        <f t="shared" ca="1" si="7"/>
        <v>0</v>
      </c>
      <c r="AH25" s="82">
        <f t="shared" ca="1" si="8"/>
        <v>0</v>
      </c>
      <c r="AI25" s="82">
        <f t="shared" ca="1" si="9"/>
        <v>0</v>
      </c>
      <c r="AJ25" s="82">
        <f t="shared" ca="1" si="10"/>
        <v>0</v>
      </c>
      <c r="AK25" s="82">
        <f t="shared" ca="1" si="11"/>
        <v>0</v>
      </c>
      <c r="AL25" s="82">
        <f t="shared" ca="1" si="12"/>
        <v>0</v>
      </c>
      <c r="AM25" s="82">
        <f t="shared" ca="1" si="13"/>
        <v>0</v>
      </c>
      <c r="AN25" s="82">
        <f t="shared" ca="1" si="14"/>
        <v>0</v>
      </c>
      <c r="AO25" s="82">
        <f t="shared" ca="1" si="15"/>
        <v>0</v>
      </c>
      <c r="AP25" s="82">
        <f t="shared" ca="1" si="16"/>
        <v>0</v>
      </c>
      <c r="AQ25" s="82">
        <f t="shared" ca="1" si="17"/>
        <v>0</v>
      </c>
      <c r="AR25" s="82">
        <f t="shared" ca="1" si="18"/>
        <v>0</v>
      </c>
      <c r="AS25" s="82">
        <f t="shared" ca="1" si="19"/>
        <v>0</v>
      </c>
      <c r="AT25" s="82">
        <f t="shared" ca="1" si="20"/>
        <v>0</v>
      </c>
      <c r="AU25" s="82">
        <f t="shared" ca="1" si="21"/>
        <v>0</v>
      </c>
      <c r="AV25" s="82">
        <f t="shared" ca="1" si="22"/>
        <v>1</v>
      </c>
      <c r="AW25" s="82">
        <f t="shared" ca="1" si="23"/>
        <v>0</v>
      </c>
      <c r="AX25" s="82">
        <f t="shared" ca="1" si="24"/>
        <v>0</v>
      </c>
      <c r="AY25" s="82">
        <f t="shared" ca="1" si="25"/>
        <v>0</v>
      </c>
      <c r="AZ25" s="82">
        <f t="shared" ca="1" si="26"/>
        <v>0</v>
      </c>
      <c r="BA25" s="82">
        <f t="shared" ca="1" si="27"/>
        <v>0</v>
      </c>
      <c r="BB25" s="82">
        <f t="shared" ca="1" si="28"/>
        <v>0</v>
      </c>
      <c r="BC25" s="82">
        <f t="shared" ca="1" si="29"/>
        <v>0</v>
      </c>
      <c r="BD25" s="82">
        <f t="shared" ca="1" si="30"/>
        <v>0</v>
      </c>
      <c r="BE25" s="82">
        <f t="shared" ca="1" si="31"/>
        <v>0</v>
      </c>
      <c r="BF25" s="82">
        <f t="shared" ca="1" si="32"/>
        <v>0</v>
      </c>
      <c r="BG25" s="82">
        <f t="shared" ca="1" si="33"/>
        <v>0</v>
      </c>
      <c r="BH25" s="82">
        <f t="shared" ca="1" si="34"/>
        <v>0</v>
      </c>
    </row>
    <row r="26" spans="1:60" ht="27" customHeight="1">
      <c r="AE26" s="81" t="s">
        <v>97</v>
      </c>
      <c r="AF26" s="82">
        <f t="shared" ca="1" si="6"/>
        <v>0</v>
      </c>
      <c r="AG26" s="82">
        <f t="shared" ca="1" si="7"/>
        <v>0</v>
      </c>
      <c r="AH26" s="82">
        <f t="shared" ca="1" si="8"/>
        <v>0</v>
      </c>
      <c r="AI26" s="82">
        <f t="shared" ca="1" si="9"/>
        <v>0</v>
      </c>
      <c r="AJ26" s="82">
        <f t="shared" ca="1" si="10"/>
        <v>0</v>
      </c>
      <c r="AK26" s="82">
        <f t="shared" ca="1" si="11"/>
        <v>0</v>
      </c>
      <c r="AL26" s="82">
        <f t="shared" ca="1" si="12"/>
        <v>0</v>
      </c>
      <c r="AM26" s="82">
        <f t="shared" ca="1" si="13"/>
        <v>0</v>
      </c>
      <c r="AN26" s="82">
        <f t="shared" ca="1" si="14"/>
        <v>0</v>
      </c>
      <c r="AO26" s="82">
        <f t="shared" ca="1" si="15"/>
        <v>0</v>
      </c>
      <c r="AP26" s="82">
        <f t="shared" ca="1" si="16"/>
        <v>0</v>
      </c>
      <c r="AQ26" s="82">
        <f t="shared" ca="1" si="17"/>
        <v>0</v>
      </c>
      <c r="AR26" s="82">
        <f t="shared" ca="1" si="18"/>
        <v>0</v>
      </c>
      <c r="AS26" s="82">
        <f t="shared" ca="1" si="19"/>
        <v>0</v>
      </c>
      <c r="AT26" s="82">
        <f t="shared" ca="1" si="20"/>
        <v>0</v>
      </c>
      <c r="AU26" s="82">
        <f t="shared" ca="1" si="21"/>
        <v>0</v>
      </c>
      <c r="AV26" s="82">
        <f t="shared" ca="1" si="22"/>
        <v>0</v>
      </c>
      <c r="AW26" s="82">
        <f t="shared" ca="1" si="23"/>
        <v>0</v>
      </c>
      <c r="AX26" s="82">
        <f t="shared" ca="1" si="24"/>
        <v>0</v>
      </c>
      <c r="AY26" s="82">
        <f t="shared" ca="1" si="25"/>
        <v>0</v>
      </c>
      <c r="AZ26" s="82">
        <f t="shared" ca="1" si="26"/>
        <v>0</v>
      </c>
      <c r="BA26" s="82">
        <f t="shared" ca="1" si="27"/>
        <v>0</v>
      </c>
      <c r="BB26" s="82">
        <f t="shared" ca="1" si="28"/>
        <v>0</v>
      </c>
      <c r="BC26" s="82">
        <f t="shared" ca="1" si="29"/>
        <v>0</v>
      </c>
      <c r="BD26" s="82">
        <f t="shared" ca="1" si="30"/>
        <v>0</v>
      </c>
      <c r="BE26" s="82">
        <f t="shared" ca="1" si="31"/>
        <v>0</v>
      </c>
      <c r="BF26" s="82">
        <f t="shared" ca="1" si="32"/>
        <v>0</v>
      </c>
      <c r="BG26" s="82">
        <f t="shared" ca="1" si="33"/>
        <v>0</v>
      </c>
      <c r="BH26" s="82">
        <f t="shared" ca="1" si="34"/>
        <v>0</v>
      </c>
    </row>
    <row r="27" spans="1:60" ht="27" customHeight="1">
      <c r="AE27" s="81" t="s">
        <v>98</v>
      </c>
      <c r="AF27" s="82">
        <f t="shared" ca="1" si="6"/>
        <v>0</v>
      </c>
      <c r="AG27" s="82">
        <f t="shared" ca="1" si="7"/>
        <v>0</v>
      </c>
      <c r="AH27" s="82">
        <f t="shared" ca="1" si="8"/>
        <v>0</v>
      </c>
      <c r="AI27" s="82">
        <f t="shared" ca="1" si="9"/>
        <v>0</v>
      </c>
      <c r="AJ27" s="82">
        <f t="shared" ca="1" si="10"/>
        <v>0</v>
      </c>
      <c r="AK27" s="82">
        <f t="shared" ca="1" si="11"/>
        <v>0</v>
      </c>
      <c r="AL27" s="82">
        <f t="shared" ca="1" si="12"/>
        <v>0</v>
      </c>
      <c r="AM27" s="82">
        <f t="shared" ca="1" si="13"/>
        <v>0</v>
      </c>
      <c r="AN27" s="82">
        <f t="shared" ca="1" si="14"/>
        <v>0</v>
      </c>
      <c r="AO27" s="82">
        <f t="shared" ca="1" si="15"/>
        <v>0</v>
      </c>
      <c r="AP27" s="82">
        <f t="shared" ca="1" si="16"/>
        <v>0</v>
      </c>
      <c r="AQ27" s="82">
        <f t="shared" ca="1" si="17"/>
        <v>0</v>
      </c>
      <c r="AR27" s="82">
        <f t="shared" ca="1" si="18"/>
        <v>0</v>
      </c>
      <c r="AS27" s="82">
        <f t="shared" ca="1" si="19"/>
        <v>0</v>
      </c>
      <c r="AT27" s="82">
        <f t="shared" ca="1" si="20"/>
        <v>0</v>
      </c>
      <c r="AU27" s="82">
        <f t="shared" ca="1" si="21"/>
        <v>0</v>
      </c>
      <c r="AV27" s="82">
        <f t="shared" ca="1" si="22"/>
        <v>0</v>
      </c>
      <c r="AW27" s="82">
        <f t="shared" ca="1" si="23"/>
        <v>0</v>
      </c>
      <c r="AX27" s="82">
        <f t="shared" ca="1" si="24"/>
        <v>0</v>
      </c>
      <c r="AY27" s="82">
        <f t="shared" ca="1" si="25"/>
        <v>0</v>
      </c>
      <c r="AZ27" s="82">
        <f t="shared" ca="1" si="26"/>
        <v>0</v>
      </c>
      <c r="BA27" s="82">
        <f t="shared" ca="1" si="27"/>
        <v>0</v>
      </c>
      <c r="BB27" s="82">
        <f t="shared" ca="1" si="28"/>
        <v>0</v>
      </c>
      <c r="BC27" s="82">
        <f t="shared" ca="1" si="29"/>
        <v>0</v>
      </c>
      <c r="BD27" s="82">
        <f t="shared" ca="1" si="30"/>
        <v>0</v>
      </c>
      <c r="BE27" s="82">
        <f t="shared" ca="1" si="31"/>
        <v>0</v>
      </c>
      <c r="BF27" s="82">
        <f t="shared" ca="1" si="32"/>
        <v>0</v>
      </c>
      <c r="BG27" s="82">
        <f t="shared" ca="1" si="33"/>
        <v>0</v>
      </c>
      <c r="BH27" s="82">
        <f t="shared" ca="1" si="34"/>
        <v>0</v>
      </c>
    </row>
    <row r="28" spans="1:60" ht="27" customHeight="1">
      <c r="AE28" s="81" t="s">
        <v>99</v>
      </c>
      <c r="AF28" s="82">
        <f t="shared" ca="1" si="6"/>
        <v>0</v>
      </c>
      <c r="AG28" s="82">
        <f t="shared" ca="1" si="7"/>
        <v>0</v>
      </c>
      <c r="AH28" s="82">
        <f t="shared" ca="1" si="8"/>
        <v>0</v>
      </c>
      <c r="AI28" s="82">
        <f t="shared" ca="1" si="9"/>
        <v>0</v>
      </c>
      <c r="AJ28" s="82">
        <f t="shared" ca="1" si="10"/>
        <v>0</v>
      </c>
      <c r="AK28" s="82">
        <f t="shared" ca="1" si="11"/>
        <v>0</v>
      </c>
      <c r="AL28" s="82">
        <f t="shared" ca="1" si="12"/>
        <v>0</v>
      </c>
      <c r="AM28" s="82">
        <f t="shared" ca="1" si="13"/>
        <v>0</v>
      </c>
      <c r="AN28" s="82">
        <f t="shared" ca="1" si="14"/>
        <v>0</v>
      </c>
      <c r="AO28" s="82">
        <f t="shared" ca="1" si="15"/>
        <v>0</v>
      </c>
      <c r="AP28" s="82">
        <f t="shared" ca="1" si="16"/>
        <v>0</v>
      </c>
      <c r="AQ28" s="82">
        <f t="shared" ca="1" si="17"/>
        <v>0</v>
      </c>
      <c r="AR28" s="82">
        <f t="shared" ca="1" si="18"/>
        <v>0</v>
      </c>
      <c r="AS28" s="82">
        <f t="shared" ca="1" si="19"/>
        <v>0</v>
      </c>
      <c r="AT28" s="82">
        <f t="shared" ca="1" si="20"/>
        <v>0</v>
      </c>
      <c r="AU28" s="82">
        <f t="shared" ca="1" si="21"/>
        <v>0</v>
      </c>
      <c r="AV28" s="82">
        <f t="shared" ca="1" si="22"/>
        <v>0</v>
      </c>
      <c r="AW28" s="82">
        <f t="shared" ca="1" si="23"/>
        <v>0</v>
      </c>
      <c r="AX28" s="82">
        <f t="shared" ca="1" si="24"/>
        <v>0</v>
      </c>
      <c r="AY28" s="82">
        <f t="shared" ca="1" si="25"/>
        <v>0</v>
      </c>
      <c r="AZ28" s="82">
        <f t="shared" ca="1" si="26"/>
        <v>0</v>
      </c>
      <c r="BA28" s="82">
        <f t="shared" ca="1" si="27"/>
        <v>0</v>
      </c>
      <c r="BB28" s="82">
        <f t="shared" ca="1" si="28"/>
        <v>0</v>
      </c>
      <c r="BC28" s="82">
        <f t="shared" ca="1" si="29"/>
        <v>0</v>
      </c>
      <c r="BD28" s="82">
        <f t="shared" ca="1" si="30"/>
        <v>0</v>
      </c>
      <c r="BE28" s="82">
        <f t="shared" ca="1" si="31"/>
        <v>0</v>
      </c>
      <c r="BF28" s="82">
        <f t="shared" ca="1" si="32"/>
        <v>0</v>
      </c>
      <c r="BG28" s="82">
        <f t="shared" ca="1" si="33"/>
        <v>0</v>
      </c>
      <c r="BH28" s="82">
        <f t="shared" ca="1" si="34"/>
        <v>0</v>
      </c>
    </row>
    <row r="29" spans="1:60" ht="27" customHeight="1">
      <c r="AE29" s="81" t="s">
        <v>100</v>
      </c>
      <c r="AF29" s="82">
        <f t="shared" ca="1" si="6"/>
        <v>0</v>
      </c>
      <c r="AG29" s="82">
        <f t="shared" ca="1" si="7"/>
        <v>0</v>
      </c>
      <c r="AH29" s="82">
        <f t="shared" ca="1" si="8"/>
        <v>0</v>
      </c>
      <c r="AI29" s="82">
        <f t="shared" ca="1" si="9"/>
        <v>0</v>
      </c>
      <c r="AJ29" s="82">
        <f t="shared" ca="1" si="10"/>
        <v>0</v>
      </c>
      <c r="AK29" s="82">
        <f t="shared" ca="1" si="11"/>
        <v>0</v>
      </c>
      <c r="AL29" s="82">
        <f t="shared" ca="1" si="12"/>
        <v>0</v>
      </c>
      <c r="AM29" s="82">
        <f t="shared" ca="1" si="13"/>
        <v>0</v>
      </c>
      <c r="AN29" s="82">
        <f t="shared" ca="1" si="14"/>
        <v>0</v>
      </c>
      <c r="AO29" s="82">
        <f t="shared" ca="1" si="15"/>
        <v>0</v>
      </c>
      <c r="AP29" s="82">
        <f t="shared" ca="1" si="16"/>
        <v>0</v>
      </c>
      <c r="AQ29" s="82">
        <f t="shared" ca="1" si="17"/>
        <v>0</v>
      </c>
      <c r="AR29" s="82">
        <f t="shared" ca="1" si="18"/>
        <v>0</v>
      </c>
      <c r="AS29" s="82">
        <f t="shared" ca="1" si="19"/>
        <v>0</v>
      </c>
      <c r="AT29" s="82">
        <f t="shared" ca="1" si="20"/>
        <v>0</v>
      </c>
      <c r="AU29" s="82">
        <f t="shared" ca="1" si="21"/>
        <v>0</v>
      </c>
      <c r="AV29" s="82">
        <f t="shared" ca="1" si="22"/>
        <v>0</v>
      </c>
      <c r="AW29" s="82">
        <f t="shared" ca="1" si="23"/>
        <v>0</v>
      </c>
      <c r="AX29" s="82">
        <f t="shared" ca="1" si="24"/>
        <v>0</v>
      </c>
      <c r="AY29" s="82">
        <f t="shared" ca="1" si="25"/>
        <v>0</v>
      </c>
      <c r="AZ29" s="82">
        <f t="shared" ca="1" si="26"/>
        <v>0</v>
      </c>
      <c r="BA29" s="82">
        <f t="shared" ca="1" si="27"/>
        <v>0</v>
      </c>
      <c r="BB29" s="82">
        <f t="shared" ca="1" si="28"/>
        <v>0</v>
      </c>
      <c r="BC29" s="82">
        <f t="shared" ca="1" si="29"/>
        <v>0</v>
      </c>
      <c r="BD29" s="82">
        <f t="shared" ca="1" si="30"/>
        <v>0</v>
      </c>
      <c r="BE29" s="82">
        <f t="shared" ca="1" si="31"/>
        <v>0</v>
      </c>
      <c r="BF29" s="82">
        <f t="shared" ca="1" si="32"/>
        <v>0</v>
      </c>
      <c r="BG29" s="82">
        <f t="shared" ca="1" si="33"/>
        <v>0</v>
      </c>
      <c r="BH29" s="82">
        <f t="shared" ca="1" si="34"/>
        <v>0</v>
      </c>
    </row>
    <row r="30" spans="1:60" ht="27" customHeight="1">
      <c r="AE30" s="81" t="s">
        <v>101</v>
      </c>
      <c r="AF30" s="82">
        <f t="shared" ca="1" si="6"/>
        <v>0</v>
      </c>
      <c r="AG30" s="82">
        <f t="shared" ca="1" si="7"/>
        <v>0</v>
      </c>
      <c r="AH30" s="82">
        <f t="shared" ca="1" si="8"/>
        <v>0</v>
      </c>
      <c r="AI30" s="82">
        <f t="shared" ca="1" si="9"/>
        <v>0</v>
      </c>
      <c r="AJ30" s="82">
        <f t="shared" ca="1" si="10"/>
        <v>0</v>
      </c>
      <c r="AK30" s="82">
        <f t="shared" ca="1" si="11"/>
        <v>0</v>
      </c>
      <c r="AL30" s="82">
        <f t="shared" ca="1" si="12"/>
        <v>0</v>
      </c>
      <c r="AM30" s="82">
        <f t="shared" ca="1" si="13"/>
        <v>0</v>
      </c>
      <c r="AN30" s="82">
        <f t="shared" ca="1" si="14"/>
        <v>0</v>
      </c>
      <c r="AO30" s="82">
        <f t="shared" ca="1" si="15"/>
        <v>0</v>
      </c>
      <c r="AP30" s="82">
        <f t="shared" ca="1" si="16"/>
        <v>0</v>
      </c>
      <c r="AQ30" s="82">
        <f t="shared" ca="1" si="17"/>
        <v>0</v>
      </c>
      <c r="AR30" s="82">
        <f t="shared" ca="1" si="18"/>
        <v>0</v>
      </c>
      <c r="AS30" s="82">
        <f t="shared" ca="1" si="19"/>
        <v>0</v>
      </c>
      <c r="AT30" s="82">
        <f t="shared" ca="1" si="20"/>
        <v>0</v>
      </c>
      <c r="AU30" s="82">
        <f t="shared" ca="1" si="21"/>
        <v>0</v>
      </c>
      <c r="AV30" s="82">
        <f t="shared" ca="1" si="22"/>
        <v>0</v>
      </c>
      <c r="AW30" s="82">
        <f t="shared" ca="1" si="23"/>
        <v>0</v>
      </c>
      <c r="AX30" s="82">
        <f t="shared" ca="1" si="24"/>
        <v>0</v>
      </c>
      <c r="AY30" s="82">
        <f t="shared" ca="1" si="25"/>
        <v>0</v>
      </c>
      <c r="AZ30" s="82">
        <f t="shared" ca="1" si="26"/>
        <v>0</v>
      </c>
      <c r="BA30" s="82">
        <f t="shared" ca="1" si="27"/>
        <v>0</v>
      </c>
      <c r="BB30" s="82">
        <f t="shared" ca="1" si="28"/>
        <v>0</v>
      </c>
      <c r="BC30" s="82">
        <f t="shared" ca="1" si="29"/>
        <v>0</v>
      </c>
      <c r="BD30" s="82">
        <f t="shared" ca="1" si="30"/>
        <v>0</v>
      </c>
      <c r="BE30" s="82">
        <f t="shared" ca="1" si="31"/>
        <v>0</v>
      </c>
      <c r="BF30" s="82">
        <f t="shared" ca="1" si="32"/>
        <v>0</v>
      </c>
      <c r="BG30" s="82">
        <f t="shared" ca="1" si="33"/>
        <v>0</v>
      </c>
      <c r="BH30" s="82">
        <f t="shared" ca="1" si="34"/>
        <v>0</v>
      </c>
    </row>
    <row r="31" spans="1:60" ht="27" customHeight="1">
      <c r="AE31" s="81" t="s">
        <v>102</v>
      </c>
      <c r="AF31" s="82">
        <f t="shared" ca="1" si="6"/>
        <v>0</v>
      </c>
      <c r="AG31" s="82">
        <f t="shared" ca="1" si="7"/>
        <v>0</v>
      </c>
      <c r="AH31" s="82">
        <f t="shared" ca="1" si="8"/>
        <v>0</v>
      </c>
      <c r="AI31" s="82">
        <f t="shared" ca="1" si="9"/>
        <v>0</v>
      </c>
      <c r="AJ31" s="82">
        <f t="shared" ca="1" si="10"/>
        <v>0</v>
      </c>
      <c r="AK31" s="82">
        <f t="shared" ca="1" si="11"/>
        <v>0</v>
      </c>
      <c r="AL31" s="82">
        <f t="shared" ca="1" si="12"/>
        <v>0</v>
      </c>
      <c r="AM31" s="82">
        <f t="shared" ca="1" si="13"/>
        <v>0</v>
      </c>
      <c r="AN31" s="82">
        <f t="shared" ca="1" si="14"/>
        <v>0</v>
      </c>
      <c r="AO31" s="82">
        <f t="shared" ca="1" si="15"/>
        <v>0</v>
      </c>
      <c r="AP31" s="82">
        <f t="shared" ca="1" si="16"/>
        <v>0</v>
      </c>
      <c r="AQ31" s="82">
        <f t="shared" ca="1" si="17"/>
        <v>0</v>
      </c>
      <c r="AR31" s="82">
        <f t="shared" ca="1" si="18"/>
        <v>0</v>
      </c>
      <c r="AS31" s="82">
        <f t="shared" ca="1" si="19"/>
        <v>0</v>
      </c>
      <c r="AT31" s="82">
        <f t="shared" ca="1" si="20"/>
        <v>0</v>
      </c>
      <c r="AU31" s="82">
        <f t="shared" ca="1" si="21"/>
        <v>0</v>
      </c>
      <c r="AV31" s="82">
        <f t="shared" ca="1" si="22"/>
        <v>0</v>
      </c>
      <c r="AW31" s="82">
        <f t="shared" ca="1" si="23"/>
        <v>0</v>
      </c>
      <c r="AX31" s="82">
        <f t="shared" ca="1" si="24"/>
        <v>0</v>
      </c>
      <c r="AY31" s="82">
        <f t="shared" ca="1" si="25"/>
        <v>0</v>
      </c>
      <c r="AZ31" s="82">
        <f t="shared" ca="1" si="26"/>
        <v>0</v>
      </c>
      <c r="BA31" s="82">
        <f t="shared" ca="1" si="27"/>
        <v>0</v>
      </c>
      <c r="BB31" s="82">
        <f t="shared" ca="1" si="28"/>
        <v>0</v>
      </c>
      <c r="BC31" s="82">
        <f t="shared" ca="1" si="29"/>
        <v>0</v>
      </c>
      <c r="BD31" s="82">
        <f t="shared" ca="1" si="30"/>
        <v>0</v>
      </c>
      <c r="BE31" s="82">
        <f t="shared" ca="1" si="31"/>
        <v>0</v>
      </c>
      <c r="BF31" s="82">
        <f t="shared" ca="1" si="32"/>
        <v>0</v>
      </c>
      <c r="BG31" s="82">
        <f t="shared" ca="1" si="33"/>
        <v>0</v>
      </c>
      <c r="BH31" s="82">
        <f t="shared" ca="1" si="34"/>
        <v>0</v>
      </c>
    </row>
    <row r="32" spans="1:60" ht="27" customHeight="1">
      <c r="AE32" s="81" t="s">
        <v>103</v>
      </c>
      <c r="AF32" s="82">
        <f t="shared" ca="1" si="6"/>
        <v>0</v>
      </c>
      <c r="AG32" s="82">
        <f t="shared" ca="1" si="7"/>
        <v>1</v>
      </c>
      <c r="AH32" s="82">
        <f t="shared" ca="1" si="8"/>
        <v>0</v>
      </c>
      <c r="AI32" s="82">
        <f t="shared" ca="1" si="9"/>
        <v>0</v>
      </c>
      <c r="AJ32" s="82">
        <f t="shared" ca="1" si="10"/>
        <v>0</v>
      </c>
      <c r="AK32" s="82">
        <f t="shared" ca="1" si="11"/>
        <v>0</v>
      </c>
      <c r="AL32" s="82">
        <f t="shared" ca="1" si="12"/>
        <v>0</v>
      </c>
      <c r="AM32" s="82">
        <f t="shared" ca="1" si="13"/>
        <v>0</v>
      </c>
      <c r="AN32" s="82">
        <f t="shared" ca="1" si="14"/>
        <v>0</v>
      </c>
      <c r="AO32" s="82">
        <f t="shared" ca="1" si="15"/>
        <v>0</v>
      </c>
      <c r="AP32" s="82">
        <f t="shared" ca="1" si="16"/>
        <v>0</v>
      </c>
      <c r="AQ32" s="82">
        <f t="shared" ca="1" si="17"/>
        <v>0</v>
      </c>
      <c r="AR32" s="82">
        <f t="shared" ca="1" si="18"/>
        <v>0</v>
      </c>
      <c r="AS32" s="82">
        <f t="shared" ca="1" si="19"/>
        <v>1</v>
      </c>
      <c r="AT32" s="82">
        <f t="shared" ca="1" si="20"/>
        <v>0</v>
      </c>
      <c r="AU32" s="82">
        <f t="shared" ca="1" si="21"/>
        <v>0</v>
      </c>
      <c r="AV32" s="82">
        <f t="shared" ca="1" si="22"/>
        <v>0</v>
      </c>
      <c r="AW32" s="82">
        <f t="shared" ca="1" si="23"/>
        <v>0</v>
      </c>
      <c r="AX32" s="82">
        <f t="shared" ca="1" si="24"/>
        <v>0</v>
      </c>
      <c r="AY32" s="82">
        <f t="shared" ca="1" si="25"/>
        <v>0</v>
      </c>
      <c r="AZ32" s="82">
        <f t="shared" ca="1" si="26"/>
        <v>0</v>
      </c>
      <c r="BA32" s="82">
        <f t="shared" ca="1" si="27"/>
        <v>0</v>
      </c>
      <c r="BB32" s="82">
        <f t="shared" ca="1" si="28"/>
        <v>0</v>
      </c>
      <c r="BC32" s="82">
        <f t="shared" ca="1" si="29"/>
        <v>0</v>
      </c>
      <c r="BD32" s="82">
        <f t="shared" ca="1" si="30"/>
        <v>0</v>
      </c>
      <c r="BE32" s="82">
        <f t="shared" ca="1" si="31"/>
        <v>0</v>
      </c>
      <c r="BF32" s="82">
        <f t="shared" ca="1" si="32"/>
        <v>0</v>
      </c>
      <c r="BG32" s="82">
        <f t="shared" ca="1" si="33"/>
        <v>0</v>
      </c>
      <c r="BH32" s="82">
        <f t="shared" ca="1" si="34"/>
        <v>0</v>
      </c>
    </row>
    <row r="33" spans="24:60" ht="27" customHeight="1">
      <c r="AE33" s="81" t="s">
        <v>104</v>
      </c>
      <c r="AF33" s="82">
        <f t="shared" ca="1" si="6"/>
        <v>0</v>
      </c>
      <c r="AG33" s="82">
        <f t="shared" ca="1" si="7"/>
        <v>0</v>
      </c>
      <c r="AH33" s="82">
        <f t="shared" ca="1" si="8"/>
        <v>0</v>
      </c>
      <c r="AI33" s="82">
        <f t="shared" ca="1" si="9"/>
        <v>0</v>
      </c>
      <c r="AJ33" s="82">
        <f t="shared" ca="1" si="10"/>
        <v>0</v>
      </c>
      <c r="AK33" s="82">
        <f t="shared" ca="1" si="11"/>
        <v>0</v>
      </c>
      <c r="AL33" s="82">
        <f t="shared" ca="1" si="12"/>
        <v>0</v>
      </c>
      <c r="AM33" s="82">
        <f t="shared" ca="1" si="13"/>
        <v>0</v>
      </c>
      <c r="AN33" s="82">
        <f t="shared" ca="1" si="14"/>
        <v>0</v>
      </c>
      <c r="AO33" s="82">
        <f t="shared" ca="1" si="15"/>
        <v>0</v>
      </c>
      <c r="AP33" s="82">
        <f t="shared" ca="1" si="16"/>
        <v>0</v>
      </c>
      <c r="AQ33" s="82">
        <f t="shared" ca="1" si="17"/>
        <v>0</v>
      </c>
      <c r="AR33" s="82">
        <f t="shared" ca="1" si="18"/>
        <v>0</v>
      </c>
      <c r="AS33" s="82">
        <f t="shared" ca="1" si="19"/>
        <v>0</v>
      </c>
      <c r="AT33" s="82">
        <f t="shared" ca="1" si="20"/>
        <v>0</v>
      </c>
      <c r="AU33" s="82">
        <f t="shared" ca="1" si="21"/>
        <v>0</v>
      </c>
      <c r="AV33" s="82">
        <f t="shared" ca="1" si="22"/>
        <v>0</v>
      </c>
      <c r="AW33" s="82">
        <f t="shared" ca="1" si="23"/>
        <v>0</v>
      </c>
      <c r="AX33" s="82">
        <f t="shared" ca="1" si="24"/>
        <v>0</v>
      </c>
      <c r="AY33" s="82">
        <f t="shared" ca="1" si="25"/>
        <v>0</v>
      </c>
      <c r="AZ33" s="82">
        <f t="shared" ca="1" si="26"/>
        <v>0</v>
      </c>
      <c r="BA33" s="82">
        <f t="shared" ca="1" si="27"/>
        <v>0</v>
      </c>
      <c r="BB33" s="82">
        <f t="shared" ca="1" si="28"/>
        <v>0</v>
      </c>
      <c r="BC33" s="82">
        <f t="shared" ca="1" si="29"/>
        <v>0</v>
      </c>
      <c r="BD33" s="82">
        <f t="shared" ca="1" si="30"/>
        <v>0</v>
      </c>
      <c r="BE33" s="82">
        <f t="shared" ca="1" si="31"/>
        <v>0</v>
      </c>
      <c r="BF33" s="82">
        <f t="shared" ca="1" si="32"/>
        <v>0</v>
      </c>
      <c r="BG33" s="82">
        <f t="shared" ca="1" si="33"/>
        <v>0</v>
      </c>
      <c r="BH33" s="82">
        <f t="shared" ca="1" si="34"/>
        <v>0</v>
      </c>
    </row>
    <row r="34" spans="24:60" ht="27" customHeight="1">
      <c r="AE34" s="81" t="s">
        <v>105</v>
      </c>
      <c r="AF34" s="82">
        <f t="shared" ca="1" si="6"/>
        <v>0</v>
      </c>
      <c r="AG34" s="82">
        <f t="shared" ca="1" si="7"/>
        <v>0</v>
      </c>
      <c r="AH34" s="82">
        <f t="shared" ca="1" si="8"/>
        <v>0</v>
      </c>
      <c r="AI34" s="82">
        <f t="shared" ca="1" si="9"/>
        <v>0</v>
      </c>
      <c r="AJ34" s="82">
        <f t="shared" ca="1" si="10"/>
        <v>0</v>
      </c>
      <c r="AK34" s="82">
        <f t="shared" ca="1" si="11"/>
        <v>0</v>
      </c>
      <c r="AL34" s="82">
        <f t="shared" ca="1" si="12"/>
        <v>0</v>
      </c>
      <c r="AM34" s="82">
        <f t="shared" ca="1" si="13"/>
        <v>0</v>
      </c>
      <c r="AN34" s="82">
        <f t="shared" ca="1" si="14"/>
        <v>0</v>
      </c>
      <c r="AO34" s="82">
        <f t="shared" ca="1" si="15"/>
        <v>0</v>
      </c>
      <c r="AP34" s="82">
        <f t="shared" ca="1" si="16"/>
        <v>0</v>
      </c>
      <c r="AQ34" s="82">
        <f t="shared" ca="1" si="17"/>
        <v>0</v>
      </c>
      <c r="AR34" s="82">
        <f t="shared" ca="1" si="18"/>
        <v>0</v>
      </c>
      <c r="AS34" s="82">
        <f t="shared" ca="1" si="19"/>
        <v>0</v>
      </c>
      <c r="AT34" s="82">
        <f t="shared" ca="1" si="20"/>
        <v>0</v>
      </c>
      <c r="AU34" s="82">
        <f t="shared" ca="1" si="21"/>
        <v>0</v>
      </c>
      <c r="AV34" s="82">
        <f t="shared" ca="1" si="22"/>
        <v>0</v>
      </c>
      <c r="AW34" s="82">
        <f t="shared" ca="1" si="23"/>
        <v>0</v>
      </c>
      <c r="AX34" s="82">
        <f t="shared" ca="1" si="24"/>
        <v>0</v>
      </c>
      <c r="AY34" s="82">
        <f t="shared" ca="1" si="25"/>
        <v>0</v>
      </c>
      <c r="AZ34" s="82">
        <f t="shared" ca="1" si="26"/>
        <v>0</v>
      </c>
      <c r="BA34" s="82">
        <f t="shared" ca="1" si="27"/>
        <v>0</v>
      </c>
      <c r="BB34" s="82">
        <f t="shared" ca="1" si="28"/>
        <v>0</v>
      </c>
      <c r="BC34" s="82">
        <f t="shared" ca="1" si="29"/>
        <v>0</v>
      </c>
      <c r="BD34" s="82">
        <f t="shared" ca="1" si="30"/>
        <v>0</v>
      </c>
      <c r="BE34" s="82">
        <f t="shared" ca="1" si="31"/>
        <v>0</v>
      </c>
      <c r="BF34" s="82">
        <f t="shared" ca="1" si="32"/>
        <v>0</v>
      </c>
      <c r="BG34" s="82">
        <f t="shared" ca="1" si="33"/>
        <v>0</v>
      </c>
      <c r="BH34" s="82">
        <f t="shared" ca="1" si="34"/>
        <v>0</v>
      </c>
    </row>
    <row r="35" spans="24:60" ht="27" customHeight="1">
      <c r="X35" s="72" t="s">
        <v>112</v>
      </c>
      <c r="AD35" s="72" t="s">
        <v>113</v>
      </c>
      <c r="AE35" s="83" t="s">
        <v>106</v>
      </c>
      <c r="AF35" s="82">
        <f t="shared" ca="1" si="6"/>
        <v>0</v>
      </c>
      <c r="AG35" s="82">
        <f t="shared" ca="1" si="7"/>
        <v>1</v>
      </c>
      <c r="AH35" s="82">
        <f t="shared" ca="1" si="8"/>
        <v>0</v>
      </c>
      <c r="AI35" s="82">
        <f t="shared" ca="1" si="9"/>
        <v>0</v>
      </c>
      <c r="AJ35" s="82">
        <f t="shared" ca="1" si="10"/>
        <v>0</v>
      </c>
      <c r="AK35" s="82">
        <f t="shared" ca="1" si="11"/>
        <v>0</v>
      </c>
      <c r="AL35" s="82">
        <f t="shared" ca="1" si="12"/>
        <v>0</v>
      </c>
      <c r="AM35" s="82">
        <f t="shared" ca="1" si="13"/>
        <v>2</v>
      </c>
      <c r="AN35" s="82">
        <f t="shared" ca="1" si="14"/>
        <v>1</v>
      </c>
      <c r="AO35" s="82">
        <f t="shared" ca="1" si="15"/>
        <v>0</v>
      </c>
      <c r="AP35" s="82">
        <f t="shared" ca="1" si="16"/>
        <v>0</v>
      </c>
      <c r="AQ35" s="82">
        <f t="shared" ca="1" si="17"/>
        <v>0</v>
      </c>
      <c r="AR35" s="82">
        <f t="shared" ca="1" si="18"/>
        <v>0</v>
      </c>
      <c r="AS35" s="82">
        <f t="shared" ca="1" si="19"/>
        <v>1</v>
      </c>
      <c r="AT35" s="82">
        <f t="shared" ca="1" si="20"/>
        <v>0</v>
      </c>
      <c r="AU35" s="82">
        <f t="shared" ca="1" si="21"/>
        <v>0</v>
      </c>
      <c r="AV35" s="82">
        <f t="shared" ca="1" si="22"/>
        <v>0</v>
      </c>
      <c r="AW35" s="82">
        <f t="shared" ca="1" si="23"/>
        <v>1</v>
      </c>
      <c r="AX35" s="82">
        <f t="shared" ca="1" si="24"/>
        <v>1</v>
      </c>
      <c r="AY35" s="82">
        <f t="shared" ca="1" si="25"/>
        <v>0</v>
      </c>
      <c r="AZ35" s="82">
        <f t="shared" ca="1" si="26"/>
        <v>0</v>
      </c>
      <c r="BA35" s="82">
        <f t="shared" ca="1" si="27"/>
        <v>0</v>
      </c>
      <c r="BB35" s="82">
        <f t="shared" ca="1" si="28"/>
        <v>0</v>
      </c>
      <c r="BC35" s="82">
        <f t="shared" ca="1" si="29"/>
        <v>0</v>
      </c>
      <c r="BD35" s="82">
        <f t="shared" ca="1" si="30"/>
        <v>1</v>
      </c>
      <c r="BE35" s="82">
        <f t="shared" ca="1" si="31"/>
        <v>1</v>
      </c>
      <c r="BF35" s="82">
        <f t="shared" ca="1" si="32"/>
        <v>0</v>
      </c>
      <c r="BG35" s="82">
        <f t="shared" ca="1" si="33"/>
        <v>0</v>
      </c>
      <c r="BH35" s="82">
        <f t="shared" ca="1" si="34"/>
        <v>1</v>
      </c>
    </row>
    <row r="36" spans="24:60" ht="27" customHeight="1">
      <c r="AE36" s="81" t="s">
        <v>107</v>
      </c>
      <c r="AF36" s="82">
        <f t="shared" ca="1" si="6"/>
        <v>0</v>
      </c>
      <c r="AG36" s="82">
        <f t="shared" ca="1" si="7"/>
        <v>0</v>
      </c>
      <c r="AH36" s="82">
        <f t="shared" ca="1" si="8"/>
        <v>0</v>
      </c>
      <c r="AI36" s="82">
        <f t="shared" ca="1" si="9"/>
        <v>0</v>
      </c>
      <c r="AJ36" s="82">
        <f t="shared" ca="1" si="10"/>
        <v>0</v>
      </c>
      <c r="AK36" s="82">
        <f t="shared" ca="1" si="11"/>
        <v>0</v>
      </c>
      <c r="AL36" s="82">
        <f t="shared" ca="1" si="12"/>
        <v>0</v>
      </c>
      <c r="AM36" s="82">
        <f t="shared" ca="1" si="13"/>
        <v>0</v>
      </c>
      <c r="AN36" s="82">
        <f t="shared" ca="1" si="14"/>
        <v>0</v>
      </c>
      <c r="AO36" s="82">
        <f t="shared" ca="1" si="15"/>
        <v>0</v>
      </c>
      <c r="AP36" s="82">
        <f t="shared" ca="1" si="16"/>
        <v>0</v>
      </c>
      <c r="AQ36" s="82">
        <f t="shared" ca="1" si="17"/>
        <v>0</v>
      </c>
      <c r="AR36" s="82">
        <f t="shared" ca="1" si="18"/>
        <v>0</v>
      </c>
      <c r="AS36" s="82">
        <f t="shared" ca="1" si="19"/>
        <v>0</v>
      </c>
      <c r="AT36" s="82">
        <f t="shared" ca="1" si="20"/>
        <v>0</v>
      </c>
      <c r="AU36" s="82">
        <f t="shared" ca="1" si="21"/>
        <v>0</v>
      </c>
      <c r="AV36" s="82">
        <f t="shared" ca="1" si="22"/>
        <v>0</v>
      </c>
      <c r="AW36" s="82">
        <f t="shared" ca="1" si="23"/>
        <v>0</v>
      </c>
      <c r="AX36" s="82">
        <f t="shared" ca="1" si="24"/>
        <v>0</v>
      </c>
      <c r="AY36" s="82">
        <f t="shared" ca="1" si="25"/>
        <v>0</v>
      </c>
      <c r="AZ36" s="82">
        <f t="shared" ca="1" si="26"/>
        <v>0</v>
      </c>
      <c r="BA36" s="82">
        <f t="shared" ca="1" si="27"/>
        <v>0</v>
      </c>
      <c r="BB36" s="82">
        <f t="shared" ca="1" si="28"/>
        <v>0</v>
      </c>
      <c r="BC36" s="82">
        <f t="shared" ca="1" si="29"/>
        <v>0</v>
      </c>
      <c r="BD36" s="82">
        <f t="shared" ca="1" si="30"/>
        <v>0</v>
      </c>
      <c r="BE36" s="82">
        <f t="shared" ca="1" si="31"/>
        <v>0</v>
      </c>
      <c r="BF36" s="82">
        <f t="shared" ca="1" si="32"/>
        <v>0</v>
      </c>
      <c r="BG36" s="82">
        <f t="shared" ca="1" si="33"/>
        <v>0</v>
      </c>
      <c r="BH36" s="82">
        <f t="shared" ca="1" si="34"/>
        <v>0</v>
      </c>
    </row>
    <row r="37" spans="24:60" ht="27" customHeight="1">
      <c r="AE37" s="81" t="s">
        <v>108</v>
      </c>
      <c r="AF37" s="82">
        <f t="shared" ca="1" si="6"/>
        <v>0</v>
      </c>
      <c r="AG37" s="82">
        <f t="shared" ca="1" si="7"/>
        <v>0</v>
      </c>
      <c r="AH37" s="82">
        <f t="shared" ca="1" si="8"/>
        <v>0</v>
      </c>
      <c r="AI37" s="82">
        <f t="shared" ca="1" si="9"/>
        <v>0</v>
      </c>
      <c r="AJ37" s="82">
        <f t="shared" ca="1" si="10"/>
        <v>0</v>
      </c>
      <c r="AK37" s="82">
        <f t="shared" ca="1" si="11"/>
        <v>0</v>
      </c>
      <c r="AL37" s="82">
        <f t="shared" ca="1" si="12"/>
        <v>0</v>
      </c>
      <c r="AM37" s="82">
        <f t="shared" ca="1" si="13"/>
        <v>0</v>
      </c>
      <c r="AN37" s="82">
        <f t="shared" ca="1" si="14"/>
        <v>0</v>
      </c>
      <c r="AO37" s="82">
        <f t="shared" ca="1" si="15"/>
        <v>0</v>
      </c>
      <c r="AP37" s="82">
        <f t="shared" ca="1" si="16"/>
        <v>0</v>
      </c>
      <c r="AQ37" s="82">
        <f t="shared" ca="1" si="17"/>
        <v>0</v>
      </c>
      <c r="AR37" s="82">
        <f t="shared" ca="1" si="18"/>
        <v>0</v>
      </c>
      <c r="AS37" s="82">
        <f t="shared" ca="1" si="19"/>
        <v>0</v>
      </c>
      <c r="AT37" s="82">
        <f t="shared" ca="1" si="20"/>
        <v>0</v>
      </c>
      <c r="AU37" s="82">
        <f t="shared" ca="1" si="21"/>
        <v>0</v>
      </c>
      <c r="AV37" s="82">
        <f t="shared" ca="1" si="22"/>
        <v>0</v>
      </c>
      <c r="AW37" s="82">
        <f t="shared" ca="1" si="23"/>
        <v>0</v>
      </c>
      <c r="AX37" s="82">
        <f t="shared" ca="1" si="24"/>
        <v>0</v>
      </c>
      <c r="AY37" s="82">
        <f t="shared" ca="1" si="25"/>
        <v>0</v>
      </c>
      <c r="AZ37" s="82">
        <f t="shared" ca="1" si="26"/>
        <v>0</v>
      </c>
      <c r="BA37" s="82">
        <f t="shared" ca="1" si="27"/>
        <v>0</v>
      </c>
      <c r="BB37" s="82">
        <f t="shared" ca="1" si="28"/>
        <v>0</v>
      </c>
      <c r="BC37" s="82">
        <f t="shared" ca="1" si="29"/>
        <v>0</v>
      </c>
      <c r="BD37" s="82">
        <f t="shared" ca="1" si="30"/>
        <v>0</v>
      </c>
      <c r="BE37" s="82">
        <f t="shared" ca="1" si="31"/>
        <v>0</v>
      </c>
      <c r="BF37" s="82">
        <f t="shared" ca="1" si="32"/>
        <v>0</v>
      </c>
      <c r="BG37" s="82">
        <f t="shared" ca="1" si="33"/>
        <v>0</v>
      </c>
      <c r="BH37" s="82">
        <f t="shared" ca="1" si="34"/>
        <v>0</v>
      </c>
    </row>
    <row r="38" spans="24:60" ht="27" customHeight="1">
      <c r="AD38" s="72" t="s">
        <v>113</v>
      </c>
      <c r="AE38" s="83" t="s">
        <v>109</v>
      </c>
      <c r="AF38" s="82">
        <f t="shared" ca="1" si="6"/>
        <v>0</v>
      </c>
      <c r="AG38" s="82">
        <f t="shared" ca="1" si="7"/>
        <v>0</v>
      </c>
      <c r="AH38" s="82">
        <f t="shared" ca="1" si="8"/>
        <v>0</v>
      </c>
      <c r="AI38" s="82">
        <f t="shared" ca="1" si="9"/>
        <v>0</v>
      </c>
      <c r="AJ38" s="82">
        <f t="shared" ca="1" si="10"/>
        <v>2</v>
      </c>
      <c r="AK38" s="82">
        <f t="shared" ca="1" si="11"/>
        <v>0</v>
      </c>
      <c r="AL38" s="82">
        <f t="shared" ca="1" si="12"/>
        <v>0</v>
      </c>
      <c r="AM38" s="82">
        <f t="shared" ca="1" si="13"/>
        <v>0</v>
      </c>
      <c r="AN38" s="82">
        <f t="shared" ca="1" si="14"/>
        <v>0</v>
      </c>
      <c r="AO38" s="82">
        <f t="shared" ca="1" si="15"/>
        <v>0</v>
      </c>
      <c r="AP38" s="82">
        <f t="shared" ca="1" si="16"/>
        <v>0</v>
      </c>
      <c r="AQ38" s="82">
        <f t="shared" ca="1" si="17"/>
        <v>0</v>
      </c>
      <c r="AR38" s="82">
        <f t="shared" ca="1" si="18"/>
        <v>0</v>
      </c>
      <c r="AS38" s="82">
        <f t="shared" ca="1" si="19"/>
        <v>0</v>
      </c>
      <c r="AT38" s="82">
        <f t="shared" ca="1" si="20"/>
        <v>0</v>
      </c>
      <c r="AU38" s="82">
        <f t="shared" ca="1" si="21"/>
        <v>0</v>
      </c>
      <c r="AV38" s="82">
        <f t="shared" ca="1" si="22"/>
        <v>0</v>
      </c>
      <c r="AW38" s="82">
        <f t="shared" ca="1" si="23"/>
        <v>0</v>
      </c>
      <c r="AX38" s="82">
        <f t="shared" ca="1" si="24"/>
        <v>0</v>
      </c>
      <c r="AY38" s="82">
        <f t="shared" ca="1" si="25"/>
        <v>0</v>
      </c>
      <c r="AZ38" s="82">
        <f t="shared" ca="1" si="26"/>
        <v>0</v>
      </c>
      <c r="BA38" s="82">
        <f t="shared" ca="1" si="27"/>
        <v>0</v>
      </c>
      <c r="BB38" s="82">
        <f t="shared" ca="1" si="28"/>
        <v>0</v>
      </c>
      <c r="BC38" s="82">
        <f t="shared" ca="1" si="29"/>
        <v>0</v>
      </c>
      <c r="BD38" s="82">
        <f t="shared" ca="1" si="30"/>
        <v>0</v>
      </c>
      <c r="BE38" s="82">
        <f t="shared" ca="1" si="31"/>
        <v>0</v>
      </c>
      <c r="BF38" s="82">
        <f t="shared" ca="1" si="32"/>
        <v>0</v>
      </c>
      <c r="BG38" s="82">
        <f t="shared" ca="1" si="33"/>
        <v>0</v>
      </c>
      <c r="BH38" s="82">
        <f t="shared" ca="1" si="34"/>
        <v>0</v>
      </c>
    </row>
    <row r="39" spans="24:60" ht="27" customHeight="1">
      <c r="AE39" s="81">
        <v>204491</v>
      </c>
      <c r="AF39" s="82">
        <f t="shared" ca="1" si="6"/>
        <v>0</v>
      </c>
      <c r="AG39" s="82">
        <f t="shared" ca="1" si="7"/>
        <v>0</v>
      </c>
      <c r="AH39" s="82">
        <f t="shared" ca="1" si="8"/>
        <v>0</v>
      </c>
      <c r="AI39" s="82">
        <f t="shared" ca="1" si="9"/>
        <v>0</v>
      </c>
      <c r="AJ39" s="82">
        <f t="shared" ca="1" si="10"/>
        <v>0</v>
      </c>
      <c r="AK39" s="82">
        <f t="shared" ca="1" si="11"/>
        <v>0</v>
      </c>
      <c r="AL39" s="82">
        <f t="shared" ca="1" si="12"/>
        <v>0</v>
      </c>
      <c r="AM39" s="82">
        <f t="shared" ca="1" si="13"/>
        <v>0</v>
      </c>
      <c r="AN39" s="82">
        <f t="shared" ca="1" si="14"/>
        <v>0</v>
      </c>
      <c r="AO39" s="82">
        <f t="shared" ca="1" si="15"/>
        <v>0</v>
      </c>
      <c r="AP39" s="82">
        <f t="shared" ca="1" si="16"/>
        <v>0</v>
      </c>
      <c r="AQ39" s="82">
        <f t="shared" ca="1" si="17"/>
        <v>0</v>
      </c>
      <c r="AR39" s="82">
        <f t="shared" ca="1" si="18"/>
        <v>0</v>
      </c>
      <c r="AS39" s="82">
        <f t="shared" ca="1" si="19"/>
        <v>0</v>
      </c>
      <c r="AT39" s="82">
        <f t="shared" ca="1" si="20"/>
        <v>0</v>
      </c>
      <c r="AU39" s="82">
        <f t="shared" ca="1" si="21"/>
        <v>0</v>
      </c>
      <c r="AV39" s="82">
        <f t="shared" ca="1" si="22"/>
        <v>0</v>
      </c>
      <c r="AW39" s="82">
        <f t="shared" ca="1" si="23"/>
        <v>0</v>
      </c>
      <c r="AX39" s="82">
        <f t="shared" ca="1" si="24"/>
        <v>0</v>
      </c>
      <c r="AY39" s="82">
        <f t="shared" ca="1" si="25"/>
        <v>0</v>
      </c>
      <c r="AZ39" s="82">
        <f t="shared" ca="1" si="26"/>
        <v>0</v>
      </c>
      <c r="BA39" s="82">
        <f t="shared" ca="1" si="27"/>
        <v>0</v>
      </c>
      <c r="BB39" s="82">
        <f t="shared" ca="1" si="28"/>
        <v>0</v>
      </c>
      <c r="BC39" s="82">
        <f t="shared" ca="1" si="29"/>
        <v>0</v>
      </c>
      <c r="BD39" s="82">
        <f t="shared" ca="1" si="30"/>
        <v>0</v>
      </c>
      <c r="BE39" s="82">
        <f t="shared" ca="1" si="31"/>
        <v>0</v>
      </c>
      <c r="BF39" s="82">
        <f t="shared" ca="1" si="32"/>
        <v>0</v>
      </c>
      <c r="BG39" s="82">
        <f t="shared" ca="1" si="33"/>
        <v>0</v>
      </c>
      <c r="BH39" s="82">
        <f t="shared" ca="1" si="34"/>
        <v>0</v>
      </c>
    </row>
    <row r="40" spans="24:60" ht="27" customHeight="1">
      <c r="AE40" s="81">
        <v>204499</v>
      </c>
      <c r="AF40" s="82">
        <f t="shared" ca="1" si="6"/>
        <v>0</v>
      </c>
      <c r="AG40" s="82">
        <f t="shared" ca="1" si="7"/>
        <v>0</v>
      </c>
      <c r="AH40" s="82">
        <f t="shared" ca="1" si="8"/>
        <v>0</v>
      </c>
      <c r="AI40" s="82">
        <f t="shared" ca="1" si="9"/>
        <v>0</v>
      </c>
      <c r="AJ40" s="82">
        <f t="shared" ca="1" si="10"/>
        <v>0</v>
      </c>
      <c r="AK40" s="82">
        <f t="shared" ca="1" si="11"/>
        <v>0</v>
      </c>
      <c r="AL40" s="82">
        <f t="shared" ca="1" si="12"/>
        <v>0</v>
      </c>
      <c r="AM40" s="82">
        <f t="shared" ca="1" si="13"/>
        <v>0</v>
      </c>
      <c r="AN40" s="82">
        <f t="shared" ca="1" si="14"/>
        <v>0</v>
      </c>
      <c r="AO40" s="82">
        <f t="shared" ca="1" si="15"/>
        <v>0</v>
      </c>
      <c r="AP40" s="82">
        <f t="shared" ca="1" si="16"/>
        <v>0</v>
      </c>
      <c r="AQ40" s="82">
        <f t="shared" ca="1" si="17"/>
        <v>0</v>
      </c>
      <c r="AR40" s="82">
        <f t="shared" ca="1" si="18"/>
        <v>0</v>
      </c>
      <c r="AS40" s="82">
        <f t="shared" ca="1" si="19"/>
        <v>0</v>
      </c>
      <c r="AT40" s="82">
        <f t="shared" ca="1" si="20"/>
        <v>0</v>
      </c>
      <c r="AU40" s="82">
        <f t="shared" ca="1" si="21"/>
        <v>0</v>
      </c>
      <c r="AV40" s="82">
        <f t="shared" ca="1" si="22"/>
        <v>0</v>
      </c>
      <c r="AW40" s="82">
        <f t="shared" ca="1" si="23"/>
        <v>0</v>
      </c>
      <c r="AX40" s="82">
        <f t="shared" ca="1" si="24"/>
        <v>0</v>
      </c>
      <c r="AY40" s="82">
        <f t="shared" ca="1" si="25"/>
        <v>0</v>
      </c>
      <c r="AZ40" s="82">
        <f t="shared" ca="1" si="26"/>
        <v>0</v>
      </c>
      <c r="BA40" s="82">
        <f t="shared" ca="1" si="27"/>
        <v>0</v>
      </c>
      <c r="BB40" s="82">
        <f t="shared" ca="1" si="28"/>
        <v>0</v>
      </c>
      <c r="BC40" s="82">
        <f t="shared" ca="1" si="29"/>
        <v>0</v>
      </c>
      <c r="BD40" s="82">
        <f t="shared" ca="1" si="30"/>
        <v>0</v>
      </c>
      <c r="BE40" s="82">
        <f t="shared" ca="1" si="31"/>
        <v>0</v>
      </c>
      <c r="BF40" s="82">
        <f t="shared" ca="1" si="32"/>
        <v>0</v>
      </c>
      <c r="BG40" s="82">
        <f t="shared" ca="1" si="33"/>
        <v>0</v>
      </c>
      <c r="BH40" s="82">
        <f t="shared" ca="1" si="34"/>
        <v>0</v>
      </c>
    </row>
    <row r="41" spans="24:60" ht="27" customHeight="1">
      <c r="AE41" s="81">
        <v>204496</v>
      </c>
      <c r="AF41" s="82">
        <f t="shared" ca="1" si="6"/>
        <v>0</v>
      </c>
      <c r="AG41" s="82">
        <f t="shared" ca="1" si="7"/>
        <v>0</v>
      </c>
      <c r="AH41" s="82">
        <f t="shared" ca="1" si="8"/>
        <v>0</v>
      </c>
      <c r="AI41" s="82">
        <f t="shared" ca="1" si="9"/>
        <v>0</v>
      </c>
      <c r="AJ41" s="82">
        <f t="shared" ca="1" si="10"/>
        <v>0</v>
      </c>
      <c r="AK41" s="82">
        <f t="shared" ca="1" si="11"/>
        <v>0</v>
      </c>
      <c r="AL41" s="82">
        <f t="shared" ca="1" si="12"/>
        <v>0</v>
      </c>
      <c r="AM41" s="82">
        <f t="shared" ca="1" si="13"/>
        <v>0</v>
      </c>
      <c r="AN41" s="82">
        <f t="shared" ca="1" si="14"/>
        <v>0</v>
      </c>
      <c r="AO41" s="82">
        <f t="shared" ca="1" si="15"/>
        <v>0</v>
      </c>
      <c r="AP41" s="82">
        <f t="shared" ca="1" si="16"/>
        <v>0</v>
      </c>
      <c r="AQ41" s="82">
        <f t="shared" ca="1" si="17"/>
        <v>0</v>
      </c>
      <c r="AR41" s="82">
        <f t="shared" ca="1" si="18"/>
        <v>0</v>
      </c>
      <c r="AS41" s="82">
        <f t="shared" ca="1" si="19"/>
        <v>0</v>
      </c>
      <c r="AT41" s="82">
        <f t="shared" ca="1" si="20"/>
        <v>0</v>
      </c>
      <c r="AU41" s="82">
        <f t="shared" ca="1" si="21"/>
        <v>0</v>
      </c>
      <c r="AV41" s="82">
        <f t="shared" ca="1" si="22"/>
        <v>0</v>
      </c>
      <c r="AW41" s="82">
        <f t="shared" ca="1" si="23"/>
        <v>0</v>
      </c>
      <c r="AX41" s="82">
        <f t="shared" ca="1" si="24"/>
        <v>0</v>
      </c>
      <c r="AY41" s="82">
        <f t="shared" ca="1" si="25"/>
        <v>0</v>
      </c>
      <c r="AZ41" s="82">
        <f t="shared" ca="1" si="26"/>
        <v>0</v>
      </c>
      <c r="BA41" s="82">
        <f t="shared" ca="1" si="27"/>
        <v>0</v>
      </c>
      <c r="BB41" s="82">
        <f t="shared" ca="1" si="28"/>
        <v>0</v>
      </c>
      <c r="BC41" s="82">
        <f t="shared" ca="1" si="29"/>
        <v>0</v>
      </c>
      <c r="BD41" s="82">
        <f t="shared" ca="1" si="30"/>
        <v>0</v>
      </c>
      <c r="BE41" s="82">
        <f t="shared" ca="1" si="31"/>
        <v>0</v>
      </c>
      <c r="BF41" s="82">
        <f t="shared" ca="1" si="32"/>
        <v>0</v>
      </c>
      <c r="BG41" s="82">
        <f t="shared" ca="1" si="33"/>
        <v>0</v>
      </c>
      <c r="BH41" s="82">
        <f t="shared" ca="1" si="34"/>
        <v>0</v>
      </c>
    </row>
    <row r="42" spans="24:60" ht="27" customHeight="1">
      <c r="AE42" s="81">
        <v>204497</v>
      </c>
      <c r="AF42" s="82">
        <f t="shared" ca="1" si="6"/>
        <v>0</v>
      </c>
      <c r="AG42" s="82">
        <f t="shared" ca="1" si="7"/>
        <v>0</v>
      </c>
      <c r="AH42" s="82">
        <f t="shared" ca="1" si="8"/>
        <v>0</v>
      </c>
      <c r="AI42" s="82">
        <f t="shared" ca="1" si="9"/>
        <v>0</v>
      </c>
      <c r="AJ42" s="82">
        <f t="shared" ca="1" si="10"/>
        <v>0</v>
      </c>
      <c r="AK42" s="82">
        <f t="shared" ca="1" si="11"/>
        <v>0</v>
      </c>
      <c r="AL42" s="82">
        <f t="shared" ca="1" si="12"/>
        <v>0</v>
      </c>
      <c r="AM42" s="82">
        <f t="shared" ca="1" si="13"/>
        <v>0</v>
      </c>
      <c r="AN42" s="82">
        <f t="shared" ca="1" si="14"/>
        <v>0</v>
      </c>
      <c r="AO42" s="82">
        <f t="shared" ca="1" si="15"/>
        <v>0</v>
      </c>
      <c r="AP42" s="82">
        <f t="shared" ca="1" si="16"/>
        <v>0</v>
      </c>
      <c r="AQ42" s="82">
        <f t="shared" ca="1" si="17"/>
        <v>0</v>
      </c>
      <c r="AR42" s="82">
        <f t="shared" ca="1" si="18"/>
        <v>0</v>
      </c>
      <c r="AS42" s="82">
        <f t="shared" ca="1" si="19"/>
        <v>0</v>
      </c>
      <c r="AT42" s="82">
        <f t="shared" ca="1" si="20"/>
        <v>0</v>
      </c>
      <c r="AU42" s="82">
        <f t="shared" ca="1" si="21"/>
        <v>0</v>
      </c>
      <c r="AV42" s="82">
        <f t="shared" ca="1" si="22"/>
        <v>0</v>
      </c>
      <c r="AW42" s="82">
        <f t="shared" ca="1" si="23"/>
        <v>0</v>
      </c>
      <c r="AX42" s="82">
        <f t="shared" ca="1" si="24"/>
        <v>0</v>
      </c>
      <c r="AY42" s="82">
        <f t="shared" ca="1" si="25"/>
        <v>0</v>
      </c>
      <c r="AZ42" s="82">
        <f t="shared" ca="1" si="26"/>
        <v>0</v>
      </c>
      <c r="BA42" s="82">
        <f t="shared" ca="1" si="27"/>
        <v>0</v>
      </c>
      <c r="BB42" s="82">
        <f t="shared" ca="1" si="28"/>
        <v>0</v>
      </c>
      <c r="BC42" s="82">
        <f t="shared" ca="1" si="29"/>
        <v>0</v>
      </c>
      <c r="BD42" s="82">
        <f t="shared" ca="1" si="30"/>
        <v>0</v>
      </c>
      <c r="BE42" s="82">
        <f t="shared" ca="1" si="31"/>
        <v>0</v>
      </c>
      <c r="BF42" s="82">
        <f t="shared" ca="1" si="32"/>
        <v>0</v>
      </c>
      <c r="BG42" s="82">
        <f t="shared" ca="1" si="33"/>
        <v>0</v>
      </c>
      <c r="BH42" s="82">
        <f t="shared" ca="1" si="34"/>
        <v>0</v>
      </c>
    </row>
    <row r="44" spans="24:60" ht="27" customHeight="1">
      <c r="AE44" s="89" t="s">
        <v>114</v>
      </c>
    </row>
  </sheetData>
  <conditionalFormatting sqref="AF24:BH42">
    <cfRule type="colorScale" priority="1">
      <colorScale>
        <cfvo type="min"/>
        <cfvo type="percentile" val="50"/>
        <cfvo type="max"/>
        <color rgb="FF63BE7B"/>
        <color rgb="FFFFEB84"/>
        <color rgb="FFF8696B"/>
      </colorScale>
    </cfRule>
    <cfRule type="colorScale" priority="2">
      <colorScale>
        <cfvo type="min"/>
        <cfvo type="max"/>
        <color rgb="FFFFEF9C"/>
        <color rgb="FF63BE7B"/>
      </colorScale>
    </cfRule>
  </conditionalFormatting>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919EB-A164-49A6-8580-10C81D15C890}">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C192E-CF70-4F28-87E5-AF7421095269}">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63"/>
  <sheetViews>
    <sheetView topLeftCell="B1" workbookViewId="0">
      <selection activeCell="AI37" sqref="AI37"/>
    </sheetView>
  </sheetViews>
  <sheetFormatPr defaultColWidth="14.42578125" defaultRowHeight="18" customHeight="1"/>
  <cols>
    <col min="1" max="1" width="4" style="8" customWidth="1"/>
    <col min="2" max="3" width="5.85546875" style="3" customWidth="1"/>
    <col min="4" max="4" width="6.85546875" style="8" bestFit="1" customWidth="1"/>
    <col min="5" max="6" width="4" style="8" bestFit="1" customWidth="1"/>
    <col min="7" max="7" width="4.28515625" style="8" bestFit="1" customWidth="1"/>
    <col min="8" max="8" width="4" style="8" bestFit="1" customWidth="1"/>
    <col min="9" max="9" width="4.28515625" style="8" bestFit="1" customWidth="1"/>
    <col min="10" max="10" width="4" style="8" bestFit="1" customWidth="1"/>
    <col min="11" max="13" width="5" style="8" bestFit="1" customWidth="1"/>
    <col min="14" max="14" width="4" style="8" bestFit="1" customWidth="1"/>
    <col min="15" max="15" width="5.28515625" style="8" customWidth="1"/>
    <col min="16" max="16" width="4.28515625" style="8" bestFit="1" customWidth="1"/>
    <col min="17" max="19" width="5" style="8" bestFit="1" customWidth="1"/>
    <col min="20" max="20" width="4" style="8" bestFit="1" customWidth="1"/>
    <col min="21" max="21" width="4.85546875" style="8" bestFit="1" customWidth="1"/>
    <col min="22" max="22" width="5.7109375" style="8" bestFit="1" customWidth="1"/>
    <col min="23" max="23" width="4.28515625" style="8" bestFit="1" customWidth="1"/>
    <col min="24" max="24" width="4" style="8" bestFit="1" customWidth="1"/>
    <col min="25" max="27" width="4.28515625" style="8" bestFit="1" customWidth="1"/>
    <col min="28" max="28" width="4.85546875" style="8" bestFit="1" customWidth="1"/>
    <col min="29" max="29" width="5" style="8" bestFit="1" customWidth="1"/>
    <col min="30" max="30" width="4.28515625" style="8" bestFit="1" customWidth="1"/>
    <col min="31" max="31" width="4.85546875" style="8" bestFit="1" customWidth="1"/>
    <col min="32" max="32" width="5" style="8" bestFit="1" customWidth="1"/>
    <col min="33" max="33" width="5.5703125" style="8" customWidth="1"/>
    <col min="34" max="34" width="5.7109375" style="3" bestFit="1" customWidth="1"/>
    <col min="35" max="16384" width="14.42578125" style="3"/>
  </cols>
  <sheetData>
    <row r="1" spans="1:34" ht="18" customHeight="1">
      <c r="A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34" ht="18" customHeight="1">
      <c r="B2" s="60" t="s">
        <v>115</v>
      </c>
      <c r="C2" s="60"/>
      <c r="D2" s="3"/>
      <c r="E2" s="3"/>
      <c r="F2" s="3"/>
      <c r="G2" s="3"/>
      <c r="H2" s="3"/>
      <c r="I2" s="3"/>
      <c r="J2" s="3"/>
      <c r="K2" s="3"/>
      <c r="L2" s="3"/>
      <c r="M2" s="3"/>
      <c r="N2" s="3"/>
      <c r="O2" s="3"/>
      <c r="P2" s="3"/>
      <c r="Q2" s="3"/>
      <c r="R2" s="3"/>
      <c r="S2" s="3"/>
      <c r="T2" s="3"/>
      <c r="U2" s="3"/>
      <c r="V2" s="3"/>
      <c r="W2" s="3"/>
      <c r="X2" s="3"/>
      <c r="Y2" s="3"/>
      <c r="Z2" s="3"/>
      <c r="AA2" s="3"/>
      <c r="AB2" s="3"/>
      <c r="AC2" s="3"/>
      <c r="AD2" s="3"/>
      <c r="AE2" s="3"/>
      <c r="AF2" s="3"/>
      <c r="AH2" s="8"/>
    </row>
    <row r="3" spans="1:34" ht="18" customHeight="1">
      <c r="A3" s="27" t="s">
        <v>116</v>
      </c>
      <c r="B3" s="27" t="s">
        <v>117</v>
      </c>
      <c r="C3" s="27"/>
      <c r="D3" s="16" t="s">
        <v>118</v>
      </c>
      <c r="E3" s="16" t="s">
        <v>119</v>
      </c>
      <c r="F3" s="16" t="s">
        <v>120</v>
      </c>
      <c r="G3" s="16" t="s">
        <v>121</v>
      </c>
      <c r="H3" s="16" t="s">
        <v>122</v>
      </c>
      <c r="I3" s="16" t="s">
        <v>123</v>
      </c>
      <c r="J3" s="16" t="s">
        <v>124</v>
      </c>
      <c r="K3" s="16" t="s">
        <v>125</v>
      </c>
      <c r="L3" s="16" t="s">
        <v>126</v>
      </c>
      <c r="M3" s="16" t="s">
        <v>127</v>
      </c>
      <c r="N3" s="16" t="s">
        <v>128</v>
      </c>
      <c r="O3" s="16" t="s">
        <v>129</v>
      </c>
      <c r="P3" s="16" t="s">
        <v>130</v>
      </c>
      <c r="Q3" s="16" t="s">
        <v>131</v>
      </c>
      <c r="R3" s="16" t="s">
        <v>132</v>
      </c>
      <c r="S3" s="16" t="s">
        <v>133</v>
      </c>
      <c r="T3" s="16" t="s">
        <v>134</v>
      </c>
      <c r="U3" s="16" t="s">
        <v>135</v>
      </c>
      <c r="V3" s="16" t="s">
        <v>136</v>
      </c>
      <c r="W3" s="16" t="s">
        <v>137</v>
      </c>
      <c r="X3" s="16" t="s">
        <v>138</v>
      </c>
      <c r="Y3" s="16" t="s">
        <v>139</v>
      </c>
      <c r="Z3" s="16" t="s">
        <v>140</v>
      </c>
      <c r="AA3" s="16" t="s">
        <v>141</v>
      </c>
      <c r="AB3" s="16" t="s">
        <v>142</v>
      </c>
      <c r="AC3" s="16" t="s">
        <v>143</v>
      </c>
      <c r="AD3" s="16" t="s">
        <v>144</v>
      </c>
      <c r="AE3" s="16" t="s">
        <v>145</v>
      </c>
      <c r="AF3" s="16" t="s">
        <v>146</v>
      </c>
      <c r="AH3" s="8"/>
    </row>
    <row r="4" spans="1:34" ht="18" customHeight="1">
      <c r="A4" s="5" t="s">
        <v>147</v>
      </c>
      <c r="B4" s="239" t="s">
        <v>147</v>
      </c>
      <c r="C4" s="239"/>
      <c r="D4" s="24" t="str">
        <f>IF('PLOs-TQF-Mapping'!D4="x",D$37,"")</f>
        <v/>
      </c>
      <c r="E4" s="24" t="str">
        <f>IF('PLOs-TQF-Mapping'!E4="x",E$37,"")</f>
        <v/>
      </c>
      <c r="F4" s="24" t="str">
        <f>IF('PLOs-TQF-Mapping'!F4="x",F$37,"")</f>
        <v/>
      </c>
      <c r="G4" s="24" t="str">
        <f>IF('PLOs-TQF-Mapping'!G4="x",G$37,"")</f>
        <v/>
      </c>
      <c r="H4" s="24" t="str">
        <f>IF('PLOs-TQF-Mapping'!H4="x",H$37,"")</f>
        <v/>
      </c>
      <c r="I4" s="24" t="str">
        <f>IF('PLOs-TQF-Mapping'!I4="x",I$37,"")</f>
        <v/>
      </c>
      <c r="J4" s="24" t="str">
        <f>IF('PLOs-TQF-Mapping'!J4="x",J$37,"")</f>
        <v/>
      </c>
      <c r="K4" s="24">
        <f>IF('PLOs-TQF-Mapping'!K4="x",K$37,"")</f>
        <v>3.5</v>
      </c>
      <c r="L4" s="24" t="str">
        <f>IF('PLOs-TQF-Mapping'!L4="x",L$37,"")</f>
        <v/>
      </c>
      <c r="M4" s="24" t="str">
        <f>IF('PLOs-TQF-Mapping'!M4="x",M$37,"")</f>
        <v/>
      </c>
      <c r="N4" s="24" t="str">
        <f>IF('PLOs-TQF-Mapping'!N4="x",N$37,"")</f>
        <v/>
      </c>
      <c r="O4" s="24" t="str">
        <f>IF('PLOs-TQF-Mapping'!O4="x",O$37,"")</f>
        <v/>
      </c>
      <c r="P4" s="24" t="str">
        <f>IF('PLOs-TQF-Mapping'!P4="x",P$37,"")</f>
        <v/>
      </c>
      <c r="Q4" s="24" t="str">
        <f>IF('PLOs-TQF-Mapping'!Q4="x",Q$37,"")</f>
        <v/>
      </c>
      <c r="R4" s="24" t="str">
        <f>IF('PLOs-TQF-Mapping'!R4="x",R$37,"")</f>
        <v/>
      </c>
      <c r="S4" s="24" t="str">
        <f>IF('PLOs-TQF-Mapping'!S4="x",S$37,"")</f>
        <v/>
      </c>
      <c r="T4" s="24" t="str">
        <f>IF('PLOs-TQF-Mapping'!T4="x",T$37,"")</f>
        <v/>
      </c>
      <c r="U4" s="24" t="str">
        <f>IF('PLOs-TQF-Mapping'!U4="x",U$37,"")</f>
        <v/>
      </c>
      <c r="V4" s="24" t="str">
        <f>IF('PLOs-TQF-Mapping'!V4="x",V$37,"")</f>
        <v/>
      </c>
      <c r="W4" s="24" t="str">
        <f>IF('PLOs-TQF-Mapping'!W4="x",W$37,"")</f>
        <v/>
      </c>
      <c r="X4" s="24" t="str">
        <f>IF('PLOs-TQF-Mapping'!X4="x",X$37,"")</f>
        <v/>
      </c>
      <c r="Y4" s="24" t="str">
        <f>IF('PLOs-TQF-Mapping'!Y4="x",Y$37,"")</f>
        <v/>
      </c>
      <c r="Z4" s="24" t="str">
        <f>IF('PLOs-TQF-Mapping'!Z4="x",Z$37,"")</f>
        <v/>
      </c>
      <c r="AA4" s="24" t="str">
        <f>IF('PLOs-TQF-Mapping'!AA4="x",AA$37,"")</f>
        <v/>
      </c>
      <c r="AB4" s="24" t="str">
        <f>IF('PLOs-TQF-Mapping'!AB4="x",AB$37,"")</f>
        <v/>
      </c>
      <c r="AC4" s="24" t="str">
        <f>IF('PLOs-TQF-Mapping'!AC4="x",AC$37,"")</f>
        <v/>
      </c>
      <c r="AD4" s="24" t="str">
        <f>IF('PLOs-TQF-Mapping'!AD4="x",AD$37,"")</f>
        <v/>
      </c>
      <c r="AE4" s="24" t="str">
        <f>IF('PLOs-TQF-Mapping'!AE4="x",AE$37,"")</f>
        <v/>
      </c>
      <c r="AF4" s="24" t="str">
        <f>IF('PLOs-TQF-Mapping'!AF4="x",AF$37,"")</f>
        <v/>
      </c>
      <c r="AH4" s="8"/>
    </row>
    <row r="5" spans="1:34" ht="18" customHeight="1">
      <c r="A5" s="5" t="s">
        <v>147</v>
      </c>
      <c r="B5" s="239" t="s">
        <v>148</v>
      </c>
      <c r="C5" s="239"/>
      <c r="D5" s="24" t="str">
        <f>IF('PLOs-TQF-Mapping'!D5="x",D$37,"")</f>
        <v/>
      </c>
      <c r="E5" s="24" t="str">
        <f>IF('PLOs-TQF-Mapping'!E5="x",E$37,"")</f>
        <v/>
      </c>
      <c r="F5" s="24" t="str">
        <f>IF('PLOs-TQF-Mapping'!F5="x",F$37,"")</f>
        <v/>
      </c>
      <c r="G5" s="24" t="str">
        <f>IF('PLOs-TQF-Mapping'!G5="x",G$37,"")</f>
        <v/>
      </c>
      <c r="H5" s="24" t="str">
        <f>IF('PLOs-TQF-Mapping'!H5="x",H$37,"")</f>
        <v/>
      </c>
      <c r="I5" s="24" t="str">
        <f>IF('PLOs-TQF-Mapping'!I5="x",I$37,"")</f>
        <v/>
      </c>
      <c r="J5" s="24" t="str">
        <f>IF('PLOs-TQF-Mapping'!J5="x",J$37,"")</f>
        <v/>
      </c>
      <c r="K5" s="24" t="str">
        <f>IF('PLOs-TQF-Mapping'!K5="x",K$37,"")</f>
        <v/>
      </c>
      <c r="L5" s="24" t="str">
        <f>IF('PLOs-TQF-Mapping'!L5="x",L$37,"")</f>
        <v/>
      </c>
      <c r="M5" s="24" t="str">
        <f>IF('PLOs-TQF-Mapping'!M5="x",M$37,"")</f>
        <v/>
      </c>
      <c r="N5" s="24" t="str">
        <f>IF('PLOs-TQF-Mapping'!N5="x",N$37,"")</f>
        <v/>
      </c>
      <c r="O5" s="24" t="str">
        <f>IF('PLOs-TQF-Mapping'!O5="x",O$37,"")</f>
        <v/>
      </c>
      <c r="P5" s="24">
        <f>IF('PLOs-TQF-Mapping'!P5="x",P$37,"")</f>
        <v>3.25</v>
      </c>
      <c r="Q5" s="24" t="str">
        <f>IF('PLOs-TQF-Mapping'!Q5="x",Q$37,"")</f>
        <v/>
      </c>
      <c r="R5" s="24" t="str">
        <f>IF('PLOs-TQF-Mapping'!R5="x",R$37,"")</f>
        <v/>
      </c>
      <c r="S5" s="24" t="str">
        <f>IF('PLOs-TQF-Mapping'!S5="x",S$37,"")</f>
        <v/>
      </c>
      <c r="T5" s="24" t="str">
        <f>IF('PLOs-TQF-Mapping'!T5="x",T$37,"")</f>
        <v/>
      </c>
      <c r="U5" s="24" t="str">
        <f>IF('PLOs-TQF-Mapping'!U5="x",U$37,"")</f>
        <v/>
      </c>
      <c r="V5" s="24" t="str">
        <f>IF('PLOs-TQF-Mapping'!V5="x",V$37,"")</f>
        <v/>
      </c>
      <c r="W5" s="24" t="str">
        <f>IF('PLOs-TQF-Mapping'!W5="x",W$37,"")</f>
        <v/>
      </c>
      <c r="X5" s="24" t="str">
        <f>IF('PLOs-TQF-Mapping'!X5="x",X$37,"")</f>
        <v/>
      </c>
      <c r="Y5" s="24" t="str">
        <f>IF('PLOs-TQF-Mapping'!Y5="x",Y$37,"")</f>
        <v/>
      </c>
      <c r="Z5" s="24" t="str">
        <f>IF('PLOs-TQF-Mapping'!Z5="x",Z$37,"")</f>
        <v/>
      </c>
      <c r="AA5" s="24" t="str">
        <f>IF('PLOs-TQF-Mapping'!AA5="x",AA$37,"")</f>
        <v/>
      </c>
      <c r="AB5" s="24" t="str">
        <f>IF('PLOs-TQF-Mapping'!AB5="x",AB$37,"")</f>
        <v/>
      </c>
      <c r="AC5" s="24" t="str">
        <f>IF('PLOs-TQF-Mapping'!AC5="x",AC$37,"")</f>
        <v/>
      </c>
      <c r="AD5" s="24" t="str">
        <f>IF('PLOs-TQF-Mapping'!AD5="x",AD$37,"")</f>
        <v/>
      </c>
      <c r="AE5" s="24" t="str">
        <f>IF('PLOs-TQF-Mapping'!AE5="x",AE$37,"")</f>
        <v/>
      </c>
      <c r="AF5" s="24" t="str">
        <f>IF('PLOs-TQF-Mapping'!AF5="x",AF$37,"")</f>
        <v/>
      </c>
      <c r="AH5" s="8"/>
    </row>
    <row r="6" spans="1:34" ht="18" customHeight="1">
      <c r="A6" s="5" t="s">
        <v>147</v>
      </c>
      <c r="B6" s="239" t="s">
        <v>149</v>
      </c>
      <c r="C6" s="239"/>
      <c r="D6" s="24" t="str">
        <f>IF('PLOs-TQF-Mapping'!D6="x",D$37,"")</f>
        <v/>
      </c>
      <c r="E6" s="24" t="str">
        <f>IF('PLOs-TQF-Mapping'!E6="x",E$37,"")</f>
        <v/>
      </c>
      <c r="F6" s="24" t="str">
        <f>IF('PLOs-TQF-Mapping'!F6="x",F$37,"")</f>
        <v/>
      </c>
      <c r="G6" s="24" t="str">
        <f>IF('PLOs-TQF-Mapping'!G6="x",G$37,"")</f>
        <v/>
      </c>
      <c r="H6" s="24" t="str">
        <f>IF('PLOs-TQF-Mapping'!H6="x",H$37,"")</f>
        <v/>
      </c>
      <c r="I6" s="24" t="str">
        <f>IF('PLOs-TQF-Mapping'!I6="x",I$37,"")</f>
        <v/>
      </c>
      <c r="J6" s="24" t="str">
        <f>IF('PLOs-TQF-Mapping'!J6="x",J$37,"")</f>
        <v/>
      </c>
      <c r="K6" s="24" t="str">
        <f>IF('PLOs-TQF-Mapping'!K6="x",K$37,"")</f>
        <v/>
      </c>
      <c r="L6" s="24" t="str">
        <f>IF('PLOs-TQF-Mapping'!L6="x",L$37,"")</f>
        <v/>
      </c>
      <c r="M6" s="24" t="str">
        <f>IF('PLOs-TQF-Mapping'!M6="x",M$37,"")</f>
        <v/>
      </c>
      <c r="N6" s="24" t="str">
        <f>IF('PLOs-TQF-Mapping'!N6="x",N$37,"")</f>
        <v/>
      </c>
      <c r="O6" s="24" t="str">
        <f>IF('PLOs-TQF-Mapping'!O6="x",O$37,"")</f>
        <v/>
      </c>
      <c r="P6" s="24">
        <f>IF('PLOs-TQF-Mapping'!P6="x",P$37,"")</f>
        <v>3.25</v>
      </c>
      <c r="Q6" s="24" t="str">
        <f>IF('PLOs-TQF-Mapping'!Q6="x",Q$37,"")</f>
        <v/>
      </c>
      <c r="R6" s="24" t="str">
        <f>IF('PLOs-TQF-Mapping'!R6="x",R$37,"")</f>
        <v/>
      </c>
      <c r="S6" s="24" t="str">
        <f>IF('PLOs-TQF-Mapping'!S6="x",S$37,"")</f>
        <v/>
      </c>
      <c r="T6" s="24" t="str">
        <f>IF('PLOs-TQF-Mapping'!T6="x",T$37,"")</f>
        <v/>
      </c>
      <c r="U6" s="24" t="str">
        <f>IF('PLOs-TQF-Mapping'!U6="x",U$37,"")</f>
        <v/>
      </c>
      <c r="V6" s="24" t="str">
        <f>IF('PLOs-TQF-Mapping'!V6="x",V$37,"")</f>
        <v/>
      </c>
      <c r="W6" s="24" t="str">
        <f>IF('PLOs-TQF-Mapping'!W6="x",W$37,"")</f>
        <v/>
      </c>
      <c r="X6" s="24" t="str">
        <f>IF('PLOs-TQF-Mapping'!X6="x",X$37,"")</f>
        <v/>
      </c>
      <c r="Y6" s="24" t="str">
        <f>IF('PLOs-TQF-Mapping'!Y6="x",Y$37,"")</f>
        <v/>
      </c>
      <c r="Z6" s="24" t="str">
        <f>IF('PLOs-TQF-Mapping'!Z6="x",Z$37,"")</f>
        <v/>
      </c>
      <c r="AA6" s="24" t="str">
        <f>IF('PLOs-TQF-Mapping'!AA6="x",AA$37,"")</f>
        <v/>
      </c>
      <c r="AB6" s="24" t="str">
        <f>IF('PLOs-TQF-Mapping'!AB6="x",AB$37,"")</f>
        <v/>
      </c>
      <c r="AC6" s="24" t="str">
        <f>IF('PLOs-TQF-Mapping'!AC6="x",AC$37,"")</f>
        <v/>
      </c>
      <c r="AD6" s="24" t="str">
        <f>IF('PLOs-TQF-Mapping'!AD6="x",AD$37,"")</f>
        <v/>
      </c>
      <c r="AE6" s="24" t="str">
        <f>IF('PLOs-TQF-Mapping'!AE6="x",AE$37,"")</f>
        <v/>
      </c>
      <c r="AF6" s="24" t="str">
        <f>IF('PLOs-TQF-Mapping'!AF6="x",AF$37,"")</f>
        <v/>
      </c>
      <c r="AH6" s="8"/>
    </row>
    <row r="7" spans="1:34" ht="18" customHeight="1">
      <c r="A7" s="5" t="s">
        <v>147</v>
      </c>
      <c r="B7" s="239" t="s">
        <v>150</v>
      </c>
      <c r="C7" s="239"/>
      <c r="D7" s="24" t="str">
        <f>IF('PLOs-TQF-Mapping'!D7="x",D$37,"")</f>
        <v/>
      </c>
      <c r="E7" s="24" t="str">
        <f>IF('PLOs-TQF-Mapping'!E7="x",E$37,"")</f>
        <v/>
      </c>
      <c r="F7" s="24" t="str">
        <f>IF('PLOs-TQF-Mapping'!F7="x",F$37,"")</f>
        <v/>
      </c>
      <c r="G7" s="24" t="str">
        <f>IF('PLOs-TQF-Mapping'!G7="x",G$37,"")</f>
        <v/>
      </c>
      <c r="H7" s="24" t="str">
        <f>IF('PLOs-TQF-Mapping'!H7="x",H$37,"")</f>
        <v/>
      </c>
      <c r="I7" s="24">
        <f>IF('PLOs-TQF-Mapping'!I7="x",I$37,"")</f>
        <v>4.25</v>
      </c>
      <c r="J7" s="24" t="str">
        <f>IF('PLOs-TQF-Mapping'!J7="x",J$37,"")</f>
        <v/>
      </c>
      <c r="K7" s="24" t="str">
        <f>IF('PLOs-TQF-Mapping'!K7="x",K$37,"")</f>
        <v/>
      </c>
      <c r="L7" s="24" t="str">
        <f>IF('PLOs-TQF-Mapping'!L7="x",L$37,"")</f>
        <v/>
      </c>
      <c r="M7" s="24" t="str">
        <f>IF('PLOs-TQF-Mapping'!M7="x",M$37,"")</f>
        <v/>
      </c>
      <c r="N7" s="24" t="str">
        <f>IF('PLOs-TQF-Mapping'!N7="x",N$37,"")</f>
        <v/>
      </c>
      <c r="O7" s="24" t="str">
        <f>IF('PLOs-TQF-Mapping'!O7="x",O$37,"")</f>
        <v/>
      </c>
      <c r="P7" s="24">
        <f>IF('PLOs-TQF-Mapping'!P7="x",P$37,"")</f>
        <v>3.25</v>
      </c>
      <c r="Q7" s="24" t="str">
        <f>IF('PLOs-TQF-Mapping'!Q7="x",Q$37,"")</f>
        <v/>
      </c>
      <c r="R7" s="24">
        <f>IF('PLOs-TQF-Mapping'!R7="x",R$37,"")</f>
        <v>3.5</v>
      </c>
      <c r="S7" s="24" t="str">
        <f>IF('PLOs-TQF-Mapping'!S7="x",S$37,"")</f>
        <v/>
      </c>
      <c r="T7" s="24" t="str">
        <f>IF('PLOs-TQF-Mapping'!T7="x",T$37,"")</f>
        <v/>
      </c>
      <c r="U7" s="24" t="str">
        <f>IF('PLOs-TQF-Mapping'!U7="x",U$37,"")</f>
        <v/>
      </c>
      <c r="V7" s="24" t="str">
        <f>IF('PLOs-TQF-Mapping'!V7="x",V$37,"")</f>
        <v/>
      </c>
      <c r="W7" s="24" t="str">
        <f>IF('PLOs-TQF-Mapping'!W7="x",W$37,"")</f>
        <v/>
      </c>
      <c r="X7" s="24" t="str">
        <f>IF('PLOs-TQF-Mapping'!X7="x",X$37,"")</f>
        <v/>
      </c>
      <c r="Y7" s="24">
        <f>IF('PLOs-TQF-Mapping'!Y7="x",Y$37,"")</f>
        <v>3.75</v>
      </c>
      <c r="Z7" s="24" t="str">
        <f>IF('PLOs-TQF-Mapping'!Z7="x",Z$37,"")</f>
        <v/>
      </c>
      <c r="AA7" s="24" t="str">
        <f>IF('PLOs-TQF-Mapping'!AA7="x",AA$37,"")</f>
        <v/>
      </c>
      <c r="AB7" s="24" t="str">
        <f>IF('PLOs-TQF-Mapping'!AB7="x",AB$37,"")</f>
        <v/>
      </c>
      <c r="AC7" s="24" t="str">
        <f>IF('PLOs-TQF-Mapping'!AC7="x",AC$37,"")</f>
        <v/>
      </c>
      <c r="AD7" s="24" t="str">
        <f>IF('PLOs-TQF-Mapping'!AD7="x",AD$37,"")</f>
        <v/>
      </c>
      <c r="AE7" s="24" t="str">
        <f>IF('PLOs-TQF-Mapping'!AE7="x",AE$37,"")</f>
        <v/>
      </c>
      <c r="AF7" s="24" t="str">
        <f>IF('PLOs-TQF-Mapping'!AF7="x",AF$37,"")</f>
        <v/>
      </c>
      <c r="AH7" s="8"/>
    </row>
    <row r="8" spans="1:34" ht="18" customHeight="1" thickBot="1">
      <c r="A8" s="138" t="s">
        <v>147</v>
      </c>
      <c r="B8" s="139" t="s">
        <v>151</v>
      </c>
      <c r="C8" s="162"/>
      <c r="D8" s="24" t="str">
        <f>IF('PLOs-TQF-Mapping'!D8="x",D$37,"")</f>
        <v/>
      </c>
      <c r="E8" s="24" t="str">
        <f>IF('PLOs-TQF-Mapping'!E8="x",E$37,"")</f>
        <v/>
      </c>
      <c r="F8" s="24" t="str">
        <f>IF('PLOs-TQF-Mapping'!F8="x",F$37,"")</f>
        <v/>
      </c>
      <c r="G8" s="24" t="str">
        <f>IF('PLOs-TQF-Mapping'!G8="x",G$37,"")</f>
        <v/>
      </c>
      <c r="H8" s="24" t="str">
        <f>IF('PLOs-TQF-Mapping'!H8="x",H$37,"")</f>
        <v/>
      </c>
      <c r="I8" s="24" t="str">
        <f>IF('PLOs-TQF-Mapping'!I8="x",I$37,"")</f>
        <v/>
      </c>
      <c r="J8" s="24" t="str">
        <f>IF('PLOs-TQF-Mapping'!J8="x",J$37,"")</f>
        <v/>
      </c>
      <c r="K8" s="24" t="str">
        <f>IF('PLOs-TQF-Mapping'!K8="x",K$37,"")</f>
        <v/>
      </c>
      <c r="L8" s="24">
        <f>IF('PLOs-TQF-Mapping'!L8="x",L$37,"")</f>
        <v>3.25</v>
      </c>
      <c r="M8" s="24" t="str">
        <f>IF('PLOs-TQF-Mapping'!M8="x",M$37,"")</f>
        <v/>
      </c>
      <c r="N8" s="24" t="str">
        <f>IF('PLOs-TQF-Mapping'!N8="x",N$37,"")</f>
        <v/>
      </c>
      <c r="O8" s="24" t="str">
        <f>IF('PLOs-TQF-Mapping'!O8="x",O$37,"")</f>
        <v/>
      </c>
      <c r="P8" s="24" t="str">
        <f>IF('PLOs-TQF-Mapping'!P8="x",P$37,"")</f>
        <v/>
      </c>
      <c r="Q8" s="24" t="str">
        <f>IF('PLOs-TQF-Mapping'!Q8="x",Q$37,"")</f>
        <v/>
      </c>
      <c r="R8" s="24">
        <f>IF('PLOs-TQF-Mapping'!R8="x",R$37,"")</f>
        <v>3.5</v>
      </c>
      <c r="S8" s="24" t="str">
        <f>IF('PLOs-TQF-Mapping'!S8="x",S$37,"")</f>
        <v/>
      </c>
      <c r="T8" s="24" t="str">
        <f>IF('PLOs-TQF-Mapping'!T8="x",T$37,"")</f>
        <v/>
      </c>
      <c r="U8" s="24" t="str">
        <f>IF('PLOs-TQF-Mapping'!U8="x",U$37,"")</f>
        <v/>
      </c>
      <c r="V8" s="24">
        <f>IF('PLOs-TQF-Mapping'!V8="x",V$37,"")</f>
        <v>4</v>
      </c>
      <c r="W8" s="24" t="str">
        <f>IF('PLOs-TQF-Mapping'!W8="x",W$37,"")</f>
        <v/>
      </c>
      <c r="X8" s="24" t="str">
        <f>IF('PLOs-TQF-Mapping'!X8="x",X$37,"")</f>
        <v/>
      </c>
      <c r="Y8" s="24">
        <f>IF('PLOs-TQF-Mapping'!Y8="x",Y$37,"")</f>
        <v>3.75</v>
      </c>
      <c r="Z8" s="24" t="str">
        <f>IF('PLOs-TQF-Mapping'!Z8="x",Z$37,"")</f>
        <v/>
      </c>
      <c r="AA8" s="24" t="str">
        <f>IF('PLOs-TQF-Mapping'!AA8="x",AA$37,"")</f>
        <v/>
      </c>
      <c r="AB8" s="24" t="str">
        <f>IF('PLOs-TQF-Mapping'!AB8="x",AB$37,"")</f>
        <v/>
      </c>
      <c r="AC8" s="24" t="str">
        <f>IF('PLOs-TQF-Mapping'!AC8="x",AC$37,"")</f>
        <v/>
      </c>
      <c r="AD8" s="24">
        <f>IF('PLOs-TQF-Mapping'!AD8="x",AD$37,"")</f>
        <v>3.75</v>
      </c>
      <c r="AE8" s="24" t="str">
        <f>IF('PLOs-TQF-Mapping'!AE8="x",AE$37,"")</f>
        <v/>
      </c>
      <c r="AF8" s="24" t="str">
        <f>IF('PLOs-TQF-Mapping'!AF8="x",AF$37,"")</f>
        <v/>
      </c>
      <c r="AH8" s="8"/>
    </row>
    <row r="9" spans="1:34" ht="18" customHeight="1" thickTop="1">
      <c r="A9" s="5" t="s">
        <v>148</v>
      </c>
      <c r="B9" s="239" t="s">
        <v>147</v>
      </c>
      <c r="C9" s="239"/>
      <c r="D9" s="24" t="str">
        <f>IF('PLOs-TQF-Mapping'!D9="x",D$37,"")</f>
        <v/>
      </c>
      <c r="E9" s="24" t="str">
        <f>IF('PLOs-TQF-Mapping'!E9="x",E$37,"")</f>
        <v/>
      </c>
      <c r="F9" s="24" t="str">
        <f>IF('PLOs-TQF-Mapping'!F9="x",F$37,"")</f>
        <v/>
      </c>
      <c r="G9" s="24" t="str">
        <f>IF('PLOs-TQF-Mapping'!G9="x",G$37,"")</f>
        <v/>
      </c>
      <c r="H9" s="24" t="str">
        <f>IF('PLOs-TQF-Mapping'!H9="x",H$37,"")</f>
        <v/>
      </c>
      <c r="I9" s="24" t="str">
        <f>IF('PLOs-TQF-Mapping'!I9="x",I$37,"")</f>
        <v/>
      </c>
      <c r="J9" s="24" t="str">
        <f>IF('PLOs-TQF-Mapping'!J9="x",J$37,"")</f>
        <v/>
      </c>
      <c r="K9" s="24" t="str">
        <f>IF('PLOs-TQF-Mapping'!K9="x",K$37,"")</f>
        <v/>
      </c>
      <c r="L9" s="24" t="str">
        <f>IF('PLOs-TQF-Mapping'!L9="x",L$37,"")</f>
        <v/>
      </c>
      <c r="M9" s="24">
        <f>IF('PLOs-TQF-Mapping'!M9="x",M$37,"")</f>
        <v>3.5</v>
      </c>
      <c r="N9" s="24" t="str">
        <f>IF('PLOs-TQF-Mapping'!N9="x",N$37,"")</f>
        <v/>
      </c>
      <c r="O9" s="24" t="str">
        <f>IF('PLOs-TQF-Mapping'!O9="x",O$37,"")</f>
        <v/>
      </c>
      <c r="P9" s="24" t="str">
        <f>IF('PLOs-TQF-Mapping'!P9="x",P$37,"")</f>
        <v/>
      </c>
      <c r="Q9" s="24">
        <f>IF('PLOs-TQF-Mapping'!Q9="x",Q$37,"")</f>
        <v>3.25</v>
      </c>
      <c r="R9" s="24" t="str">
        <f>IF('PLOs-TQF-Mapping'!R9="x",R$37,"")</f>
        <v/>
      </c>
      <c r="S9" s="24">
        <f>IF('PLOs-TQF-Mapping'!S9="x",S$37,"")</f>
        <v>3.25</v>
      </c>
      <c r="T9" s="24" t="str">
        <f>IF('PLOs-TQF-Mapping'!T9="x",T$37,"")</f>
        <v/>
      </c>
      <c r="U9" s="24">
        <f>IF('PLOs-TQF-Mapping'!U9="x",U$37,"")</f>
        <v>3.75</v>
      </c>
      <c r="V9" s="24">
        <f>IF('PLOs-TQF-Mapping'!V9="x",V$37,"")</f>
        <v>4</v>
      </c>
      <c r="W9" s="24" t="str">
        <f>IF('PLOs-TQF-Mapping'!W9="x",W$37,"")</f>
        <v/>
      </c>
      <c r="X9" s="24" t="str">
        <f>IF('PLOs-TQF-Mapping'!X9="x",X$37,"")</f>
        <v/>
      </c>
      <c r="Y9" s="24" t="str">
        <f>IF('PLOs-TQF-Mapping'!Y9="x",Y$37,"")</f>
        <v/>
      </c>
      <c r="Z9" s="24" t="str">
        <f>IF('PLOs-TQF-Mapping'!Z9="x",Z$37,"")</f>
        <v/>
      </c>
      <c r="AA9" s="24" t="str">
        <f>IF('PLOs-TQF-Mapping'!AA9="x",AA$37,"")</f>
        <v/>
      </c>
      <c r="AB9" s="24" t="str">
        <f>IF('PLOs-TQF-Mapping'!AB9="x",AB$37,"")</f>
        <v/>
      </c>
      <c r="AC9" s="24" t="str">
        <f>IF('PLOs-TQF-Mapping'!AC9="x",AC$37,"")</f>
        <v/>
      </c>
      <c r="AD9" s="24" t="str">
        <f>IF('PLOs-TQF-Mapping'!AD9="x",AD$37,"")</f>
        <v/>
      </c>
      <c r="AE9" s="24" t="str">
        <f>IF('PLOs-TQF-Mapping'!AE9="x",AE$37,"")</f>
        <v/>
      </c>
      <c r="AF9" s="24" t="str">
        <f>IF('PLOs-TQF-Mapping'!AF9="x",AF$37,"")</f>
        <v/>
      </c>
      <c r="AH9" s="8"/>
    </row>
    <row r="10" spans="1:34" ht="18" customHeight="1">
      <c r="A10" s="5" t="s">
        <v>148</v>
      </c>
      <c r="B10" s="239" t="s">
        <v>148</v>
      </c>
      <c r="C10" s="239"/>
      <c r="D10" s="24" t="str">
        <f>IF('PLOs-TQF-Mapping'!D10="x",D$37,"")</f>
        <v/>
      </c>
      <c r="E10" s="24" t="str">
        <f>IF('PLOs-TQF-Mapping'!E10="x",E$37,"")</f>
        <v/>
      </c>
      <c r="F10" s="24" t="str">
        <f>IF('PLOs-TQF-Mapping'!F10="x",F$37,"")</f>
        <v/>
      </c>
      <c r="G10" s="24" t="str">
        <f>IF('PLOs-TQF-Mapping'!G10="x",G$37,"")</f>
        <v/>
      </c>
      <c r="H10" s="24" t="str">
        <f>IF('PLOs-TQF-Mapping'!H10="x",H$37,"")</f>
        <v/>
      </c>
      <c r="I10" s="24" t="str">
        <f>IF('PLOs-TQF-Mapping'!I10="x",I$37,"")</f>
        <v/>
      </c>
      <c r="J10" s="24" t="str">
        <f>IF('PLOs-TQF-Mapping'!J10="x",J$37,"")</f>
        <v/>
      </c>
      <c r="K10" s="24" t="str">
        <f>IF('PLOs-TQF-Mapping'!K10="x",K$37,"")</f>
        <v/>
      </c>
      <c r="L10" s="24" t="str">
        <f>IF('PLOs-TQF-Mapping'!L10="x",L$37,"")</f>
        <v/>
      </c>
      <c r="M10" s="24">
        <f>IF('PLOs-TQF-Mapping'!M10="x",M$37,"")</f>
        <v>3.5</v>
      </c>
      <c r="N10" s="24" t="str">
        <f>IF('PLOs-TQF-Mapping'!N10="x",N$37,"")</f>
        <v/>
      </c>
      <c r="O10" s="24" t="str">
        <f>IF('PLOs-TQF-Mapping'!O10="x",O$37,"")</f>
        <v/>
      </c>
      <c r="P10" s="24" t="str">
        <f>IF('PLOs-TQF-Mapping'!P10="x",P$37,"")</f>
        <v/>
      </c>
      <c r="Q10" s="24">
        <f>IF('PLOs-TQF-Mapping'!Q10="x",Q$37,"")</f>
        <v>3.25</v>
      </c>
      <c r="R10" s="24" t="str">
        <f>IF('PLOs-TQF-Mapping'!R10="x",R$37,"")</f>
        <v/>
      </c>
      <c r="S10" s="24">
        <f>IF('PLOs-TQF-Mapping'!S10="x",S$37,"")</f>
        <v>3.25</v>
      </c>
      <c r="T10" s="24" t="str">
        <f>IF('PLOs-TQF-Mapping'!T10="x",T$37,"")</f>
        <v/>
      </c>
      <c r="U10" s="24" t="str">
        <f>IF('PLOs-TQF-Mapping'!U10="x",U$37,"")</f>
        <v/>
      </c>
      <c r="V10" s="24">
        <f>IF('PLOs-TQF-Mapping'!V10="x",V$37,"")</f>
        <v>4</v>
      </c>
      <c r="W10" s="24" t="str">
        <f>IF('PLOs-TQF-Mapping'!W10="x",W$37,"")</f>
        <v/>
      </c>
      <c r="X10" s="24" t="str">
        <f>IF('PLOs-TQF-Mapping'!X10="x",X$37,"")</f>
        <v/>
      </c>
      <c r="Y10" s="24" t="str">
        <f>IF('PLOs-TQF-Mapping'!Y10="x",Y$37,"")</f>
        <v/>
      </c>
      <c r="Z10" s="24" t="str">
        <f>IF('PLOs-TQF-Mapping'!Z10="x",Z$37,"")</f>
        <v/>
      </c>
      <c r="AA10" s="24" t="str">
        <f>IF('PLOs-TQF-Mapping'!AA10="x",AA$37,"")</f>
        <v/>
      </c>
      <c r="AB10" s="24" t="str">
        <f>IF('PLOs-TQF-Mapping'!AB10="x",AB$37,"")</f>
        <v/>
      </c>
      <c r="AC10" s="24" t="str">
        <f>IF('PLOs-TQF-Mapping'!AC10="x",AC$37,"")</f>
        <v/>
      </c>
      <c r="AD10" s="24" t="str">
        <f>IF('PLOs-TQF-Mapping'!AD10="x",AD$37,"")</f>
        <v/>
      </c>
      <c r="AE10" s="24" t="str">
        <f>IF('PLOs-TQF-Mapping'!AE10="x",AE$37,"")</f>
        <v/>
      </c>
      <c r="AF10" s="24" t="str">
        <f>IF('PLOs-TQF-Mapping'!AF10="x",AF$37,"")</f>
        <v/>
      </c>
      <c r="AH10" s="8"/>
    </row>
    <row r="11" spans="1:34" ht="18" customHeight="1">
      <c r="A11" s="5" t="s">
        <v>148</v>
      </c>
      <c r="B11" s="239" t="s">
        <v>149</v>
      </c>
      <c r="C11" s="239"/>
      <c r="D11" s="24" t="str">
        <f>IF('PLOs-TQF-Mapping'!D11="x",D$37,"")</f>
        <v/>
      </c>
      <c r="E11" s="24" t="str">
        <f>IF('PLOs-TQF-Mapping'!E11="x",E$37,"")</f>
        <v/>
      </c>
      <c r="F11" s="24" t="str">
        <f>IF('PLOs-TQF-Mapping'!F11="x",F$37,"")</f>
        <v/>
      </c>
      <c r="G11" s="24" t="str">
        <f>IF('PLOs-TQF-Mapping'!G11="x",G$37,"")</f>
        <v/>
      </c>
      <c r="H11" s="24" t="str">
        <f>IF('PLOs-TQF-Mapping'!H11="x",H$37,"")</f>
        <v/>
      </c>
      <c r="I11" s="24" t="str">
        <f>IF('PLOs-TQF-Mapping'!I11="x",I$37,"")</f>
        <v/>
      </c>
      <c r="J11" s="24" t="str">
        <f>IF('PLOs-TQF-Mapping'!J11="x",J$37,"")</f>
        <v/>
      </c>
      <c r="K11" s="24" t="str">
        <f>IF('PLOs-TQF-Mapping'!K11="x",K$37,"")</f>
        <v/>
      </c>
      <c r="L11" s="24" t="str">
        <f>IF('PLOs-TQF-Mapping'!L11="x",L$37,"")</f>
        <v/>
      </c>
      <c r="M11" s="24">
        <f>IF('PLOs-TQF-Mapping'!M11="x",M$37,"")</f>
        <v>3.5</v>
      </c>
      <c r="N11" s="24" t="str">
        <f>IF('PLOs-TQF-Mapping'!N11="x",N$37,"")</f>
        <v/>
      </c>
      <c r="O11" s="24" t="str">
        <f>IF('PLOs-TQF-Mapping'!O11="x",O$37,"")</f>
        <v/>
      </c>
      <c r="P11" s="24" t="str">
        <f>IF('PLOs-TQF-Mapping'!P11="x",P$37,"")</f>
        <v/>
      </c>
      <c r="Q11" s="24">
        <f>IF('PLOs-TQF-Mapping'!Q11="x",Q$37,"")</f>
        <v>3.25</v>
      </c>
      <c r="R11" s="24" t="str">
        <f>IF('PLOs-TQF-Mapping'!R11="x",R$37,"")</f>
        <v/>
      </c>
      <c r="S11" s="24">
        <f>IF('PLOs-TQF-Mapping'!S11="x",S$37,"")</f>
        <v>3.25</v>
      </c>
      <c r="T11" s="24" t="str">
        <f>IF('PLOs-TQF-Mapping'!T11="x",T$37,"")</f>
        <v/>
      </c>
      <c r="U11" s="24" t="str">
        <f>IF('PLOs-TQF-Mapping'!U11="x",U$37,"")</f>
        <v/>
      </c>
      <c r="V11" s="24">
        <f>IF('PLOs-TQF-Mapping'!V11="x",V$37,"")</f>
        <v>4</v>
      </c>
      <c r="W11" s="24" t="str">
        <f>IF('PLOs-TQF-Mapping'!W11="x",W$37,"")</f>
        <v/>
      </c>
      <c r="X11" s="24" t="str">
        <f>IF('PLOs-TQF-Mapping'!X11="x",X$37,"")</f>
        <v/>
      </c>
      <c r="Y11" s="24" t="str">
        <f>IF('PLOs-TQF-Mapping'!Y11="x",Y$37,"")</f>
        <v/>
      </c>
      <c r="Z11" s="24" t="str">
        <f>IF('PLOs-TQF-Mapping'!Z11="x",Z$37,"")</f>
        <v/>
      </c>
      <c r="AA11" s="24" t="str">
        <f>IF('PLOs-TQF-Mapping'!AA11="x",AA$37,"")</f>
        <v/>
      </c>
      <c r="AB11" s="24" t="str">
        <f>IF('PLOs-TQF-Mapping'!AB11="x",AB$37,"")</f>
        <v/>
      </c>
      <c r="AC11" s="24" t="str">
        <f>IF('PLOs-TQF-Mapping'!AC11="x",AC$37,"")</f>
        <v/>
      </c>
      <c r="AD11" s="24" t="str">
        <f>IF('PLOs-TQF-Mapping'!AD11="x",AD$37,"")</f>
        <v/>
      </c>
      <c r="AE11" s="24" t="str">
        <f>IF('PLOs-TQF-Mapping'!AE11="x",AE$37,"")</f>
        <v/>
      </c>
      <c r="AF11" s="24" t="str">
        <f>IF('PLOs-TQF-Mapping'!AF11="x",AF$37,"")</f>
        <v/>
      </c>
      <c r="AH11" s="8"/>
    </row>
    <row r="12" spans="1:34" ht="18" customHeight="1" thickBot="1">
      <c r="A12" s="138" t="s">
        <v>148</v>
      </c>
      <c r="B12" s="139" t="s">
        <v>150</v>
      </c>
      <c r="C12" s="162"/>
      <c r="D12" s="24" t="str">
        <f>IF('PLOs-TQF-Mapping'!D12="x",D$37,"")</f>
        <v/>
      </c>
      <c r="E12" s="24" t="str">
        <f>IF('PLOs-TQF-Mapping'!E12="x",E$37,"")</f>
        <v/>
      </c>
      <c r="F12" s="24" t="str">
        <f>IF('PLOs-TQF-Mapping'!F12="x",F$37,"")</f>
        <v/>
      </c>
      <c r="G12" s="24" t="str">
        <f>IF('PLOs-TQF-Mapping'!G12="x",G$37,"")</f>
        <v/>
      </c>
      <c r="H12" s="24" t="str">
        <f>IF('PLOs-TQF-Mapping'!H12="x",H$37,"")</f>
        <v/>
      </c>
      <c r="I12" s="24" t="str">
        <f>IF('PLOs-TQF-Mapping'!I12="x",I$37,"")</f>
        <v/>
      </c>
      <c r="J12" s="24" t="str">
        <f>IF('PLOs-TQF-Mapping'!J12="x",J$37,"")</f>
        <v/>
      </c>
      <c r="K12" s="24" t="str">
        <f>IF('PLOs-TQF-Mapping'!K12="x",K$37,"")</f>
        <v/>
      </c>
      <c r="L12" s="24" t="str">
        <f>IF('PLOs-TQF-Mapping'!L12="x",L$37,"")</f>
        <v/>
      </c>
      <c r="M12" s="24">
        <f>IF('PLOs-TQF-Mapping'!M12="x",M$37,"")</f>
        <v>3.5</v>
      </c>
      <c r="N12" s="24" t="str">
        <f>IF('PLOs-TQF-Mapping'!N12="x",N$37,"")</f>
        <v/>
      </c>
      <c r="O12" s="24" t="str">
        <f>IF('PLOs-TQF-Mapping'!O12="x",O$37,"")</f>
        <v/>
      </c>
      <c r="P12" s="24" t="str">
        <f>IF('PLOs-TQF-Mapping'!P12="x",P$37,"")</f>
        <v/>
      </c>
      <c r="Q12" s="24">
        <f>IF('PLOs-TQF-Mapping'!Q12="x",Q$37,"")</f>
        <v>3.25</v>
      </c>
      <c r="R12" s="24" t="str">
        <f>IF('PLOs-TQF-Mapping'!R12="x",R$37,"")</f>
        <v/>
      </c>
      <c r="S12" s="24">
        <f>IF('PLOs-TQF-Mapping'!S12="x",S$37,"")</f>
        <v>3.25</v>
      </c>
      <c r="T12" s="24" t="str">
        <f>IF('PLOs-TQF-Mapping'!T12="x",T$37,"")</f>
        <v/>
      </c>
      <c r="U12" s="24" t="str">
        <f>IF('PLOs-TQF-Mapping'!U12="x",U$37,"")</f>
        <v/>
      </c>
      <c r="V12" s="24">
        <f>IF('PLOs-TQF-Mapping'!V12="x",V$37,"")</f>
        <v>4</v>
      </c>
      <c r="W12" s="24" t="str">
        <f>IF('PLOs-TQF-Mapping'!W12="x",W$37,"")</f>
        <v/>
      </c>
      <c r="X12" s="24" t="str">
        <f>IF('PLOs-TQF-Mapping'!X12="x",X$37,"")</f>
        <v/>
      </c>
      <c r="Y12" s="24" t="str">
        <f>IF('PLOs-TQF-Mapping'!Y12="x",Y$37,"")</f>
        <v/>
      </c>
      <c r="Z12" s="24" t="str">
        <f>IF('PLOs-TQF-Mapping'!Z12="x",Z$37,"")</f>
        <v/>
      </c>
      <c r="AA12" s="24" t="str">
        <f>IF('PLOs-TQF-Mapping'!AA12="x",AA$37,"")</f>
        <v/>
      </c>
      <c r="AB12" s="24" t="str">
        <f>IF('PLOs-TQF-Mapping'!AB12="x",AB$37,"")</f>
        <v/>
      </c>
      <c r="AC12" s="24" t="str">
        <f>IF('PLOs-TQF-Mapping'!AC12="x",AC$37,"")</f>
        <v/>
      </c>
      <c r="AD12" s="24" t="str">
        <f>IF('PLOs-TQF-Mapping'!AD12="x",AD$37,"")</f>
        <v/>
      </c>
      <c r="AE12" s="24" t="str">
        <f>IF('PLOs-TQF-Mapping'!AE12="x",AE$37,"")</f>
        <v/>
      </c>
      <c r="AF12" s="24" t="str">
        <f>IF('PLOs-TQF-Mapping'!AF12="x",AF$37,"")</f>
        <v/>
      </c>
      <c r="AH12" s="8"/>
    </row>
    <row r="13" spans="1:34" ht="18" customHeight="1" thickTop="1">
      <c r="A13" s="5" t="s">
        <v>149</v>
      </c>
      <c r="B13" s="239" t="s">
        <v>147</v>
      </c>
      <c r="C13" s="239"/>
      <c r="D13" s="24" t="str">
        <f>IF('PLOs-TQF-Mapping'!D13="x",D$37,"")</f>
        <v/>
      </c>
      <c r="E13" s="24" t="str">
        <f>IF('PLOs-TQF-Mapping'!E13="x",E$37,"")</f>
        <v/>
      </c>
      <c r="F13" s="24" t="str">
        <f>IF('PLOs-TQF-Mapping'!F13="x",F$37,"")</f>
        <v/>
      </c>
      <c r="G13" s="24" t="str">
        <f>IF('PLOs-TQF-Mapping'!G13="x",G$37,"")</f>
        <v/>
      </c>
      <c r="H13" s="24" t="str">
        <f>IF('PLOs-TQF-Mapping'!H13="x",H$37,"")</f>
        <v/>
      </c>
      <c r="I13" s="24" t="str">
        <f>IF('PLOs-TQF-Mapping'!I13="x",I$37,"")</f>
        <v/>
      </c>
      <c r="J13" s="24" t="str">
        <f>IF('PLOs-TQF-Mapping'!J13="x",J$37,"")</f>
        <v/>
      </c>
      <c r="K13" s="24" t="str">
        <f>IF('PLOs-TQF-Mapping'!K13="x",K$37,"")</f>
        <v/>
      </c>
      <c r="L13" s="24" t="str">
        <f>IF('PLOs-TQF-Mapping'!L13="x",L$37,"")</f>
        <v/>
      </c>
      <c r="M13" s="24">
        <f>IF('PLOs-TQF-Mapping'!M13="x",M$37,"")</f>
        <v>3.5</v>
      </c>
      <c r="N13" s="24" t="str">
        <f>IF('PLOs-TQF-Mapping'!N13="x",N$37,"")</f>
        <v/>
      </c>
      <c r="O13" s="24" t="str">
        <f>IF('PLOs-TQF-Mapping'!O13="x",O$37,"")</f>
        <v/>
      </c>
      <c r="P13" s="24" t="str">
        <f>IF('PLOs-TQF-Mapping'!P13="x",P$37,"")</f>
        <v/>
      </c>
      <c r="Q13" s="24" t="str">
        <f>IF('PLOs-TQF-Mapping'!Q13="x",Q$37,"")</f>
        <v/>
      </c>
      <c r="R13" s="24" t="str">
        <f>IF('PLOs-TQF-Mapping'!R13="x",R$37,"")</f>
        <v/>
      </c>
      <c r="S13" s="24">
        <f>IF('PLOs-TQF-Mapping'!S13="x",S$37,"")</f>
        <v>3.25</v>
      </c>
      <c r="T13" s="24" t="str">
        <f>IF('PLOs-TQF-Mapping'!T13="x",T$37,"")</f>
        <v/>
      </c>
      <c r="U13" s="24" t="str">
        <f>IF('PLOs-TQF-Mapping'!U13="x",U$37,"")</f>
        <v/>
      </c>
      <c r="V13" s="24">
        <f>IF('PLOs-TQF-Mapping'!V13="x",V$37,"")</f>
        <v>4</v>
      </c>
      <c r="W13" s="24" t="str">
        <f>IF('PLOs-TQF-Mapping'!W13="x",W$37,"")</f>
        <v/>
      </c>
      <c r="X13" s="24" t="str">
        <f>IF('PLOs-TQF-Mapping'!X13="x",X$37,"")</f>
        <v/>
      </c>
      <c r="Y13" s="24" t="str">
        <f>IF('PLOs-TQF-Mapping'!Y13="x",Y$37,"")</f>
        <v/>
      </c>
      <c r="Z13" s="24" t="str">
        <f>IF('PLOs-TQF-Mapping'!Z13="x",Z$37,"")</f>
        <v/>
      </c>
      <c r="AA13" s="24" t="str">
        <f>IF('PLOs-TQF-Mapping'!AA13="x",AA$37,"")</f>
        <v/>
      </c>
      <c r="AB13" s="24" t="str">
        <f>IF('PLOs-TQF-Mapping'!AB13="x",AB$37,"")</f>
        <v/>
      </c>
      <c r="AC13" s="24" t="str">
        <f>IF('PLOs-TQF-Mapping'!AC13="x",AC$37,"")</f>
        <v/>
      </c>
      <c r="AD13" s="24" t="str">
        <f>IF('PLOs-TQF-Mapping'!AD13="x",AD$37,"")</f>
        <v/>
      </c>
      <c r="AE13" s="24" t="str">
        <f>IF('PLOs-TQF-Mapping'!AE13="x",AE$37,"")</f>
        <v/>
      </c>
      <c r="AF13" s="24" t="str">
        <f>IF('PLOs-TQF-Mapping'!AF13="x",AF$37,"")</f>
        <v/>
      </c>
    </row>
    <row r="14" spans="1:34" ht="18" customHeight="1">
      <c r="A14" s="5" t="s">
        <v>149</v>
      </c>
      <c r="B14" s="239" t="s">
        <v>148</v>
      </c>
      <c r="C14" s="239"/>
      <c r="D14" s="24" t="str">
        <f>IF('PLOs-TQF-Mapping'!D14="x",D$37,"")</f>
        <v/>
      </c>
      <c r="E14" s="24" t="str">
        <f>IF('PLOs-TQF-Mapping'!E14="x",E$37,"")</f>
        <v/>
      </c>
      <c r="F14" s="24" t="str">
        <f>IF('PLOs-TQF-Mapping'!F14="x",F$37,"")</f>
        <v/>
      </c>
      <c r="G14" s="24" t="str">
        <f>IF('PLOs-TQF-Mapping'!G14="x",G$37,"")</f>
        <v/>
      </c>
      <c r="H14" s="24" t="str">
        <f>IF('PLOs-TQF-Mapping'!H14="x",H$37,"")</f>
        <v/>
      </c>
      <c r="I14" s="24" t="str">
        <f>IF('PLOs-TQF-Mapping'!I14="x",I$37,"")</f>
        <v/>
      </c>
      <c r="J14" s="24" t="str">
        <f>IF('PLOs-TQF-Mapping'!J14="x",J$37,"")</f>
        <v/>
      </c>
      <c r="K14" s="24" t="str">
        <f>IF('PLOs-TQF-Mapping'!K14="x",K$37,"")</f>
        <v/>
      </c>
      <c r="L14" s="24" t="str">
        <f>IF('PLOs-TQF-Mapping'!L14="x",L$37,"")</f>
        <v/>
      </c>
      <c r="M14" s="24">
        <f>IF('PLOs-TQF-Mapping'!M14="x",M$37,"")</f>
        <v>3.5</v>
      </c>
      <c r="N14" s="24" t="str">
        <f>IF('PLOs-TQF-Mapping'!N14="x",N$37,"")</f>
        <v/>
      </c>
      <c r="O14" s="24" t="str">
        <f>IF('PLOs-TQF-Mapping'!O14="x",O$37,"")</f>
        <v/>
      </c>
      <c r="P14" s="24" t="str">
        <f>IF('PLOs-TQF-Mapping'!P14="x",P$37,"")</f>
        <v/>
      </c>
      <c r="Q14" s="24" t="str">
        <f>IF('PLOs-TQF-Mapping'!Q14="x",Q$37,"")</f>
        <v/>
      </c>
      <c r="R14" s="24" t="str">
        <f>IF('PLOs-TQF-Mapping'!R14="x",R$37,"")</f>
        <v/>
      </c>
      <c r="S14" s="24">
        <f>IF('PLOs-TQF-Mapping'!S14="x",S$37,"")</f>
        <v>3.25</v>
      </c>
      <c r="T14" s="24" t="str">
        <f>IF('PLOs-TQF-Mapping'!T14="x",T$37,"")</f>
        <v/>
      </c>
      <c r="U14" s="24" t="str">
        <f>IF('PLOs-TQF-Mapping'!U14="x",U$37,"")</f>
        <v/>
      </c>
      <c r="V14" s="24">
        <f>IF('PLOs-TQF-Mapping'!V14="x",V$37,"")</f>
        <v>4</v>
      </c>
      <c r="W14" s="24" t="str">
        <f>IF('PLOs-TQF-Mapping'!W14="x",W$37,"")</f>
        <v/>
      </c>
      <c r="X14" s="24" t="str">
        <f>IF('PLOs-TQF-Mapping'!X14="x",X$37,"")</f>
        <v/>
      </c>
      <c r="Y14" s="24" t="str">
        <f>IF('PLOs-TQF-Mapping'!Y14="x",Y$37,"")</f>
        <v/>
      </c>
      <c r="Z14" s="24" t="str">
        <f>IF('PLOs-TQF-Mapping'!Z14="x",Z$37,"")</f>
        <v/>
      </c>
      <c r="AA14" s="24" t="str">
        <f>IF('PLOs-TQF-Mapping'!AA14="x",AA$37,"")</f>
        <v/>
      </c>
      <c r="AB14" s="24" t="str">
        <f>IF('PLOs-TQF-Mapping'!AB14="x",AB$37,"")</f>
        <v/>
      </c>
      <c r="AC14" s="24" t="str">
        <f>IF('PLOs-TQF-Mapping'!AC14="x",AC$37,"")</f>
        <v/>
      </c>
      <c r="AD14" s="24" t="str">
        <f>IF('PLOs-TQF-Mapping'!AD14="x",AD$37,"")</f>
        <v/>
      </c>
      <c r="AE14" s="24" t="str">
        <f>IF('PLOs-TQF-Mapping'!AE14="x",AE$37,"")</f>
        <v/>
      </c>
      <c r="AF14" s="24" t="str">
        <f>IF('PLOs-TQF-Mapping'!AF14="x",AF$37,"")</f>
        <v/>
      </c>
    </row>
    <row r="15" spans="1:34" ht="18" customHeight="1" thickBot="1">
      <c r="A15" s="138" t="s">
        <v>149</v>
      </c>
      <c r="B15" s="139" t="s">
        <v>149</v>
      </c>
      <c r="C15" s="162"/>
      <c r="D15" s="24" t="str">
        <f>IF('PLOs-TQF-Mapping'!D15="x",D$37,"")</f>
        <v/>
      </c>
      <c r="E15" s="24" t="str">
        <f>IF('PLOs-TQF-Mapping'!E15="x",E$37,"")</f>
        <v/>
      </c>
      <c r="F15" s="24" t="str">
        <f>IF('PLOs-TQF-Mapping'!F15="x",F$37,"")</f>
        <v/>
      </c>
      <c r="G15" s="24" t="str">
        <f>IF('PLOs-TQF-Mapping'!G15="x",G$37,"")</f>
        <v/>
      </c>
      <c r="H15" s="24" t="str">
        <f>IF('PLOs-TQF-Mapping'!H15="x",H$37,"")</f>
        <v/>
      </c>
      <c r="I15" s="24" t="str">
        <f>IF('PLOs-TQF-Mapping'!I15="x",I$37,"")</f>
        <v/>
      </c>
      <c r="J15" s="24" t="str">
        <f>IF('PLOs-TQF-Mapping'!J15="x",J$37,"")</f>
        <v/>
      </c>
      <c r="K15" s="24" t="str">
        <f>IF('PLOs-TQF-Mapping'!K15="x",K$37,"")</f>
        <v/>
      </c>
      <c r="L15" s="24" t="str">
        <f>IF('PLOs-TQF-Mapping'!L15="x",L$37,"")</f>
        <v/>
      </c>
      <c r="M15" s="24" t="str">
        <f>IF('PLOs-TQF-Mapping'!M15="x",M$37,"")</f>
        <v/>
      </c>
      <c r="N15" s="24" t="str">
        <f>IF('PLOs-TQF-Mapping'!N15="x",N$37,"")</f>
        <v/>
      </c>
      <c r="O15" s="24" t="str">
        <f>IF('PLOs-TQF-Mapping'!O15="x",O$37,"")</f>
        <v/>
      </c>
      <c r="P15" s="24" t="str">
        <f>IF('PLOs-TQF-Mapping'!P15="x",P$37,"")</f>
        <v/>
      </c>
      <c r="Q15" s="24" t="str">
        <f>IF('PLOs-TQF-Mapping'!Q15="x",Q$37,"")</f>
        <v/>
      </c>
      <c r="R15" s="24" t="str">
        <f>IF('PLOs-TQF-Mapping'!R15="x",R$37,"")</f>
        <v/>
      </c>
      <c r="S15" s="24">
        <f>IF('PLOs-TQF-Mapping'!S15="x",S$37,"")</f>
        <v>3.25</v>
      </c>
      <c r="T15" s="24" t="str">
        <f>IF('PLOs-TQF-Mapping'!T15="x",T$37,"")</f>
        <v/>
      </c>
      <c r="U15" s="24" t="str">
        <f>IF('PLOs-TQF-Mapping'!U15="x",U$37,"")</f>
        <v/>
      </c>
      <c r="V15" s="24">
        <f>IF('PLOs-TQF-Mapping'!V15="x",V$37,"")</f>
        <v>4</v>
      </c>
      <c r="W15" s="24" t="str">
        <f>IF('PLOs-TQF-Mapping'!W15="x",W$37,"")</f>
        <v/>
      </c>
      <c r="X15" s="24" t="str">
        <f>IF('PLOs-TQF-Mapping'!X15="x",X$37,"")</f>
        <v/>
      </c>
      <c r="Y15" s="24">
        <f>IF('PLOs-TQF-Mapping'!Y15="x",Y$37,"")</f>
        <v>3.75</v>
      </c>
      <c r="Z15" s="24" t="str">
        <f>IF('PLOs-TQF-Mapping'!Z15="x",Z$37,"")</f>
        <v/>
      </c>
      <c r="AA15" s="24">
        <f>IF('PLOs-TQF-Mapping'!AA15="x",AA$37,"")</f>
        <v>3.75</v>
      </c>
      <c r="AB15" s="24" t="str">
        <f>IF('PLOs-TQF-Mapping'!AB15="x",AB$37,"")</f>
        <v/>
      </c>
      <c r="AC15" s="24" t="str">
        <f>IF('PLOs-TQF-Mapping'!AC15="x",AC$37,"")</f>
        <v/>
      </c>
      <c r="AD15" s="24">
        <f>IF('PLOs-TQF-Mapping'!AD15="x",AD$37,"")</f>
        <v>3.75</v>
      </c>
      <c r="AE15" s="24" t="str">
        <f>IF('PLOs-TQF-Mapping'!AE15="x",AE$37,"")</f>
        <v/>
      </c>
      <c r="AF15" s="24" t="str">
        <f>IF('PLOs-TQF-Mapping'!AF15="x",AF$37,"")</f>
        <v/>
      </c>
    </row>
    <row r="16" spans="1:34" ht="18" customHeight="1" thickTop="1">
      <c r="A16" s="5" t="s">
        <v>150</v>
      </c>
      <c r="B16" s="239" t="s">
        <v>147</v>
      </c>
      <c r="C16" s="239"/>
      <c r="D16" s="24" t="str">
        <f>IF('PLOs-TQF-Mapping'!D16="x",D$37,"")</f>
        <v/>
      </c>
      <c r="E16" s="24" t="str">
        <f>IF('PLOs-TQF-Mapping'!E16="x",E$37,"")</f>
        <v/>
      </c>
      <c r="F16" s="24" t="str">
        <f>IF('PLOs-TQF-Mapping'!F16="x",F$37,"")</f>
        <v/>
      </c>
      <c r="G16" s="24" t="str">
        <f>IF('PLOs-TQF-Mapping'!G16="x",G$37,"")</f>
        <v/>
      </c>
      <c r="H16" s="24" t="str">
        <f>IF('PLOs-TQF-Mapping'!H16="x",H$37,"")</f>
        <v/>
      </c>
      <c r="I16" s="24" t="str">
        <f>IF('PLOs-TQF-Mapping'!I16="x",I$37,"")</f>
        <v/>
      </c>
      <c r="J16" s="24" t="str">
        <f>IF('PLOs-TQF-Mapping'!J16="x",J$37,"")</f>
        <v/>
      </c>
      <c r="K16" s="24" t="str">
        <f>IF('PLOs-TQF-Mapping'!K16="x",K$37,"")</f>
        <v/>
      </c>
      <c r="L16" s="24" t="str">
        <f>IF('PLOs-TQF-Mapping'!L16="x",L$37,"")</f>
        <v/>
      </c>
      <c r="M16" s="24" t="str">
        <f>IF('PLOs-TQF-Mapping'!M16="x",M$37,"")</f>
        <v/>
      </c>
      <c r="N16" s="24" t="str">
        <f>IF('PLOs-TQF-Mapping'!N16="x",N$37,"")</f>
        <v/>
      </c>
      <c r="O16" s="24" t="str">
        <f>IF('PLOs-TQF-Mapping'!O16="x",O$37,"")</f>
        <v/>
      </c>
      <c r="P16" s="24" t="str">
        <f>IF('PLOs-TQF-Mapping'!P16="x",P$37,"")</f>
        <v/>
      </c>
      <c r="Q16" s="24" t="str">
        <f>IF('PLOs-TQF-Mapping'!Q16="x",Q$37,"")</f>
        <v/>
      </c>
      <c r="R16" s="24" t="str">
        <f>IF('PLOs-TQF-Mapping'!R16="x",R$37,"")</f>
        <v/>
      </c>
      <c r="S16" s="24" t="str">
        <f>IF('PLOs-TQF-Mapping'!S16="x",S$37,"")</f>
        <v/>
      </c>
      <c r="T16" s="24" t="str">
        <f>IF('PLOs-TQF-Mapping'!T16="x",T$37,"")</f>
        <v/>
      </c>
      <c r="U16" s="24" t="str">
        <f>IF('PLOs-TQF-Mapping'!U16="x",U$37,"")</f>
        <v/>
      </c>
      <c r="V16" s="24" t="str">
        <f>IF('PLOs-TQF-Mapping'!V16="x",V$37,"")</f>
        <v/>
      </c>
      <c r="W16" s="24" t="str">
        <f>IF('PLOs-TQF-Mapping'!W16="x",W$37,"")</f>
        <v/>
      </c>
      <c r="X16" s="24" t="str">
        <f>IF('PLOs-TQF-Mapping'!X16="x",X$37,"")</f>
        <v/>
      </c>
      <c r="Y16" s="24" t="str">
        <f>IF('PLOs-TQF-Mapping'!Y16="x",Y$37,"")</f>
        <v/>
      </c>
      <c r="Z16" s="24" t="str">
        <f>IF('PLOs-TQF-Mapping'!Z16="x",Z$37,"")</f>
        <v/>
      </c>
      <c r="AA16" s="24" t="str">
        <f>IF('PLOs-TQF-Mapping'!AA16="x",AA$37,"")</f>
        <v/>
      </c>
      <c r="AB16" s="24" t="str">
        <f>IF('PLOs-TQF-Mapping'!AB16="x",AB$37,"")</f>
        <v/>
      </c>
      <c r="AC16" s="24">
        <f>IF('PLOs-TQF-Mapping'!AC16="x",AC$37,"")</f>
        <v>4.25</v>
      </c>
      <c r="AD16" s="24" t="str">
        <f>IF('PLOs-TQF-Mapping'!AD16="x",AD$37,"")</f>
        <v/>
      </c>
      <c r="AE16" s="24">
        <f>IF('PLOs-TQF-Mapping'!AE16="x",AE$37,"")</f>
        <v>4.25</v>
      </c>
      <c r="AF16" s="24">
        <f>IF('PLOs-TQF-Mapping'!AF16="x",AF$37,"")</f>
        <v>3.75</v>
      </c>
    </row>
    <row r="17" spans="1:33" ht="18" customHeight="1">
      <c r="A17" s="5" t="s">
        <v>150</v>
      </c>
      <c r="B17" s="239" t="s">
        <v>148</v>
      </c>
      <c r="C17" s="239"/>
      <c r="D17" s="24" t="str">
        <f>IF('PLOs-TQF-Mapping'!D17="x",D$37,"")</f>
        <v/>
      </c>
      <c r="E17" s="24" t="str">
        <f>IF('PLOs-TQF-Mapping'!E17="x",E$37,"")</f>
        <v/>
      </c>
      <c r="F17" s="24" t="str">
        <f>IF('PLOs-TQF-Mapping'!F17="x",F$37,"")</f>
        <v/>
      </c>
      <c r="G17" s="24" t="str">
        <f>IF('PLOs-TQF-Mapping'!G17="x",G$37,"")</f>
        <v/>
      </c>
      <c r="H17" s="24" t="str">
        <f>IF('PLOs-TQF-Mapping'!H17="x",H$37,"")</f>
        <v/>
      </c>
      <c r="I17" s="24" t="str">
        <f>IF('PLOs-TQF-Mapping'!I17="x",I$37,"")</f>
        <v/>
      </c>
      <c r="J17" s="24" t="str">
        <f>IF('PLOs-TQF-Mapping'!J17="x",J$37,"")</f>
        <v/>
      </c>
      <c r="K17" s="24" t="str">
        <f>IF('PLOs-TQF-Mapping'!K17="x",K$37,"")</f>
        <v/>
      </c>
      <c r="L17" s="24" t="str">
        <f>IF('PLOs-TQF-Mapping'!L17="x",L$37,"")</f>
        <v/>
      </c>
      <c r="M17" s="24" t="str">
        <f>IF('PLOs-TQF-Mapping'!M17="x",M$37,"")</f>
        <v/>
      </c>
      <c r="N17" s="24" t="str">
        <f>IF('PLOs-TQF-Mapping'!N17="x",N$37,"")</f>
        <v/>
      </c>
      <c r="O17" s="24" t="str">
        <f>IF('PLOs-TQF-Mapping'!O17="x",O$37,"")</f>
        <v/>
      </c>
      <c r="P17" s="24" t="str">
        <f>IF('PLOs-TQF-Mapping'!P17="x",P$37,"")</f>
        <v/>
      </c>
      <c r="Q17" s="24" t="str">
        <f>IF('PLOs-TQF-Mapping'!Q17="x",Q$37,"")</f>
        <v/>
      </c>
      <c r="R17" s="24" t="str">
        <f>IF('PLOs-TQF-Mapping'!R17="x",R$37,"")</f>
        <v/>
      </c>
      <c r="S17" s="24" t="str">
        <f>IF('PLOs-TQF-Mapping'!S17="x",S$37,"")</f>
        <v/>
      </c>
      <c r="T17" s="24" t="str">
        <f>IF('PLOs-TQF-Mapping'!T17="x",T$37,"")</f>
        <v/>
      </c>
      <c r="U17" s="24" t="str">
        <f>IF('PLOs-TQF-Mapping'!U17="x",U$37,"")</f>
        <v/>
      </c>
      <c r="V17" s="24" t="str">
        <f>IF('PLOs-TQF-Mapping'!V17="x",V$37,"")</f>
        <v/>
      </c>
      <c r="W17" s="24" t="str">
        <f>IF('PLOs-TQF-Mapping'!W17="x",W$37,"")</f>
        <v/>
      </c>
      <c r="X17" s="24" t="str">
        <f>IF('PLOs-TQF-Mapping'!X17="x",X$37,"")</f>
        <v/>
      </c>
      <c r="Y17" s="24" t="str">
        <f>IF('PLOs-TQF-Mapping'!Y17="x",Y$37,"")</f>
        <v/>
      </c>
      <c r="Z17" s="24" t="str">
        <f>IF('PLOs-TQF-Mapping'!Z17="x",Z$37,"")</f>
        <v/>
      </c>
      <c r="AA17" s="24" t="str">
        <f>IF('PLOs-TQF-Mapping'!AA17="x",AA$37,"")</f>
        <v/>
      </c>
      <c r="AB17" s="24" t="str">
        <f>IF('PLOs-TQF-Mapping'!AB17="x",AB$37,"")</f>
        <v/>
      </c>
      <c r="AC17" s="24">
        <f>IF('PLOs-TQF-Mapping'!AC17="x",AC$37,"")</f>
        <v>4.25</v>
      </c>
      <c r="AD17" s="24" t="str">
        <f>IF('PLOs-TQF-Mapping'!AD17="x",AD$37,"")</f>
        <v/>
      </c>
      <c r="AE17" s="24">
        <f>IF('PLOs-TQF-Mapping'!AE17="x",AE$37,"")</f>
        <v>4.25</v>
      </c>
      <c r="AF17" s="24">
        <f>IF('PLOs-TQF-Mapping'!AF17="x",AF$37,"")</f>
        <v>3.75</v>
      </c>
    </row>
    <row r="18" spans="1:33" ht="18" customHeight="1">
      <c r="A18" s="5" t="s">
        <v>150</v>
      </c>
      <c r="B18" s="239" t="s">
        <v>149</v>
      </c>
      <c r="C18" s="239"/>
      <c r="D18" s="24" t="str">
        <f>IF('PLOs-TQF-Mapping'!D18="x",D$37,"")</f>
        <v/>
      </c>
      <c r="E18" s="24" t="str">
        <f>IF('PLOs-TQF-Mapping'!E18="x",E$37,"")</f>
        <v/>
      </c>
      <c r="F18" s="24">
        <f>IF('PLOs-TQF-Mapping'!F18="x",F$37,"")</f>
        <v>3.75</v>
      </c>
      <c r="G18" s="24">
        <f>IF('PLOs-TQF-Mapping'!G18="x",G$37,"")</f>
        <v>4.75</v>
      </c>
      <c r="H18" s="24" t="str">
        <f>IF('PLOs-TQF-Mapping'!H18="x",H$37,"")</f>
        <v/>
      </c>
      <c r="I18" s="24" t="str">
        <f>IF('PLOs-TQF-Mapping'!I18="x",I$37,"")</f>
        <v/>
      </c>
      <c r="J18" s="24" t="str">
        <f>IF('PLOs-TQF-Mapping'!J18="x",J$37,"")</f>
        <v/>
      </c>
      <c r="K18" s="24" t="str">
        <f>IF('PLOs-TQF-Mapping'!K18="x",K$37,"")</f>
        <v/>
      </c>
      <c r="L18" s="24" t="str">
        <f>IF('PLOs-TQF-Mapping'!L18="x",L$37,"")</f>
        <v/>
      </c>
      <c r="M18" s="24" t="str">
        <f>IF('PLOs-TQF-Mapping'!M18="x",M$37,"")</f>
        <v/>
      </c>
      <c r="N18" s="24" t="str">
        <f>IF('PLOs-TQF-Mapping'!N18="x",N$37,"")</f>
        <v/>
      </c>
      <c r="O18" s="24" t="str">
        <f>IF('PLOs-TQF-Mapping'!O18="x",O$37,"")</f>
        <v/>
      </c>
      <c r="P18" s="24" t="str">
        <f>IF('PLOs-TQF-Mapping'!P18="x",P$37,"")</f>
        <v/>
      </c>
      <c r="Q18" s="24" t="str">
        <f>IF('PLOs-TQF-Mapping'!Q18="x",Q$37,"")</f>
        <v/>
      </c>
      <c r="R18" s="24" t="str">
        <f>IF('PLOs-TQF-Mapping'!R18="x",R$37,"")</f>
        <v/>
      </c>
      <c r="S18" s="24" t="str">
        <f>IF('PLOs-TQF-Mapping'!S18="x",S$37,"")</f>
        <v/>
      </c>
      <c r="T18" s="24" t="str">
        <f>IF('PLOs-TQF-Mapping'!T18="x",T$37,"")</f>
        <v/>
      </c>
      <c r="U18" s="24" t="str">
        <f>IF('PLOs-TQF-Mapping'!U18="x",U$37,"")</f>
        <v/>
      </c>
      <c r="V18" s="24" t="str">
        <f>IF('PLOs-TQF-Mapping'!V18="x",V$37,"")</f>
        <v/>
      </c>
      <c r="W18" s="24" t="str">
        <f>IF('PLOs-TQF-Mapping'!W18="x",W$37,"")</f>
        <v/>
      </c>
      <c r="X18" s="24">
        <f>IF('PLOs-TQF-Mapping'!X18="x",X$37,"")</f>
        <v>4</v>
      </c>
      <c r="Y18" s="24" t="str">
        <f>IF('PLOs-TQF-Mapping'!Y18="x",Y$37,"")</f>
        <v/>
      </c>
      <c r="Z18" s="24">
        <f>IF('PLOs-TQF-Mapping'!Z18="x",Z$37,"")</f>
        <v>4</v>
      </c>
      <c r="AA18" s="24">
        <f>IF('PLOs-TQF-Mapping'!AA18="x",AA$37,"")</f>
        <v>3.75</v>
      </c>
      <c r="AB18" s="24" t="str">
        <f>IF('PLOs-TQF-Mapping'!AB18="x",AB$37,"")</f>
        <v/>
      </c>
      <c r="AC18" s="24" t="str">
        <f>IF('PLOs-TQF-Mapping'!AC18="x",AC$37,"")</f>
        <v/>
      </c>
      <c r="AD18" s="24" t="str">
        <f>IF('PLOs-TQF-Mapping'!AD18="x",AD$37,"")</f>
        <v/>
      </c>
      <c r="AE18" s="24" t="str">
        <f>IF('PLOs-TQF-Mapping'!AE18="x",AE$37,"")</f>
        <v/>
      </c>
      <c r="AF18" s="24" t="str">
        <f>IF('PLOs-TQF-Mapping'!AF18="x",AF$37,"")</f>
        <v/>
      </c>
    </row>
    <row r="19" spans="1:33" ht="18" customHeight="1" thickBot="1">
      <c r="A19" s="138" t="s">
        <v>150</v>
      </c>
      <c r="B19" s="139" t="s">
        <v>150</v>
      </c>
      <c r="C19" s="162"/>
      <c r="D19" s="24" t="str">
        <f>IF('PLOs-TQF-Mapping'!D19="x",D$37,"")</f>
        <v/>
      </c>
      <c r="E19" s="24" t="str">
        <f>IF('PLOs-TQF-Mapping'!E19="x",E$37,"")</f>
        <v/>
      </c>
      <c r="F19" s="24" t="str">
        <f>IF('PLOs-TQF-Mapping'!F19="x",F$37,"")</f>
        <v/>
      </c>
      <c r="G19" s="24" t="str">
        <f>IF('PLOs-TQF-Mapping'!G19="x",G$37,"")</f>
        <v/>
      </c>
      <c r="H19" s="24" t="str">
        <f>IF('PLOs-TQF-Mapping'!H19="x",H$37,"")</f>
        <v/>
      </c>
      <c r="I19" s="24" t="str">
        <f>IF('PLOs-TQF-Mapping'!I19="x",I$37,"")</f>
        <v/>
      </c>
      <c r="J19" s="24" t="str">
        <f>IF('PLOs-TQF-Mapping'!J19="x",J$37,"")</f>
        <v/>
      </c>
      <c r="K19" s="24" t="str">
        <f>IF('PLOs-TQF-Mapping'!K19="x",K$37,"")</f>
        <v/>
      </c>
      <c r="L19" s="24" t="str">
        <f>IF('PLOs-TQF-Mapping'!L19="x",L$37,"")</f>
        <v/>
      </c>
      <c r="M19" s="24" t="str">
        <f>IF('PLOs-TQF-Mapping'!M19="x",M$37,"")</f>
        <v/>
      </c>
      <c r="N19" s="24" t="str">
        <f>IF('PLOs-TQF-Mapping'!N19="x",N$37,"")</f>
        <v/>
      </c>
      <c r="O19" s="24" t="str">
        <f>IF('PLOs-TQF-Mapping'!O19="x",O$37,"")</f>
        <v/>
      </c>
      <c r="P19" s="24" t="str">
        <f>IF('PLOs-TQF-Mapping'!P19="x",P$37,"")</f>
        <v/>
      </c>
      <c r="Q19" s="24" t="str">
        <f>IF('PLOs-TQF-Mapping'!Q19="x",Q$37,"")</f>
        <v/>
      </c>
      <c r="R19" s="24" t="str">
        <f>IF('PLOs-TQF-Mapping'!R19="x",R$37,"")</f>
        <v/>
      </c>
      <c r="S19" s="24" t="str">
        <f>IF('PLOs-TQF-Mapping'!S19="x",S$37,"")</f>
        <v/>
      </c>
      <c r="T19" s="24" t="str">
        <f>IF('PLOs-TQF-Mapping'!T19="x",T$37,"")</f>
        <v/>
      </c>
      <c r="U19" s="24" t="str">
        <f>IF('PLOs-TQF-Mapping'!U19="x",U$37,"")</f>
        <v/>
      </c>
      <c r="V19" s="24" t="str">
        <f>IF('PLOs-TQF-Mapping'!V19="x",V$37,"")</f>
        <v/>
      </c>
      <c r="W19" s="24">
        <f>IF('PLOs-TQF-Mapping'!W19="x",W$37,"")</f>
        <v>3.75</v>
      </c>
      <c r="X19" s="24" t="str">
        <f>IF('PLOs-TQF-Mapping'!X19="x",X$37,"")</f>
        <v/>
      </c>
      <c r="Y19" s="24" t="str">
        <f>IF('PLOs-TQF-Mapping'!Y19="x",Y$37,"")</f>
        <v/>
      </c>
      <c r="Z19" s="24" t="str">
        <f>IF('PLOs-TQF-Mapping'!Z19="x",Z$37,"")</f>
        <v/>
      </c>
      <c r="AA19" s="24" t="str">
        <f>IF('PLOs-TQF-Mapping'!AA19="x",AA$37,"")</f>
        <v/>
      </c>
      <c r="AB19" s="24" t="str">
        <f>IF('PLOs-TQF-Mapping'!AB19="x",AB$37,"")</f>
        <v/>
      </c>
      <c r="AC19" s="24" t="str">
        <f>IF('PLOs-TQF-Mapping'!AC19="x",AC$37,"")</f>
        <v/>
      </c>
      <c r="AD19" s="24" t="str">
        <f>IF('PLOs-TQF-Mapping'!AD19="x",AD$37,"")</f>
        <v/>
      </c>
      <c r="AE19" s="24" t="str">
        <f>IF('PLOs-TQF-Mapping'!AE19="x",AE$37,"")</f>
        <v/>
      </c>
      <c r="AF19" s="24" t="str">
        <f>IF('PLOs-TQF-Mapping'!AF19="x",AF$37,"")</f>
        <v/>
      </c>
    </row>
    <row r="20" spans="1:33" ht="18" customHeight="1" thickTop="1">
      <c r="A20" s="5" t="s">
        <v>151</v>
      </c>
      <c r="B20" s="239" t="s">
        <v>147</v>
      </c>
      <c r="C20" s="239"/>
      <c r="D20" s="24" t="str">
        <f>IF('PLOs-TQF-Mapping'!D20="x",D$37,"")</f>
        <v/>
      </c>
      <c r="E20" s="24" t="str">
        <f>IF('PLOs-TQF-Mapping'!E20="x",E$37,"")</f>
        <v/>
      </c>
      <c r="F20" s="24" t="str">
        <f>IF('PLOs-TQF-Mapping'!F20="x",F$37,"")</f>
        <v/>
      </c>
      <c r="G20" s="24" t="str">
        <f>IF('PLOs-TQF-Mapping'!G20="x",G$37,"")</f>
        <v/>
      </c>
      <c r="H20" s="24" t="str">
        <f>IF('PLOs-TQF-Mapping'!H20="x",H$37,"")</f>
        <v/>
      </c>
      <c r="I20" s="24" t="str">
        <f>IF('PLOs-TQF-Mapping'!I20="x",I$37,"")</f>
        <v/>
      </c>
      <c r="J20" s="24" t="str">
        <f>IF('PLOs-TQF-Mapping'!J20="x",J$37,"")</f>
        <v/>
      </c>
      <c r="K20" s="24" t="str">
        <f>IF('PLOs-TQF-Mapping'!K20="x",K$37,"")</f>
        <v/>
      </c>
      <c r="L20" s="24" t="str">
        <f>IF('PLOs-TQF-Mapping'!L20="x",L$37,"")</f>
        <v/>
      </c>
      <c r="M20" s="24" t="str">
        <f>IF('PLOs-TQF-Mapping'!M20="x",M$37,"")</f>
        <v/>
      </c>
      <c r="N20" s="24">
        <f>IF('PLOs-TQF-Mapping'!N20="x",N$37,"")</f>
        <v>3.5</v>
      </c>
      <c r="O20" s="24" t="str">
        <f>IF('PLOs-TQF-Mapping'!O20="x",O$37,"")</f>
        <v/>
      </c>
      <c r="P20" s="24" t="str">
        <f>IF('PLOs-TQF-Mapping'!P20="x",P$37,"")</f>
        <v/>
      </c>
      <c r="Q20" s="24" t="str">
        <f>IF('PLOs-TQF-Mapping'!Q20="x",Q$37,"")</f>
        <v/>
      </c>
      <c r="R20" s="24" t="str">
        <f>IF('PLOs-TQF-Mapping'!R20="x",R$37,"")</f>
        <v/>
      </c>
      <c r="S20" s="24" t="str">
        <f>IF('PLOs-TQF-Mapping'!S20="x",S$37,"")</f>
        <v/>
      </c>
      <c r="T20" s="24">
        <f>IF('PLOs-TQF-Mapping'!T20="x",T$37,"")</f>
        <v>3.75</v>
      </c>
      <c r="U20" s="24" t="str">
        <f>IF('PLOs-TQF-Mapping'!U20="x",U$37,"")</f>
        <v/>
      </c>
      <c r="V20" s="24" t="str">
        <f>IF('PLOs-TQF-Mapping'!V20="x",V$37,"")</f>
        <v/>
      </c>
      <c r="W20" s="24" t="str">
        <f>IF('PLOs-TQF-Mapping'!W20="x",W$37,"")</f>
        <v/>
      </c>
      <c r="X20" s="24" t="str">
        <f>IF('PLOs-TQF-Mapping'!X20="x",X$37,"")</f>
        <v/>
      </c>
      <c r="Y20" s="24" t="str">
        <f>IF('PLOs-TQF-Mapping'!Y20="x",Y$37,"")</f>
        <v/>
      </c>
      <c r="Z20" s="24" t="str">
        <f>IF('PLOs-TQF-Mapping'!Z20="x",Z$37,"")</f>
        <v/>
      </c>
      <c r="AA20" s="24" t="str">
        <f>IF('PLOs-TQF-Mapping'!AA20="x",AA$37,"")</f>
        <v/>
      </c>
      <c r="AB20" s="24" t="str">
        <f>IF('PLOs-TQF-Mapping'!AB20="x",AB$37,"")</f>
        <v/>
      </c>
      <c r="AC20" s="24">
        <f>IF('PLOs-TQF-Mapping'!AC20="x",AC$37,"")</f>
        <v>4.25</v>
      </c>
      <c r="AD20" s="24" t="str">
        <f>IF('PLOs-TQF-Mapping'!AD20="x",AD$37,"")</f>
        <v/>
      </c>
      <c r="AE20" s="24" t="str">
        <f>IF('PLOs-TQF-Mapping'!AE20="x",AE$37,"")</f>
        <v/>
      </c>
      <c r="AF20" s="24">
        <f>IF('PLOs-TQF-Mapping'!AF20="x",AF$37,"")</f>
        <v>3.75</v>
      </c>
    </row>
    <row r="21" spans="1:33" ht="18" customHeight="1" thickBot="1">
      <c r="A21" s="138" t="s">
        <v>151</v>
      </c>
      <c r="B21" s="139" t="s">
        <v>148</v>
      </c>
      <c r="C21" s="162"/>
      <c r="D21" s="24" t="str">
        <f>IF('PLOs-TQF-Mapping'!D21="x",D$37,"")</f>
        <v/>
      </c>
      <c r="E21" s="24" t="str">
        <f>IF('PLOs-TQF-Mapping'!E21="x",E$37,"")</f>
        <v/>
      </c>
      <c r="F21" s="24" t="str">
        <f>IF('PLOs-TQF-Mapping'!F21="x",F$37,"")</f>
        <v/>
      </c>
      <c r="G21" s="24" t="str">
        <f>IF('PLOs-TQF-Mapping'!G21="x",G$37,"")</f>
        <v/>
      </c>
      <c r="H21" s="24" t="str">
        <f>IF('PLOs-TQF-Mapping'!H21="x",H$37,"")</f>
        <v/>
      </c>
      <c r="I21" s="24" t="str">
        <f>IF('PLOs-TQF-Mapping'!I21="x",I$37,"")</f>
        <v/>
      </c>
      <c r="J21" s="24" t="str">
        <f>IF('PLOs-TQF-Mapping'!J21="x",J$37,"")</f>
        <v/>
      </c>
      <c r="K21" s="24" t="str">
        <f>IF('PLOs-TQF-Mapping'!K21="x",K$37,"")</f>
        <v/>
      </c>
      <c r="L21" s="24" t="str">
        <f>IF('PLOs-TQF-Mapping'!L21="x",L$37,"")</f>
        <v/>
      </c>
      <c r="M21" s="24" t="str">
        <f>IF('PLOs-TQF-Mapping'!M21="x",M$37,"")</f>
        <v/>
      </c>
      <c r="N21" s="24">
        <f>IF('PLOs-TQF-Mapping'!N21="x",N$37,"")</f>
        <v>3.5</v>
      </c>
      <c r="O21" s="24">
        <f>IF('PLOs-TQF-Mapping'!O21="x",O$37,"")</f>
        <v>3.5</v>
      </c>
      <c r="P21" s="24" t="str">
        <f>IF('PLOs-TQF-Mapping'!P21="x",P$37,"")</f>
        <v/>
      </c>
      <c r="Q21" s="24" t="str">
        <f>IF('PLOs-TQF-Mapping'!Q21="x",Q$37,"")</f>
        <v/>
      </c>
      <c r="R21" s="24" t="str">
        <f>IF('PLOs-TQF-Mapping'!R21="x",R$37,"")</f>
        <v/>
      </c>
      <c r="S21" s="24" t="str">
        <f>IF('PLOs-TQF-Mapping'!S21="x",S$37,"")</f>
        <v/>
      </c>
      <c r="T21" s="24" t="str">
        <f>IF('PLOs-TQF-Mapping'!T21="x",T$37,"")</f>
        <v/>
      </c>
      <c r="U21" s="24" t="str">
        <f>IF('PLOs-TQF-Mapping'!U21="x",U$37,"")</f>
        <v/>
      </c>
      <c r="V21" s="24" t="str">
        <f>IF('PLOs-TQF-Mapping'!V21="x",V$37,"")</f>
        <v/>
      </c>
      <c r="W21" s="24" t="str">
        <f>IF('PLOs-TQF-Mapping'!W21="x",W$37,"")</f>
        <v/>
      </c>
      <c r="X21" s="24" t="str">
        <f>IF('PLOs-TQF-Mapping'!X21="x",X$37,"")</f>
        <v/>
      </c>
      <c r="Y21" s="24" t="str">
        <f>IF('PLOs-TQF-Mapping'!Y21="x",Y$37,"")</f>
        <v/>
      </c>
      <c r="Z21" s="24" t="str">
        <f>IF('PLOs-TQF-Mapping'!Z21="x",Z$37,"")</f>
        <v/>
      </c>
      <c r="AA21" s="24" t="str">
        <f>IF('PLOs-TQF-Mapping'!AA21="x",AA$37,"")</f>
        <v/>
      </c>
      <c r="AB21" s="24">
        <f>IF('PLOs-TQF-Mapping'!AB21="x",AB$37,"")</f>
        <v>3.75</v>
      </c>
      <c r="AC21" s="24" t="str">
        <f>IF('PLOs-TQF-Mapping'!AC21="x",AC$37,"")</f>
        <v/>
      </c>
      <c r="AD21" s="24" t="str">
        <f>IF('PLOs-TQF-Mapping'!AD21="x",AD$37,"")</f>
        <v/>
      </c>
      <c r="AE21" s="24" t="str">
        <f>IF('PLOs-TQF-Mapping'!AE21="x",AE$37,"")</f>
        <v/>
      </c>
      <c r="AF21" s="24" t="str">
        <f>IF('PLOs-TQF-Mapping'!AF21="x",AF$37,"")</f>
        <v/>
      </c>
    </row>
    <row r="22" spans="1:33" ht="18" customHeight="1" thickTop="1">
      <c r="A22" s="5" t="s">
        <v>152</v>
      </c>
      <c r="B22" s="239" t="s">
        <v>147</v>
      </c>
      <c r="C22" s="239"/>
      <c r="D22" s="24">
        <f>IF('PLOs-TQF-Mapping'!D22="x",D$37,"")</f>
        <v>4.5</v>
      </c>
      <c r="E22" s="24">
        <f>IF('PLOs-TQF-Mapping'!E22="x",E$37,"")</f>
        <v>4.75</v>
      </c>
      <c r="F22" s="24" t="str">
        <f>IF('PLOs-TQF-Mapping'!F22="x",F$37,"")</f>
        <v/>
      </c>
      <c r="G22" s="24">
        <f>IF('PLOs-TQF-Mapping'!G22="x",G$37,"")</f>
        <v>4.75</v>
      </c>
      <c r="H22" s="24">
        <f>IF('PLOs-TQF-Mapping'!H22="x",H$37,"")</f>
        <v>4.25</v>
      </c>
      <c r="I22" s="24" t="str">
        <f>IF('PLOs-TQF-Mapping'!I22="x",I$37,"")</f>
        <v/>
      </c>
      <c r="J22" s="24">
        <f>IF('PLOs-TQF-Mapping'!J22="x",J$37,"")</f>
        <v>4.5</v>
      </c>
      <c r="K22" s="24" t="str">
        <f>IF('PLOs-TQF-Mapping'!K22="x",K$37,"")</f>
        <v/>
      </c>
      <c r="L22" s="24" t="str">
        <f>IF('PLOs-TQF-Mapping'!L22="x",L$37,"")</f>
        <v/>
      </c>
      <c r="M22" s="24" t="str">
        <f>IF('PLOs-TQF-Mapping'!M22="x",M$37,"")</f>
        <v/>
      </c>
      <c r="N22" s="24" t="str">
        <f>IF('PLOs-TQF-Mapping'!N22="x",N$37,"")</f>
        <v/>
      </c>
      <c r="O22" s="24" t="str">
        <f>IF('PLOs-TQF-Mapping'!O22="x",O$37,"")</f>
        <v/>
      </c>
      <c r="P22" s="24" t="str">
        <f>IF('PLOs-TQF-Mapping'!P22="x",P$37,"")</f>
        <v/>
      </c>
      <c r="Q22" s="24" t="str">
        <f>IF('PLOs-TQF-Mapping'!Q22="x",Q$37,"")</f>
        <v/>
      </c>
      <c r="R22" s="24" t="str">
        <f>IF('PLOs-TQF-Mapping'!R22="x",R$37,"")</f>
        <v/>
      </c>
      <c r="S22" s="24" t="str">
        <f>IF('PLOs-TQF-Mapping'!S22="x",S$37,"")</f>
        <v/>
      </c>
      <c r="T22" s="24" t="str">
        <f>IF('PLOs-TQF-Mapping'!T22="x",T$37,"")</f>
        <v/>
      </c>
      <c r="U22" s="24" t="str">
        <f>IF('PLOs-TQF-Mapping'!U22="x",U$37,"")</f>
        <v/>
      </c>
      <c r="V22" s="24" t="str">
        <f>IF('PLOs-TQF-Mapping'!V22="x",V$37,"")</f>
        <v/>
      </c>
      <c r="W22" s="24" t="str">
        <f>IF('PLOs-TQF-Mapping'!W22="x",W$37,"")</f>
        <v/>
      </c>
      <c r="X22" s="24" t="str">
        <f>IF('PLOs-TQF-Mapping'!X22="x",X$37,"")</f>
        <v/>
      </c>
      <c r="Y22" s="24" t="str">
        <f>IF('PLOs-TQF-Mapping'!Y22="x",Y$37,"")</f>
        <v/>
      </c>
      <c r="Z22" s="24">
        <f>IF('PLOs-TQF-Mapping'!Z22="x",Z$37,"")</f>
        <v>4</v>
      </c>
      <c r="AA22" s="24" t="str">
        <f>IF('PLOs-TQF-Mapping'!AA22="x",AA$37,"")</f>
        <v/>
      </c>
      <c r="AB22" s="24" t="str">
        <f>IF('PLOs-TQF-Mapping'!AB22="x",AB$37,"")</f>
        <v/>
      </c>
      <c r="AC22" s="24" t="str">
        <f>IF('PLOs-TQF-Mapping'!AC22="x",AC$37,"")</f>
        <v/>
      </c>
      <c r="AD22" s="24" t="str">
        <f>IF('PLOs-TQF-Mapping'!AD22="x",AD$37,"")</f>
        <v/>
      </c>
      <c r="AE22" s="24" t="str">
        <f>IF('PLOs-TQF-Mapping'!AE22="x",AE$37,"")</f>
        <v/>
      </c>
      <c r="AF22" s="24" t="str">
        <f>IF('PLOs-TQF-Mapping'!AF22="x",AF$37,"")</f>
        <v/>
      </c>
    </row>
    <row r="23" spans="1:33" ht="18" customHeight="1">
      <c r="A23" s="5" t="s">
        <v>152</v>
      </c>
      <c r="B23" s="239" t="s">
        <v>148</v>
      </c>
      <c r="C23" s="239"/>
      <c r="D23" s="24" t="str">
        <f>IF('PLOs-TQF-Mapping'!D23="x",D$37,"")</f>
        <v/>
      </c>
      <c r="E23" s="24" t="str">
        <f>IF('PLOs-TQF-Mapping'!E23="x",E$37,"")</f>
        <v/>
      </c>
      <c r="F23" s="24" t="str">
        <f>IF('PLOs-TQF-Mapping'!F23="x",F$37,"")</f>
        <v/>
      </c>
      <c r="G23" s="24" t="str">
        <f>IF('PLOs-TQF-Mapping'!G23="x",G$37,"")</f>
        <v/>
      </c>
      <c r="H23" s="24" t="str">
        <f>IF('PLOs-TQF-Mapping'!H23="x",H$37,"")</f>
        <v/>
      </c>
      <c r="I23" s="24">
        <f>IF('PLOs-TQF-Mapping'!I23="x",I$37,"")</f>
        <v>4.25</v>
      </c>
      <c r="J23" s="24">
        <f>IF('PLOs-TQF-Mapping'!J23="x",J$37,"")</f>
        <v>4.5</v>
      </c>
      <c r="K23" s="24" t="str">
        <f>IF('PLOs-TQF-Mapping'!K23="x",K$37,"")</f>
        <v/>
      </c>
      <c r="L23" s="24" t="str">
        <f>IF('PLOs-TQF-Mapping'!L23="x",L$37,"")</f>
        <v/>
      </c>
      <c r="M23" s="24" t="str">
        <f>IF('PLOs-TQF-Mapping'!M23="x",M$37,"")</f>
        <v/>
      </c>
      <c r="N23" s="24" t="str">
        <f>IF('PLOs-TQF-Mapping'!N23="x",N$37,"")</f>
        <v/>
      </c>
      <c r="O23" s="24" t="str">
        <f>IF('PLOs-TQF-Mapping'!O23="x",O$37,"")</f>
        <v/>
      </c>
      <c r="P23" s="24" t="str">
        <f>IF('PLOs-TQF-Mapping'!P23="x",P$37,"")</f>
        <v/>
      </c>
      <c r="Q23" s="24" t="str">
        <f>IF('PLOs-TQF-Mapping'!Q23="x",Q$37,"")</f>
        <v/>
      </c>
      <c r="R23" s="24" t="str">
        <f>IF('PLOs-TQF-Mapping'!R23="x",R$37,"")</f>
        <v/>
      </c>
      <c r="S23" s="24" t="str">
        <f>IF('PLOs-TQF-Mapping'!S23="x",S$37,"")</f>
        <v/>
      </c>
      <c r="T23" s="24" t="str">
        <f>IF('PLOs-TQF-Mapping'!T23="x",T$37,"")</f>
        <v/>
      </c>
      <c r="U23" s="24" t="str">
        <f>IF('PLOs-TQF-Mapping'!U23="x",U$37,"")</f>
        <v/>
      </c>
      <c r="V23" s="24" t="str">
        <f>IF('PLOs-TQF-Mapping'!V23="x",V$37,"")</f>
        <v/>
      </c>
      <c r="W23" s="24" t="str">
        <f>IF('PLOs-TQF-Mapping'!W23="x",W$37,"")</f>
        <v/>
      </c>
      <c r="X23" s="24" t="str">
        <f>IF('PLOs-TQF-Mapping'!X23="x",X$37,"")</f>
        <v/>
      </c>
      <c r="Y23" s="24">
        <f>IF('PLOs-TQF-Mapping'!Y23="x",Y$37,"")</f>
        <v>3.75</v>
      </c>
      <c r="Z23" s="24" t="str">
        <f>IF('PLOs-TQF-Mapping'!Z23="x",Z$37,"")</f>
        <v/>
      </c>
      <c r="AA23" s="24" t="str">
        <f>IF('PLOs-TQF-Mapping'!AA23="x",AA$37,"")</f>
        <v/>
      </c>
      <c r="AB23" s="24" t="str">
        <f>IF('PLOs-TQF-Mapping'!AB23="x",AB$37,"")</f>
        <v/>
      </c>
      <c r="AC23" s="24" t="str">
        <f>IF('PLOs-TQF-Mapping'!AC23="x",AC$37,"")</f>
        <v/>
      </c>
      <c r="AD23" s="24" t="str">
        <f>IF('PLOs-TQF-Mapping'!AD23="x",AD$37,"")</f>
        <v/>
      </c>
      <c r="AE23" s="24" t="str">
        <f>IF('PLOs-TQF-Mapping'!AE23="x",AE$37,"")</f>
        <v/>
      </c>
      <c r="AF23" s="24" t="str">
        <f>IF('PLOs-TQF-Mapping'!AF23="x",AF$37,"")</f>
        <v/>
      </c>
    </row>
    <row r="26" spans="1:33" ht="18" customHeight="1">
      <c r="D26" s="8">
        <v>1</v>
      </c>
      <c r="E26" s="8">
        <v>2</v>
      </c>
      <c r="F26" s="8">
        <v>3</v>
      </c>
      <c r="G26" s="8">
        <v>4</v>
      </c>
      <c r="H26" s="8">
        <v>5</v>
      </c>
      <c r="I26" s="8">
        <v>6</v>
      </c>
      <c r="J26" s="8">
        <v>7</v>
      </c>
      <c r="K26" s="8">
        <v>8</v>
      </c>
      <c r="L26" s="8">
        <v>9</v>
      </c>
      <c r="M26" s="8">
        <v>10</v>
      </c>
      <c r="N26" s="8">
        <v>11</v>
      </c>
      <c r="O26" s="8">
        <v>12</v>
      </c>
      <c r="P26" s="8">
        <v>13</v>
      </c>
      <c r="Q26" s="8">
        <v>14</v>
      </c>
      <c r="R26" s="8">
        <v>15</v>
      </c>
      <c r="S26" s="8">
        <v>16</v>
      </c>
      <c r="T26" s="8">
        <v>17</v>
      </c>
      <c r="U26" s="8">
        <v>18</v>
      </c>
      <c r="V26" s="8">
        <v>19</v>
      </c>
      <c r="W26" s="8">
        <v>20</v>
      </c>
      <c r="X26" s="8">
        <v>21</v>
      </c>
      <c r="Y26" s="8">
        <v>22</v>
      </c>
      <c r="Z26" s="8">
        <v>23</v>
      </c>
      <c r="AA26" s="8">
        <v>24</v>
      </c>
      <c r="AB26" s="8">
        <v>25</v>
      </c>
      <c r="AC26" s="8">
        <v>26</v>
      </c>
      <c r="AD26" s="8">
        <v>27</v>
      </c>
      <c r="AE26" s="8">
        <v>28</v>
      </c>
      <c r="AF26" s="8">
        <v>29</v>
      </c>
    </row>
    <row r="27" spans="1:33" ht="18" customHeight="1">
      <c r="C27" s="3" t="s">
        <v>153</v>
      </c>
      <c r="D27" s="8" t="s">
        <v>118</v>
      </c>
      <c r="E27" s="8" t="s">
        <v>119</v>
      </c>
      <c r="F27" s="8" t="s">
        <v>120</v>
      </c>
      <c r="G27" s="8" t="s">
        <v>121</v>
      </c>
      <c r="H27" s="8" t="s">
        <v>122</v>
      </c>
      <c r="I27" s="8" t="s">
        <v>123</v>
      </c>
      <c r="J27" s="8" t="s">
        <v>124</v>
      </c>
      <c r="K27" s="8" t="s">
        <v>125</v>
      </c>
      <c r="L27" s="8" t="s">
        <v>126</v>
      </c>
      <c r="M27" s="8" t="s">
        <v>127</v>
      </c>
      <c r="N27" s="8" t="s">
        <v>128</v>
      </c>
      <c r="O27" s="8" t="s">
        <v>129</v>
      </c>
      <c r="P27" s="8" t="s">
        <v>130</v>
      </c>
      <c r="Q27" s="8" t="s">
        <v>131</v>
      </c>
      <c r="R27" s="8" t="s">
        <v>132</v>
      </c>
      <c r="S27" s="8" t="s">
        <v>133</v>
      </c>
      <c r="T27" s="8" t="s">
        <v>134</v>
      </c>
      <c r="U27" s="8" t="s">
        <v>135</v>
      </c>
      <c r="V27" s="8" t="s">
        <v>136</v>
      </c>
      <c r="W27" s="8" t="s">
        <v>137</v>
      </c>
      <c r="X27" s="8" t="s">
        <v>138</v>
      </c>
      <c r="Y27" s="8" t="s">
        <v>139</v>
      </c>
      <c r="Z27" s="8" t="s">
        <v>140</v>
      </c>
      <c r="AA27" s="8" t="s">
        <v>141</v>
      </c>
      <c r="AB27" s="8" t="s">
        <v>142</v>
      </c>
      <c r="AC27" s="8" t="s">
        <v>143</v>
      </c>
      <c r="AD27" s="8" t="s">
        <v>144</v>
      </c>
      <c r="AE27" s="8" t="s">
        <v>145</v>
      </c>
      <c r="AF27" s="8" t="s">
        <v>146</v>
      </c>
    </row>
    <row r="28" spans="1:33" ht="18" customHeight="1">
      <c r="C28" s="3">
        <v>1</v>
      </c>
      <c r="D28" s="155" t="str">
        <f>IFERROR(AVERAGEIF($A$4:$A$23,"="&amp;$C28,D$4:D$23),"")</f>
        <v/>
      </c>
      <c r="E28" s="155" t="str">
        <f t="shared" ref="E28:AF33" si="0">IFERROR(AVERAGEIF($A$4:$A$23,"="&amp;$C28,E$4:E$23),"")</f>
        <v/>
      </c>
      <c r="F28" s="155" t="str">
        <f t="shared" si="0"/>
        <v/>
      </c>
      <c r="G28" s="155" t="str">
        <f t="shared" si="0"/>
        <v/>
      </c>
      <c r="H28" s="155" t="str">
        <f t="shared" si="0"/>
        <v/>
      </c>
      <c r="I28" s="155">
        <f t="shared" si="0"/>
        <v>4.25</v>
      </c>
      <c r="J28" s="155" t="str">
        <f t="shared" si="0"/>
        <v/>
      </c>
      <c r="K28" s="155">
        <f t="shared" si="0"/>
        <v>3.5</v>
      </c>
      <c r="L28" s="155">
        <f t="shared" si="0"/>
        <v>3.25</v>
      </c>
      <c r="M28" s="155" t="str">
        <f t="shared" si="0"/>
        <v/>
      </c>
      <c r="N28" s="155" t="str">
        <f t="shared" si="0"/>
        <v/>
      </c>
      <c r="O28" s="155" t="str">
        <f t="shared" si="0"/>
        <v/>
      </c>
      <c r="P28" s="155">
        <f t="shared" si="0"/>
        <v>3.25</v>
      </c>
      <c r="Q28" s="155" t="str">
        <f t="shared" si="0"/>
        <v/>
      </c>
      <c r="R28" s="155">
        <f t="shared" si="0"/>
        <v>3.5</v>
      </c>
      <c r="S28" s="155" t="str">
        <f t="shared" si="0"/>
        <v/>
      </c>
      <c r="T28" s="155" t="str">
        <f t="shared" si="0"/>
        <v/>
      </c>
      <c r="U28" s="155" t="str">
        <f t="shared" si="0"/>
        <v/>
      </c>
      <c r="V28" s="155">
        <f t="shared" si="0"/>
        <v>4</v>
      </c>
      <c r="W28" s="155" t="str">
        <f t="shared" si="0"/>
        <v/>
      </c>
      <c r="X28" s="155" t="str">
        <f t="shared" si="0"/>
        <v/>
      </c>
      <c r="Y28" s="155">
        <f t="shared" si="0"/>
        <v>3.75</v>
      </c>
      <c r="Z28" s="155" t="str">
        <f t="shared" si="0"/>
        <v/>
      </c>
      <c r="AA28" s="155" t="str">
        <f t="shared" si="0"/>
        <v/>
      </c>
      <c r="AB28" s="155" t="str">
        <f t="shared" si="0"/>
        <v/>
      </c>
      <c r="AC28" s="155" t="str">
        <f t="shared" si="0"/>
        <v/>
      </c>
      <c r="AD28" s="155">
        <f t="shared" si="0"/>
        <v>3.75</v>
      </c>
      <c r="AE28" s="155" t="str">
        <f t="shared" si="0"/>
        <v/>
      </c>
      <c r="AF28" s="155" t="str">
        <f t="shared" si="0"/>
        <v/>
      </c>
      <c r="AG28" s="8">
        <f>ROUND(AVERAGE(D28:AF28),2)</f>
        <v>3.66</v>
      </c>
    </row>
    <row r="29" spans="1:33" ht="18" customHeight="1">
      <c r="C29" s="3">
        <v>2</v>
      </c>
      <c r="D29" s="155" t="str">
        <f t="shared" ref="D29:D33" si="1">IFERROR(AVERAGEIF($A$4:$A$23,"="&amp;$C29,D$4:D$23),"")</f>
        <v/>
      </c>
      <c r="E29" s="155" t="str">
        <f t="shared" si="0"/>
        <v/>
      </c>
      <c r="F29" s="155" t="str">
        <f t="shared" si="0"/>
        <v/>
      </c>
      <c r="G29" s="155" t="str">
        <f t="shared" si="0"/>
        <v/>
      </c>
      <c r="H29" s="155" t="str">
        <f t="shared" si="0"/>
        <v/>
      </c>
      <c r="I29" s="155" t="str">
        <f t="shared" si="0"/>
        <v/>
      </c>
      <c r="J29" s="155" t="str">
        <f t="shared" si="0"/>
        <v/>
      </c>
      <c r="K29" s="155" t="str">
        <f t="shared" si="0"/>
        <v/>
      </c>
      <c r="L29" s="155" t="str">
        <f t="shared" si="0"/>
        <v/>
      </c>
      <c r="M29" s="155">
        <f t="shared" si="0"/>
        <v>3.5</v>
      </c>
      <c r="N29" s="155" t="str">
        <f t="shared" si="0"/>
        <v/>
      </c>
      <c r="O29" s="155" t="str">
        <f t="shared" si="0"/>
        <v/>
      </c>
      <c r="P29" s="155" t="str">
        <f t="shared" si="0"/>
        <v/>
      </c>
      <c r="Q29" s="155">
        <f t="shared" si="0"/>
        <v>3.25</v>
      </c>
      <c r="R29" s="155" t="str">
        <f t="shared" si="0"/>
        <v/>
      </c>
      <c r="S29" s="155">
        <f t="shared" si="0"/>
        <v>3.25</v>
      </c>
      <c r="T29" s="155" t="str">
        <f t="shared" si="0"/>
        <v/>
      </c>
      <c r="U29" s="155">
        <f t="shared" si="0"/>
        <v>3.75</v>
      </c>
      <c r="V29" s="155">
        <f t="shared" si="0"/>
        <v>4</v>
      </c>
      <c r="W29" s="155" t="str">
        <f t="shared" si="0"/>
        <v/>
      </c>
      <c r="X29" s="155" t="str">
        <f t="shared" si="0"/>
        <v/>
      </c>
      <c r="Y29" s="155" t="str">
        <f t="shared" si="0"/>
        <v/>
      </c>
      <c r="Z29" s="155" t="str">
        <f t="shared" si="0"/>
        <v/>
      </c>
      <c r="AA29" s="155" t="str">
        <f t="shared" si="0"/>
        <v/>
      </c>
      <c r="AB29" s="155" t="str">
        <f t="shared" si="0"/>
        <v/>
      </c>
      <c r="AC29" s="155" t="str">
        <f t="shared" si="0"/>
        <v/>
      </c>
      <c r="AD29" s="155" t="str">
        <f t="shared" si="0"/>
        <v/>
      </c>
      <c r="AE29" s="155" t="str">
        <f t="shared" si="0"/>
        <v/>
      </c>
      <c r="AF29" s="155" t="str">
        <f t="shared" si="0"/>
        <v/>
      </c>
      <c r="AG29" s="8">
        <f t="shared" ref="AG29:AG33" si="2">ROUND(AVERAGE(D29:AF29),2)</f>
        <v>3.55</v>
      </c>
    </row>
    <row r="30" spans="1:33" ht="18" customHeight="1">
      <c r="C30" s="3">
        <v>3</v>
      </c>
      <c r="D30" s="155" t="str">
        <f t="shared" si="1"/>
        <v/>
      </c>
      <c r="E30" s="155" t="str">
        <f t="shared" si="0"/>
        <v/>
      </c>
      <c r="F30" s="155" t="str">
        <f t="shared" si="0"/>
        <v/>
      </c>
      <c r="G30" s="155" t="str">
        <f t="shared" si="0"/>
        <v/>
      </c>
      <c r="H30" s="155" t="str">
        <f t="shared" si="0"/>
        <v/>
      </c>
      <c r="I30" s="155" t="str">
        <f t="shared" si="0"/>
        <v/>
      </c>
      <c r="J30" s="155" t="str">
        <f t="shared" si="0"/>
        <v/>
      </c>
      <c r="K30" s="155" t="str">
        <f t="shared" si="0"/>
        <v/>
      </c>
      <c r="L30" s="155" t="str">
        <f t="shared" si="0"/>
        <v/>
      </c>
      <c r="M30" s="155">
        <f t="shared" si="0"/>
        <v>3.5</v>
      </c>
      <c r="N30" s="155" t="str">
        <f t="shared" si="0"/>
        <v/>
      </c>
      <c r="O30" s="155" t="str">
        <f t="shared" si="0"/>
        <v/>
      </c>
      <c r="P30" s="155" t="str">
        <f t="shared" si="0"/>
        <v/>
      </c>
      <c r="Q30" s="155" t="str">
        <f t="shared" si="0"/>
        <v/>
      </c>
      <c r="R30" s="155" t="str">
        <f t="shared" si="0"/>
        <v/>
      </c>
      <c r="S30" s="155">
        <f t="shared" si="0"/>
        <v>3.25</v>
      </c>
      <c r="T30" s="155" t="str">
        <f t="shared" si="0"/>
        <v/>
      </c>
      <c r="U30" s="155" t="str">
        <f t="shared" si="0"/>
        <v/>
      </c>
      <c r="V30" s="155">
        <f t="shared" si="0"/>
        <v>4</v>
      </c>
      <c r="W30" s="155" t="str">
        <f t="shared" si="0"/>
        <v/>
      </c>
      <c r="X30" s="155" t="str">
        <f t="shared" si="0"/>
        <v/>
      </c>
      <c r="Y30" s="155">
        <f t="shared" si="0"/>
        <v>3.75</v>
      </c>
      <c r="Z30" s="155" t="str">
        <f t="shared" si="0"/>
        <v/>
      </c>
      <c r="AA30" s="155">
        <f t="shared" si="0"/>
        <v>3.75</v>
      </c>
      <c r="AB30" s="155" t="str">
        <f t="shared" si="0"/>
        <v/>
      </c>
      <c r="AC30" s="155" t="str">
        <f t="shared" si="0"/>
        <v/>
      </c>
      <c r="AD30" s="155">
        <f t="shared" si="0"/>
        <v>3.75</v>
      </c>
      <c r="AE30" s="155" t="str">
        <f t="shared" si="0"/>
        <v/>
      </c>
      <c r="AF30" s="155" t="str">
        <f t="shared" si="0"/>
        <v/>
      </c>
      <c r="AG30" s="8">
        <f t="shared" si="2"/>
        <v>3.67</v>
      </c>
    </row>
    <row r="31" spans="1:33" ht="18" customHeight="1">
      <c r="C31" s="3">
        <v>4</v>
      </c>
      <c r="D31" s="155" t="str">
        <f t="shared" si="1"/>
        <v/>
      </c>
      <c r="E31" s="155" t="str">
        <f t="shared" si="0"/>
        <v/>
      </c>
      <c r="F31" s="155">
        <f t="shared" si="0"/>
        <v>3.75</v>
      </c>
      <c r="G31" s="155">
        <f t="shared" si="0"/>
        <v>4.75</v>
      </c>
      <c r="H31" s="155" t="str">
        <f t="shared" si="0"/>
        <v/>
      </c>
      <c r="I31" s="155" t="str">
        <f t="shared" si="0"/>
        <v/>
      </c>
      <c r="J31" s="155" t="str">
        <f t="shared" si="0"/>
        <v/>
      </c>
      <c r="K31" s="155" t="str">
        <f t="shared" si="0"/>
        <v/>
      </c>
      <c r="L31" s="155" t="str">
        <f t="shared" si="0"/>
        <v/>
      </c>
      <c r="M31" s="155" t="str">
        <f t="shared" si="0"/>
        <v/>
      </c>
      <c r="N31" s="155" t="str">
        <f t="shared" si="0"/>
        <v/>
      </c>
      <c r="O31" s="155" t="str">
        <f t="shared" si="0"/>
        <v/>
      </c>
      <c r="P31" s="155" t="str">
        <f t="shared" si="0"/>
        <v/>
      </c>
      <c r="Q31" s="155" t="str">
        <f t="shared" si="0"/>
        <v/>
      </c>
      <c r="R31" s="155" t="str">
        <f t="shared" si="0"/>
        <v/>
      </c>
      <c r="S31" s="155" t="str">
        <f t="shared" si="0"/>
        <v/>
      </c>
      <c r="T31" s="155" t="str">
        <f t="shared" si="0"/>
        <v/>
      </c>
      <c r="U31" s="155" t="str">
        <f t="shared" si="0"/>
        <v/>
      </c>
      <c r="V31" s="155" t="str">
        <f t="shared" si="0"/>
        <v/>
      </c>
      <c r="W31" s="155">
        <f t="shared" si="0"/>
        <v>3.75</v>
      </c>
      <c r="X31" s="155">
        <f t="shared" si="0"/>
        <v>4</v>
      </c>
      <c r="Y31" s="155" t="str">
        <f t="shared" si="0"/>
        <v/>
      </c>
      <c r="Z31" s="155">
        <f t="shared" si="0"/>
        <v>4</v>
      </c>
      <c r="AA31" s="155">
        <f t="shared" si="0"/>
        <v>3.75</v>
      </c>
      <c r="AB31" s="155" t="str">
        <f t="shared" si="0"/>
        <v/>
      </c>
      <c r="AC31" s="155">
        <f t="shared" si="0"/>
        <v>4.25</v>
      </c>
      <c r="AD31" s="155" t="str">
        <f t="shared" si="0"/>
        <v/>
      </c>
      <c r="AE31" s="155">
        <f t="shared" si="0"/>
        <v>4.25</v>
      </c>
      <c r="AF31" s="155">
        <f t="shared" si="0"/>
        <v>3.75</v>
      </c>
      <c r="AG31" s="8">
        <f t="shared" si="2"/>
        <v>4.03</v>
      </c>
    </row>
    <row r="32" spans="1:33" ht="18" customHeight="1">
      <c r="C32" s="3">
        <v>5</v>
      </c>
      <c r="D32" s="155" t="str">
        <f t="shared" si="1"/>
        <v/>
      </c>
      <c r="E32" s="155" t="str">
        <f t="shared" si="0"/>
        <v/>
      </c>
      <c r="F32" s="155" t="str">
        <f t="shared" si="0"/>
        <v/>
      </c>
      <c r="G32" s="155" t="str">
        <f t="shared" si="0"/>
        <v/>
      </c>
      <c r="H32" s="155" t="str">
        <f t="shared" si="0"/>
        <v/>
      </c>
      <c r="I32" s="155" t="str">
        <f t="shared" si="0"/>
        <v/>
      </c>
      <c r="J32" s="155" t="str">
        <f t="shared" si="0"/>
        <v/>
      </c>
      <c r="K32" s="155" t="str">
        <f t="shared" si="0"/>
        <v/>
      </c>
      <c r="L32" s="155" t="str">
        <f t="shared" si="0"/>
        <v/>
      </c>
      <c r="M32" s="155" t="str">
        <f t="shared" si="0"/>
        <v/>
      </c>
      <c r="N32" s="155">
        <f t="shared" si="0"/>
        <v>3.5</v>
      </c>
      <c r="O32" s="155">
        <f t="shared" si="0"/>
        <v>3.5</v>
      </c>
      <c r="P32" s="155" t="str">
        <f t="shared" si="0"/>
        <v/>
      </c>
      <c r="Q32" s="155" t="str">
        <f t="shared" si="0"/>
        <v/>
      </c>
      <c r="R32" s="155" t="str">
        <f t="shared" si="0"/>
        <v/>
      </c>
      <c r="S32" s="155" t="str">
        <f t="shared" si="0"/>
        <v/>
      </c>
      <c r="T32" s="155">
        <f t="shared" si="0"/>
        <v>3.75</v>
      </c>
      <c r="U32" s="155" t="str">
        <f t="shared" si="0"/>
        <v/>
      </c>
      <c r="V32" s="155" t="str">
        <f t="shared" si="0"/>
        <v/>
      </c>
      <c r="W32" s="155" t="str">
        <f t="shared" si="0"/>
        <v/>
      </c>
      <c r="X32" s="155" t="str">
        <f t="shared" si="0"/>
        <v/>
      </c>
      <c r="Y32" s="155" t="str">
        <f t="shared" si="0"/>
        <v/>
      </c>
      <c r="Z32" s="155" t="str">
        <f t="shared" si="0"/>
        <v/>
      </c>
      <c r="AA32" s="155" t="str">
        <f t="shared" si="0"/>
        <v/>
      </c>
      <c r="AB32" s="155">
        <f t="shared" si="0"/>
        <v>3.75</v>
      </c>
      <c r="AC32" s="155">
        <f t="shared" si="0"/>
        <v>4.25</v>
      </c>
      <c r="AD32" s="155" t="str">
        <f t="shared" si="0"/>
        <v/>
      </c>
      <c r="AE32" s="155" t="str">
        <f t="shared" si="0"/>
        <v/>
      </c>
      <c r="AF32" s="155">
        <f t="shared" si="0"/>
        <v>3.75</v>
      </c>
      <c r="AG32" s="8">
        <f t="shared" si="2"/>
        <v>3.75</v>
      </c>
    </row>
    <row r="33" spans="2:33" ht="18" customHeight="1">
      <c r="C33" s="3">
        <v>6</v>
      </c>
      <c r="D33" s="155">
        <f t="shared" si="1"/>
        <v>4.5</v>
      </c>
      <c r="E33" s="155">
        <f t="shared" si="0"/>
        <v>4.75</v>
      </c>
      <c r="F33" s="155" t="str">
        <f t="shared" si="0"/>
        <v/>
      </c>
      <c r="G33" s="155">
        <f t="shared" si="0"/>
        <v>4.75</v>
      </c>
      <c r="H33" s="155">
        <f t="shared" si="0"/>
        <v>4.25</v>
      </c>
      <c r="I33" s="155">
        <f t="shared" si="0"/>
        <v>4.25</v>
      </c>
      <c r="J33" s="155">
        <f t="shared" si="0"/>
        <v>4.5</v>
      </c>
      <c r="K33" s="155" t="str">
        <f t="shared" si="0"/>
        <v/>
      </c>
      <c r="L33" s="155" t="str">
        <f t="shared" si="0"/>
        <v/>
      </c>
      <c r="M33" s="155" t="str">
        <f t="shared" si="0"/>
        <v/>
      </c>
      <c r="N33" s="155" t="str">
        <f t="shared" si="0"/>
        <v/>
      </c>
      <c r="O33" s="155" t="str">
        <f t="shared" si="0"/>
        <v/>
      </c>
      <c r="P33" s="155" t="str">
        <f t="shared" si="0"/>
        <v/>
      </c>
      <c r="Q33" s="155" t="str">
        <f t="shared" si="0"/>
        <v/>
      </c>
      <c r="R33" s="155" t="str">
        <f t="shared" si="0"/>
        <v/>
      </c>
      <c r="S33" s="155" t="str">
        <f t="shared" si="0"/>
        <v/>
      </c>
      <c r="T33" s="155" t="str">
        <f t="shared" si="0"/>
        <v/>
      </c>
      <c r="U33" s="155" t="str">
        <f t="shared" si="0"/>
        <v/>
      </c>
      <c r="V33" s="155" t="str">
        <f t="shared" si="0"/>
        <v/>
      </c>
      <c r="W33" s="155" t="str">
        <f t="shared" si="0"/>
        <v/>
      </c>
      <c r="X33" s="155" t="str">
        <f t="shared" si="0"/>
        <v/>
      </c>
      <c r="Y33" s="155">
        <f t="shared" si="0"/>
        <v>3.75</v>
      </c>
      <c r="Z33" s="155">
        <f t="shared" si="0"/>
        <v>4</v>
      </c>
      <c r="AA33" s="155" t="str">
        <f t="shared" si="0"/>
        <v/>
      </c>
      <c r="AB33" s="155" t="str">
        <f t="shared" si="0"/>
        <v/>
      </c>
      <c r="AC33" s="155" t="str">
        <f t="shared" si="0"/>
        <v/>
      </c>
      <c r="AD33" s="155" t="str">
        <f t="shared" si="0"/>
        <v/>
      </c>
      <c r="AE33" s="155" t="str">
        <f t="shared" si="0"/>
        <v/>
      </c>
      <c r="AF33" s="155" t="str">
        <f t="shared" si="0"/>
        <v/>
      </c>
      <c r="AG33" s="8">
        <f t="shared" si="2"/>
        <v>4.34</v>
      </c>
    </row>
    <row r="35" spans="2:33" ht="18" customHeight="1">
      <c r="B35" s="8"/>
      <c r="C35" s="8"/>
    </row>
    <row r="36" spans="2:33" ht="18" customHeight="1">
      <c r="B36" s="8"/>
      <c r="C36" s="8"/>
    </row>
    <row r="37" spans="2:33" ht="18" customHeight="1">
      <c r="B37" s="8"/>
      <c r="C37" s="8"/>
      <c r="D37" s="8">
        <f>AVERAGE(D39:D63)</f>
        <v>4.5</v>
      </c>
      <c r="E37" s="8">
        <f t="shared" ref="E37:AF37" si="3">AVERAGE(E39:E63)</f>
        <v>4.75</v>
      </c>
      <c r="F37" s="8">
        <f t="shared" si="3"/>
        <v>3.75</v>
      </c>
      <c r="G37" s="8">
        <f t="shared" si="3"/>
        <v>4.75</v>
      </c>
      <c r="H37" s="8">
        <f t="shared" si="3"/>
        <v>4.25</v>
      </c>
      <c r="I37" s="8">
        <f t="shared" si="3"/>
        <v>4.25</v>
      </c>
      <c r="J37" s="8">
        <f t="shared" si="3"/>
        <v>4.5</v>
      </c>
      <c r="K37" s="8">
        <f t="shared" si="3"/>
        <v>3.5</v>
      </c>
      <c r="L37" s="8">
        <f t="shared" si="3"/>
        <v>3.25</v>
      </c>
      <c r="M37" s="8">
        <f t="shared" si="3"/>
        <v>3.5</v>
      </c>
      <c r="N37" s="8">
        <f t="shared" si="3"/>
        <v>3.5</v>
      </c>
      <c r="O37" s="8">
        <f t="shared" si="3"/>
        <v>3.5</v>
      </c>
      <c r="P37" s="8">
        <f t="shared" si="3"/>
        <v>3.25</v>
      </c>
      <c r="Q37" s="8">
        <f t="shared" si="3"/>
        <v>3.25</v>
      </c>
      <c r="R37" s="8">
        <f t="shared" si="3"/>
        <v>3.5</v>
      </c>
      <c r="S37" s="8">
        <f t="shared" si="3"/>
        <v>3.25</v>
      </c>
      <c r="T37" s="8">
        <f t="shared" si="3"/>
        <v>3.75</v>
      </c>
      <c r="U37" s="8">
        <f t="shared" si="3"/>
        <v>3.75</v>
      </c>
      <c r="V37" s="8">
        <f t="shared" si="3"/>
        <v>4</v>
      </c>
      <c r="W37" s="8">
        <f t="shared" si="3"/>
        <v>3.75</v>
      </c>
      <c r="X37" s="8">
        <f t="shared" si="3"/>
        <v>4</v>
      </c>
      <c r="Y37" s="8">
        <f t="shared" si="3"/>
        <v>3.75</v>
      </c>
      <c r="Z37" s="8">
        <f t="shared" si="3"/>
        <v>4</v>
      </c>
      <c r="AA37" s="8">
        <f t="shared" si="3"/>
        <v>3.75</v>
      </c>
      <c r="AB37" s="8">
        <f t="shared" si="3"/>
        <v>3.75</v>
      </c>
      <c r="AC37" s="8">
        <f t="shared" si="3"/>
        <v>4.25</v>
      </c>
      <c r="AD37" s="8">
        <f t="shared" si="3"/>
        <v>3.75</v>
      </c>
      <c r="AE37" s="8">
        <f t="shared" si="3"/>
        <v>4.25</v>
      </c>
      <c r="AF37" s="8">
        <f t="shared" si="3"/>
        <v>3.75</v>
      </c>
    </row>
    <row r="38" spans="2:33" ht="18" customHeight="1" thickBot="1">
      <c r="B38" s="8"/>
      <c r="C38" s="8"/>
      <c r="D38" s="16" t="s">
        <v>118</v>
      </c>
      <c r="E38" s="16" t="s">
        <v>119</v>
      </c>
      <c r="F38" s="16" t="s">
        <v>120</v>
      </c>
      <c r="G38" s="16" t="s">
        <v>121</v>
      </c>
      <c r="H38" s="16" t="s">
        <v>122</v>
      </c>
      <c r="I38" s="16" t="s">
        <v>123</v>
      </c>
      <c r="J38" s="16" t="s">
        <v>124</v>
      </c>
      <c r="K38" s="16" t="s">
        <v>125</v>
      </c>
      <c r="L38" s="16" t="s">
        <v>126</v>
      </c>
      <c r="M38" s="16" t="s">
        <v>127</v>
      </c>
      <c r="N38" s="16" t="s">
        <v>128</v>
      </c>
      <c r="O38" s="16" t="s">
        <v>129</v>
      </c>
      <c r="P38" s="16" t="s">
        <v>130</v>
      </c>
      <c r="Q38" s="16" t="s">
        <v>131</v>
      </c>
      <c r="R38" s="16" t="s">
        <v>132</v>
      </c>
      <c r="S38" s="16" t="s">
        <v>133</v>
      </c>
      <c r="T38" s="16" t="s">
        <v>134</v>
      </c>
      <c r="U38" s="16" t="s">
        <v>135</v>
      </c>
      <c r="V38" s="16" t="s">
        <v>136</v>
      </c>
      <c r="W38" s="16" t="s">
        <v>137</v>
      </c>
      <c r="X38" s="16" t="s">
        <v>138</v>
      </c>
      <c r="Y38" s="16" t="s">
        <v>139</v>
      </c>
      <c r="Z38" s="16" t="s">
        <v>140</v>
      </c>
      <c r="AA38" s="16" t="s">
        <v>141</v>
      </c>
      <c r="AB38" s="16" t="s">
        <v>142</v>
      </c>
      <c r="AC38" s="16" t="s">
        <v>143</v>
      </c>
      <c r="AD38" s="16" t="s">
        <v>144</v>
      </c>
      <c r="AE38" s="16" t="s">
        <v>145</v>
      </c>
      <c r="AF38" s="16" t="s">
        <v>146</v>
      </c>
    </row>
    <row r="39" spans="2:33" ht="18" customHeight="1" thickBot="1">
      <c r="B39" s="8">
        <v>1</v>
      </c>
      <c r="C39" s="8"/>
      <c r="D39" s="234">
        <v>5</v>
      </c>
      <c r="E39" s="234">
        <v>5</v>
      </c>
      <c r="F39" s="234">
        <v>4</v>
      </c>
      <c r="G39" s="234">
        <v>5</v>
      </c>
      <c r="H39" s="234">
        <v>5</v>
      </c>
      <c r="I39" s="234">
        <v>5</v>
      </c>
      <c r="J39" s="234">
        <v>5</v>
      </c>
      <c r="K39" s="234">
        <v>4</v>
      </c>
      <c r="L39" s="234">
        <v>3</v>
      </c>
      <c r="M39" s="234">
        <v>4</v>
      </c>
      <c r="N39" s="234">
        <v>4</v>
      </c>
      <c r="O39" s="234">
        <v>4</v>
      </c>
      <c r="P39" s="234">
        <v>3</v>
      </c>
      <c r="Q39" s="234">
        <v>3</v>
      </c>
      <c r="R39" s="234">
        <v>4</v>
      </c>
      <c r="S39" s="234">
        <v>3</v>
      </c>
      <c r="T39" s="234">
        <v>4</v>
      </c>
      <c r="U39" s="234">
        <v>4</v>
      </c>
      <c r="V39" s="234">
        <v>4</v>
      </c>
      <c r="W39" s="234">
        <v>4</v>
      </c>
      <c r="X39" s="234">
        <v>4</v>
      </c>
      <c r="Y39" s="234">
        <v>4</v>
      </c>
      <c r="Z39" s="234">
        <v>5</v>
      </c>
      <c r="AA39" s="234">
        <v>3</v>
      </c>
      <c r="AB39" s="234">
        <v>4</v>
      </c>
      <c r="AC39" s="234">
        <v>4</v>
      </c>
      <c r="AD39" s="234">
        <v>4</v>
      </c>
      <c r="AE39" s="234">
        <v>5</v>
      </c>
      <c r="AF39" s="234">
        <v>4</v>
      </c>
    </row>
    <row r="40" spans="2:33" ht="18" customHeight="1" thickBot="1">
      <c r="B40" s="8">
        <v>2</v>
      </c>
      <c r="C40" s="8"/>
      <c r="D40" s="234">
        <v>4</v>
      </c>
      <c r="E40" s="234">
        <v>4</v>
      </c>
      <c r="F40" s="234">
        <v>3</v>
      </c>
      <c r="G40" s="234">
        <v>4</v>
      </c>
      <c r="H40" s="234">
        <v>4</v>
      </c>
      <c r="I40" s="234">
        <v>4</v>
      </c>
      <c r="J40" s="234">
        <v>4</v>
      </c>
      <c r="K40" s="234">
        <v>2</v>
      </c>
      <c r="L40" s="234">
        <v>2</v>
      </c>
      <c r="M40" s="234">
        <v>2</v>
      </c>
      <c r="N40" s="234">
        <v>2</v>
      </c>
      <c r="O40" s="234">
        <v>2</v>
      </c>
      <c r="P40" s="234">
        <v>2</v>
      </c>
      <c r="Q40" s="234">
        <v>2</v>
      </c>
      <c r="R40" s="234">
        <v>2</v>
      </c>
      <c r="S40" s="234">
        <v>3</v>
      </c>
      <c r="T40" s="234">
        <v>3</v>
      </c>
      <c r="U40" s="234">
        <v>3</v>
      </c>
      <c r="V40" s="234">
        <v>3</v>
      </c>
      <c r="W40" s="234">
        <v>3</v>
      </c>
      <c r="X40" s="234">
        <v>3</v>
      </c>
      <c r="Y40" s="234">
        <v>3</v>
      </c>
      <c r="Z40" s="234">
        <v>3</v>
      </c>
      <c r="AA40" s="234">
        <v>3</v>
      </c>
      <c r="AB40" s="234">
        <v>3</v>
      </c>
      <c r="AC40" s="234">
        <v>3</v>
      </c>
      <c r="AD40" s="234">
        <v>3</v>
      </c>
      <c r="AE40" s="234">
        <v>3</v>
      </c>
      <c r="AF40" s="234">
        <v>3</v>
      </c>
    </row>
    <row r="41" spans="2:33" ht="18" customHeight="1" thickBot="1">
      <c r="B41" s="8">
        <v>3</v>
      </c>
      <c r="C41" s="8"/>
      <c r="D41" s="234">
        <v>5</v>
      </c>
      <c r="E41" s="234">
        <v>5</v>
      </c>
      <c r="F41" s="234">
        <v>3</v>
      </c>
      <c r="G41" s="234">
        <v>5</v>
      </c>
      <c r="H41" s="234">
        <v>5</v>
      </c>
      <c r="I41" s="234">
        <v>4</v>
      </c>
      <c r="J41" s="234">
        <v>5</v>
      </c>
      <c r="K41" s="234">
        <v>5</v>
      </c>
      <c r="L41" s="234">
        <v>5</v>
      </c>
      <c r="M41" s="234">
        <v>5</v>
      </c>
      <c r="N41" s="234">
        <v>5</v>
      </c>
      <c r="O41" s="234">
        <v>5</v>
      </c>
      <c r="P41" s="234">
        <v>4</v>
      </c>
      <c r="Q41" s="234">
        <v>4</v>
      </c>
      <c r="R41" s="234">
        <v>5</v>
      </c>
      <c r="S41" s="234">
        <v>4</v>
      </c>
      <c r="T41" s="234">
        <v>5</v>
      </c>
      <c r="U41" s="234">
        <v>5</v>
      </c>
      <c r="V41" s="234">
        <v>5</v>
      </c>
      <c r="W41" s="234">
        <v>4</v>
      </c>
      <c r="X41" s="234">
        <v>5</v>
      </c>
      <c r="Y41" s="234">
        <v>4</v>
      </c>
      <c r="Z41" s="234">
        <v>5</v>
      </c>
      <c r="AA41" s="234">
        <v>5</v>
      </c>
      <c r="AB41" s="234">
        <v>5</v>
      </c>
      <c r="AC41" s="234">
        <v>5</v>
      </c>
      <c r="AD41" s="234">
        <v>5</v>
      </c>
      <c r="AE41" s="234">
        <v>5</v>
      </c>
      <c r="AF41" s="234">
        <v>5</v>
      </c>
    </row>
    <row r="42" spans="2:33" ht="18" customHeight="1" thickBot="1">
      <c r="B42" s="8">
        <v>4</v>
      </c>
      <c r="C42" s="8"/>
      <c r="D42" s="234">
        <v>4</v>
      </c>
      <c r="E42" s="234">
        <v>5</v>
      </c>
      <c r="F42" s="234">
        <v>5</v>
      </c>
      <c r="G42" s="234">
        <v>5</v>
      </c>
      <c r="H42" s="234">
        <v>3</v>
      </c>
      <c r="I42" s="234">
        <v>4</v>
      </c>
      <c r="J42" s="234">
        <v>4</v>
      </c>
      <c r="K42" s="234">
        <v>3</v>
      </c>
      <c r="L42" s="234">
        <v>3</v>
      </c>
      <c r="M42" s="234">
        <v>3</v>
      </c>
      <c r="N42" s="234">
        <v>3</v>
      </c>
      <c r="O42" s="234">
        <v>3</v>
      </c>
      <c r="P42" s="234">
        <v>4</v>
      </c>
      <c r="Q42" s="234">
        <v>4</v>
      </c>
      <c r="R42" s="234">
        <v>3</v>
      </c>
      <c r="S42" s="234">
        <v>3</v>
      </c>
      <c r="T42" s="234">
        <v>3</v>
      </c>
      <c r="U42" s="234">
        <v>3</v>
      </c>
      <c r="V42" s="234">
        <v>4</v>
      </c>
      <c r="W42" s="234">
        <v>4</v>
      </c>
      <c r="X42" s="234">
        <v>4</v>
      </c>
      <c r="Y42" s="234">
        <v>4</v>
      </c>
      <c r="Z42" s="234">
        <v>3</v>
      </c>
      <c r="AA42" s="234">
        <v>4</v>
      </c>
      <c r="AB42" s="234">
        <v>3</v>
      </c>
      <c r="AC42" s="234">
        <v>5</v>
      </c>
      <c r="AD42" s="234">
        <v>3</v>
      </c>
      <c r="AE42" s="234">
        <v>4</v>
      </c>
      <c r="AF42" s="234">
        <v>3</v>
      </c>
    </row>
    <row r="43" spans="2:33" ht="18" customHeight="1">
      <c r="B43" s="8">
        <v>5</v>
      </c>
      <c r="C43" s="8"/>
    </row>
    <row r="44" spans="2:33" ht="18" customHeight="1">
      <c r="B44" s="8">
        <v>6</v>
      </c>
      <c r="C44" s="8"/>
    </row>
    <row r="45" spans="2:33" ht="18" customHeight="1">
      <c r="B45" s="8">
        <v>7</v>
      </c>
      <c r="C45" s="8"/>
    </row>
    <row r="46" spans="2:33" ht="18" customHeight="1">
      <c r="B46" s="8">
        <v>8</v>
      </c>
      <c r="C46" s="8"/>
    </row>
    <row r="47" spans="2:33" ht="18" customHeight="1">
      <c r="B47" s="8">
        <v>9</v>
      </c>
      <c r="C47" s="8"/>
    </row>
    <row r="48" spans="2:33" ht="18" customHeight="1">
      <c r="B48" s="8">
        <v>10</v>
      </c>
      <c r="C48" s="8"/>
    </row>
    <row r="49" spans="2:3" ht="18" customHeight="1">
      <c r="B49" s="8">
        <v>11</v>
      </c>
      <c r="C49" s="8"/>
    </row>
    <row r="50" spans="2:3" ht="18" customHeight="1">
      <c r="B50" s="8">
        <v>12</v>
      </c>
      <c r="C50" s="8"/>
    </row>
    <row r="51" spans="2:3" ht="18" customHeight="1">
      <c r="B51" s="8">
        <v>13</v>
      </c>
      <c r="C51" s="8"/>
    </row>
    <row r="52" spans="2:3" ht="18" customHeight="1">
      <c r="B52" s="8">
        <v>14</v>
      </c>
      <c r="C52" s="8"/>
    </row>
    <row r="53" spans="2:3" ht="18" customHeight="1">
      <c r="B53" s="8">
        <v>15</v>
      </c>
      <c r="C53" s="8"/>
    </row>
    <row r="54" spans="2:3" ht="18" customHeight="1">
      <c r="B54" s="8">
        <v>16</v>
      </c>
      <c r="C54" s="8"/>
    </row>
    <row r="55" spans="2:3" ht="18" customHeight="1">
      <c r="B55" s="8">
        <v>17</v>
      </c>
      <c r="C55" s="8"/>
    </row>
    <row r="56" spans="2:3" ht="18" customHeight="1">
      <c r="B56" s="8">
        <v>18</v>
      </c>
      <c r="C56" s="8"/>
    </row>
    <row r="57" spans="2:3" ht="18" customHeight="1">
      <c r="B57" s="8">
        <v>19</v>
      </c>
      <c r="C57" s="8"/>
    </row>
    <row r="58" spans="2:3" ht="18" customHeight="1">
      <c r="B58" s="8">
        <v>20</v>
      </c>
      <c r="C58" s="8"/>
    </row>
    <row r="59" spans="2:3" ht="18" customHeight="1">
      <c r="B59" s="8">
        <v>21</v>
      </c>
      <c r="C59" s="8"/>
    </row>
    <row r="60" spans="2:3" ht="18" customHeight="1">
      <c r="B60" s="8">
        <v>22</v>
      </c>
      <c r="C60" s="8"/>
    </row>
    <row r="61" spans="2:3" ht="18" customHeight="1">
      <c r="B61" s="8">
        <v>23</v>
      </c>
      <c r="C61" s="8"/>
    </row>
    <row r="62" spans="2:3" ht="18" customHeight="1">
      <c r="B62" s="8">
        <v>24</v>
      </c>
      <c r="C62" s="8"/>
    </row>
    <row r="63" spans="2:3" ht="18" customHeight="1">
      <c r="B63" s="8">
        <v>25</v>
      </c>
      <c r="C63" s="8"/>
    </row>
  </sheetData>
  <conditionalFormatting sqref="D28:AF33">
    <cfRule type="colorScale" priority="1">
      <colorScale>
        <cfvo type="min"/>
        <cfvo type="max"/>
        <color rgb="FF63BE7B"/>
        <color rgb="FFFFEF9C"/>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T60"/>
  <sheetViews>
    <sheetView topLeftCell="V1" workbookViewId="0">
      <selection activeCell="AU40" sqref="AU40"/>
    </sheetView>
  </sheetViews>
  <sheetFormatPr defaultColWidth="14.42578125" defaultRowHeight="18" customHeight="1"/>
  <cols>
    <col min="1" max="1" width="5.140625" style="8" customWidth="1"/>
    <col min="2" max="2" width="5.85546875" style="8" customWidth="1"/>
    <col min="3" max="3" width="9.28515625" style="3" customWidth="1"/>
    <col min="4" max="4" width="4.140625" style="8" customWidth="1"/>
    <col min="5" max="8" width="3.7109375" style="8" customWidth="1"/>
    <col min="9" max="9" width="4.140625" style="8" customWidth="1"/>
    <col min="10" max="10" width="3.7109375" style="8" customWidth="1"/>
    <col min="11" max="11" width="4.28515625" style="8" customWidth="1"/>
    <col min="12" max="14" width="3.7109375" style="8" customWidth="1"/>
    <col min="15" max="15" width="3.28515625" style="8" customWidth="1"/>
    <col min="16" max="16" width="4.7109375" style="8" customWidth="1"/>
    <col min="17" max="32" width="3.7109375" style="8" customWidth="1"/>
    <col min="33" max="33" width="7" style="198" customWidth="1"/>
    <col min="34" max="35" width="7" style="8" customWidth="1"/>
    <col min="36" max="36" width="5.7109375" style="3" customWidth="1"/>
    <col min="37" max="37" width="6.28515625" style="3" customWidth="1"/>
    <col min="38" max="38" width="12" style="8" bestFit="1" customWidth="1"/>
    <col min="39" max="42" width="12" style="3" bestFit="1" customWidth="1"/>
    <col min="43" max="43" width="8" style="3" bestFit="1" customWidth="1"/>
    <col min="44" max="45" width="7.28515625" style="3" customWidth="1"/>
    <col min="46" max="46" width="7.28515625" style="8" customWidth="1"/>
    <col min="47" max="47" width="6" style="3" customWidth="1"/>
    <col min="48" max="48" width="4.5703125" style="3" customWidth="1"/>
    <col min="49" max="49" width="4.85546875" style="3" customWidth="1"/>
    <col min="50" max="64" width="3.28515625" style="3" customWidth="1"/>
    <col min="65" max="16384" width="14.42578125" style="3"/>
  </cols>
  <sheetData>
    <row r="1" spans="1:44" ht="18" customHeight="1">
      <c r="AM1" s="248" t="s">
        <v>154</v>
      </c>
      <c r="AN1" s="248"/>
      <c r="AO1" s="248"/>
      <c r="AP1" s="248"/>
      <c r="AQ1" s="248"/>
    </row>
    <row r="2" spans="1:44" ht="18" customHeight="1">
      <c r="C2" s="8" t="s">
        <v>155</v>
      </c>
      <c r="D2" s="8">
        <v>1</v>
      </c>
      <c r="E2" s="8">
        <v>2</v>
      </c>
      <c r="F2" s="8">
        <v>3</v>
      </c>
      <c r="G2" s="8">
        <v>4</v>
      </c>
      <c r="H2" s="8">
        <v>5</v>
      </c>
      <c r="I2" s="8">
        <v>6</v>
      </c>
      <c r="J2" s="8">
        <v>7</v>
      </c>
      <c r="K2" s="8">
        <v>8</v>
      </c>
      <c r="L2" s="8">
        <v>9</v>
      </c>
      <c r="M2" s="8">
        <v>10</v>
      </c>
      <c r="N2" s="8">
        <v>11</v>
      </c>
      <c r="O2" s="8">
        <v>12</v>
      </c>
      <c r="P2" s="8">
        <v>13</v>
      </c>
      <c r="Q2" s="8">
        <v>14</v>
      </c>
      <c r="R2" s="8">
        <v>15</v>
      </c>
      <c r="S2" s="8">
        <v>16</v>
      </c>
      <c r="T2" s="8">
        <v>17</v>
      </c>
      <c r="U2" s="8">
        <v>18</v>
      </c>
      <c r="V2" s="8">
        <v>19</v>
      </c>
      <c r="W2" s="8">
        <v>20</v>
      </c>
      <c r="X2" s="8">
        <v>21</v>
      </c>
      <c r="Y2" s="8">
        <v>22</v>
      </c>
      <c r="Z2" s="8">
        <v>23</v>
      </c>
      <c r="AA2" s="8">
        <v>24</v>
      </c>
      <c r="AB2" s="8">
        <v>25</v>
      </c>
      <c r="AC2" s="8">
        <v>26</v>
      </c>
      <c r="AD2" s="8">
        <v>27</v>
      </c>
      <c r="AE2" s="8">
        <v>28</v>
      </c>
      <c r="AF2" s="8">
        <v>29</v>
      </c>
      <c r="AJ2" s="54" t="s">
        <v>156</v>
      </c>
      <c r="AK2" s="8"/>
      <c r="AL2" s="208" t="s">
        <v>116</v>
      </c>
      <c r="AM2" s="206" t="s">
        <v>157</v>
      </c>
      <c r="AN2" s="206" t="s">
        <v>158</v>
      </c>
      <c r="AO2" s="206" t="s">
        <v>159</v>
      </c>
      <c r="AP2" s="206" t="s">
        <v>160</v>
      </c>
      <c r="AQ2" s="209" t="s">
        <v>161</v>
      </c>
    </row>
    <row r="3" spans="1:44" ht="18" customHeight="1">
      <c r="A3" s="154" t="s">
        <v>116</v>
      </c>
      <c r="B3" s="154" t="s">
        <v>117</v>
      </c>
      <c r="C3" s="3" t="s">
        <v>162</v>
      </c>
      <c r="D3" s="16" t="s">
        <v>118</v>
      </c>
      <c r="E3" s="16" t="s">
        <v>119</v>
      </c>
      <c r="F3" s="16" t="s">
        <v>120</v>
      </c>
      <c r="G3" s="16" t="s">
        <v>121</v>
      </c>
      <c r="H3" s="16" t="s">
        <v>122</v>
      </c>
      <c r="I3" s="16" t="s">
        <v>123</v>
      </c>
      <c r="J3" s="16" t="s">
        <v>124</v>
      </c>
      <c r="K3" s="16" t="s">
        <v>125</v>
      </c>
      <c r="L3" s="16" t="s">
        <v>126</v>
      </c>
      <c r="M3" s="16" t="s">
        <v>127</v>
      </c>
      <c r="N3" s="16" t="s">
        <v>128</v>
      </c>
      <c r="O3" s="16" t="s">
        <v>129</v>
      </c>
      <c r="P3" s="16" t="s">
        <v>130</v>
      </c>
      <c r="Q3" s="16" t="s">
        <v>131</v>
      </c>
      <c r="R3" s="16" t="s">
        <v>132</v>
      </c>
      <c r="S3" s="16" t="s">
        <v>133</v>
      </c>
      <c r="T3" s="16" t="s">
        <v>134</v>
      </c>
      <c r="U3" s="16" t="s">
        <v>135</v>
      </c>
      <c r="V3" s="16" t="s">
        <v>136</v>
      </c>
      <c r="W3" s="16" t="s">
        <v>137</v>
      </c>
      <c r="X3" s="16" t="s">
        <v>138</v>
      </c>
      <c r="Y3" s="16" t="s">
        <v>139</v>
      </c>
      <c r="Z3" s="16" t="s">
        <v>140</v>
      </c>
      <c r="AA3" s="16" t="s">
        <v>141</v>
      </c>
      <c r="AB3" s="16" t="s">
        <v>142</v>
      </c>
      <c r="AC3" s="16" t="s">
        <v>143</v>
      </c>
      <c r="AD3" s="16" t="s">
        <v>144</v>
      </c>
      <c r="AE3" s="16" t="s">
        <v>145</v>
      </c>
      <c r="AF3" s="16" t="s">
        <v>146</v>
      </c>
      <c r="AG3" s="198" t="s">
        <v>163</v>
      </c>
      <c r="AJ3" s="104" t="s">
        <v>164</v>
      </c>
      <c r="AK3" s="104" t="s">
        <v>165</v>
      </c>
      <c r="AL3" s="207">
        <v>1</v>
      </c>
      <c r="AM3" s="210">
        <f t="shared" ref="AM3:AQ7" ca="1" si="0">ROUND(INDIRECT(AM$2&amp;"!"&amp;$AK3)/INDIRECT(AM$2&amp;"!"&amp;$AJ3),2)</f>
        <v>0.69</v>
      </c>
      <c r="AN3" s="210">
        <f t="shared" ca="1" si="0"/>
        <v>0.9</v>
      </c>
      <c r="AO3" s="210">
        <f t="shared" ca="1" si="0"/>
        <v>0.96</v>
      </c>
      <c r="AP3" s="210">
        <f t="shared" ca="1" si="0"/>
        <v>0.8</v>
      </c>
      <c r="AQ3" s="210">
        <f t="shared" ca="1" si="0"/>
        <v>0.88</v>
      </c>
    </row>
    <row r="4" spans="1:44" ht="18" customHeight="1">
      <c r="A4" s="93">
        <v>1</v>
      </c>
      <c r="B4" s="94" t="s">
        <v>147</v>
      </c>
      <c r="C4" s="151"/>
      <c r="D4" s="47"/>
      <c r="E4" s="24"/>
      <c r="F4" s="24"/>
      <c r="G4" s="24"/>
      <c r="H4" s="24"/>
      <c r="I4" s="24"/>
      <c r="J4" s="24"/>
      <c r="K4" s="24" t="s">
        <v>95</v>
      </c>
      <c r="L4" s="24"/>
      <c r="M4" s="24"/>
      <c r="N4" s="24"/>
      <c r="O4" s="24"/>
      <c r="P4" s="24"/>
      <c r="Q4" s="24"/>
      <c r="R4" s="24"/>
      <c r="S4" s="24"/>
      <c r="T4" s="24"/>
      <c r="U4" s="24"/>
      <c r="V4" s="24"/>
      <c r="W4" s="24"/>
      <c r="X4" s="24"/>
      <c r="Y4" s="24"/>
      <c r="Z4" s="24"/>
      <c r="AA4" s="24"/>
      <c r="AB4" s="24"/>
      <c r="AC4" s="24"/>
      <c r="AD4" s="24"/>
      <c r="AE4" s="24"/>
      <c r="AF4" s="24"/>
      <c r="AG4" s="199">
        <f ca="1">IF(PLOsScore!AG29&gt;0,PLOsScore!AG4/PLOsScore!AG29,"")</f>
        <v>0.89876045254215398</v>
      </c>
      <c r="AH4" s="84"/>
      <c r="AI4" s="84"/>
      <c r="AJ4" s="104" t="s">
        <v>166</v>
      </c>
      <c r="AK4" s="104" t="s">
        <v>167</v>
      </c>
      <c r="AL4" s="207" t="s">
        <v>148</v>
      </c>
      <c r="AM4" s="210">
        <f t="shared" ca="1" si="0"/>
        <v>0.71</v>
      </c>
      <c r="AN4" s="210">
        <f t="shared" ca="1" si="0"/>
        <v>0.93</v>
      </c>
      <c r="AO4" s="210">
        <f t="shared" ca="1" si="0"/>
        <v>0.93</v>
      </c>
      <c r="AP4" s="210">
        <f t="shared" ca="1" si="0"/>
        <v>0.82</v>
      </c>
      <c r="AQ4" s="210">
        <f t="shared" ca="1" si="0"/>
        <v>0.85</v>
      </c>
    </row>
    <row r="5" spans="1:44" ht="18" customHeight="1">
      <c r="A5" s="93">
        <v>1</v>
      </c>
      <c r="B5" s="94" t="s">
        <v>148</v>
      </c>
      <c r="C5" s="151"/>
      <c r="D5" s="47"/>
      <c r="E5" s="24"/>
      <c r="F5" s="24"/>
      <c r="G5" s="24"/>
      <c r="H5" s="24"/>
      <c r="I5" s="24"/>
      <c r="J5" s="24"/>
      <c r="K5" s="24"/>
      <c r="L5" s="24"/>
      <c r="M5" s="24"/>
      <c r="N5" s="24"/>
      <c r="O5" s="24"/>
      <c r="P5" s="24" t="s">
        <v>95</v>
      </c>
      <c r="Q5" s="24"/>
      <c r="R5" s="24"/>
      <c r="S5" s="24"/>
      <c r="T5" s="24"/>
      <c r="U5" s="24"/>
      <c r="V5" s="24"/>
      <c r="W5" s="24"/>
      <c r="X5" s="24"/>
      <c r="Y5" s="24"/>
      <c r="Z5" s="24"/>
      <c r="AA5" s="24"/>
      <c r="AB5" s="24"/>
      <c r="AC5" s="24"/>
      <c r="AD5" s="24"/>
      <c r="AE5" s="24"/>
      <c r="AF5" s="24"/>
      <c r="AG5" s="199">
        <f ca="1">IF(PLOsScore!AG30&gt;0,PLOsScore!AG5/PLOsScore!AG30,"")</f>
        <v>1</v>
      </c>
      <c r="AH5" s="84"/>
      <c r="AI5" s="84"/>
      <c r="AJ5" s="104" t="s">
        <v>168</v>
      </c>
      <c r="AK5" s="104" t="s">
        <v>169</v>
      </c>
      <c r="AL5" s="207" t="s">
        <v>149</v>
      </c>
      <c r="AM5" s="210">
        <f t="shared" ca="1" si="0"/>
        <v>0.69</v>
      </c>
      <c r="AN5" s="210">
        <f t="shared" ca="1" si="0"/>
        <v>0.91</v>
      </c>
      <c r="AO5" s="210">
        <f t="shared" ca="1" si="0"/>
        <v>0.94</v>
      </c>
      <c r="AP5" s="210">
        <f t="shared" ca="1" si="0"/>
        <v>0.83</v>
      </c>
      <c r="AQ5" s="210">
        <f t="shared" ca="1" si="0"/>
        <v>0.86</v>
      </c>
    </row>
    <row r="6" spans="1:44" ht="18" customHeight="1">
      <c r="A6" s="93">
        <v>1</v>
      </c>
      <c r="B6" s="94" t="s">
        <v>149</v>
      </c>
      <c r="C6" s="151"/>
      <c r="D6" s="47"/>
      <c r="E6" s="24"/>
      <c r="F6" s="24"/>
      <c r="G6" s="24"/>
      <c r="H6" s="24"/>
      <c r="I6" s="24"/>
      <c r="J6" s="24"/>
      <c r="K6" s="24"/>
      <c r="L6" s="24"/>
      <c r="M6" s="24"/>
      <c r="N6" s="24"/>
      <c r="O6" s="24"/>
      <c r="P6" s="24" t="s">
        <v>95</v>
      </c>
      <c r="Q6" s="24"/>
      <c r="R6" s="24"/>
      <c r="S6" s="24"/>
      <c r="T6" s="24"/>
      <c r="U6" s="24"/>
      <c r="V6" s="24"/>
      <c r="W6" s="24"/>
      <c r="X6" s="24"/>
      <c r="Y6" s="24"/>
      <c r="Z6" s="24"/>
      <c r="AA6" s="24"/>
      <c r="AB6" s="24"/>
      <c r="AC6" s="24"/>
      <c r="AD6" s="24"/>
      <c r="AE6" s="24"/>
      <c r="AF6" s="24"/>
      <c r="AG6" s="199">
        <f ca="1">IF(PLOsScore!AG31&gt;0,PLOsScore!AG6/PLOsScore!AG31,"")</f>
        <v>1</v>
      </c>
      <c r="AH6" s="84"/>
      <c r="AI6" s="84"/>
      <c r="AJ6" s="104" t="s">
        <v>170</v>
      </c>
      <c r="AK6" s="104" t="s">
        <v>171</v>
      </c>
      <c r="AL6" s="207" t="s">
        <v>150</v>
      </c>
      <c r="AM6" s="210">
        <f t="shared" ca="1" si="0"/>
        <v>0.67</v>
      </c>
      <c r="AN6" s="210">
        <f t="shared" ca="1" si="0"/>
        <v>1</v>
      </c>
      <c r="AO6" s="210">
        <f t="shared" ca="1" si="0"/>
        <v>0.92</v>
      </c>
      <c r="AP6" s="210">
        <f t="shared" ca="1" si="0"/>
        <v>0.91</v>
      </c>
      <c r="AQ6" s="210">
        <f t="shared" ca="1" si="0"/>
        <v>0.9</v>
      </c>
    </row>
    <row r="7" spans="1:44" ht="18" customHeight="1">
      <c r="A7" s="93">
        <v>1</v>
      </c>
      <c r="B7" s="94" t="s">
        <v>150</v>
      </c>
      <c r="C7" s="151"/>
      <c r="D7" s="47"/>
      <c r="E7" s="24"/>
      <c r="F7" s="24"/>
      <c r="G7" s="24"/>
      <c r="H7" s="24"/>
      <c r="I7" s="24" t="s">
        <v>95</v>
      </c>
      <c r="J7" s="24"/>
      <c r="K7" s="24"/>
      <c r="L7" s="24"/>
      <c r="M7" s="24"/>
      <c r="N7" s="24"/>
      <c r="O7" s="24"/>
      <c r="P7" s="24" t="s">
        <v>95</v>
      </c>
      <c r="Q7" s="24"/>
      <c r="R7" s="24" t="s">
        <v>95</v>
      </c>
      <c r="S7" s="24"/>
      <c r="T7" s="24"/>
      <c r="U7" s="24"/>
      <c r="V7" s="24"/>
      <c r="W7" s="24"/>
      <c r="X7" s="24"/>
      <c r="Y7" s="24" t="s">
        <v>95</v>
      </c>
      <c r="Z7" s="24"/>
      <c r="AA7" s="24"/>
      <c r="AB7" s="24"/>
      <c r="AC7" s="24"/>
      <c r="AD7" s="24"/>
      <c r="AE7" s="24"/>
      <c r="AF7" s="24"/>
      <c r="AG7" s="199">
        <f ca="1">IF(PLOsScore!AG32&gt;0,PLOsScore!AG7/PLOsScore!AG32,"")</f>
        <v>0.93267960748186729</v>
      </c>
      <c r="AH7" s="84"/>
      <c r="AI7" s="84"/>
      <c r="AJ7" s="104" t="s">
        <v>172</v>
      </c>
      <c r="AK7" s="104" t="s">
        <v>173</v>
      </c>
      <c r="AL7" s="207" t="s">
        <v>151</v>
      </c>
      <c r="AM7" s="210">
        <f t="shared" ca="1" si="0"/>
        <v>0.7</v>
      </c>
      <c r="AN7" s="210">
        <f t="shared" ca="1" si="0"/>
        <v>0.92</v>
      </c>
      <c r="AO7" s="210">
        <f t="shared" ca="1" si="0"/>
        <v>0.93</v>
      </c>
      <c r="AP7" s="210">
        <f t="shared" ca="1" si="0"/>
        <v>1</v>
      </c>
      <c r="AQ7" s="210">
        <f t="shared" ca="1" si="0"/>
        <v>0.93</v>
      </c>
    </row>
    <row r="8" spans="1:44" ht="18" customHeight="1" thickBot="1">
      <c r="A8" s="93">
        <v>1</v>
      </c>
      <c r="B8" s="94" t="s">
        <v>151</v>
      </c>
      <c r="C8" s="152"/>
      <c r="D8" s="146"/>
      <c r="E8" s="140"/>
      <c r="F8" s="140"/>
      <c r="G8" s="140"/>
      <c r="H8" s="140"/>
      <c r="I8" s="140"/>
      <c r="J8" s="140"/>
      <c r="K8" s="140"/>
      <c r="L8" s="140" t="s">
        <v>95</v>
      </c>
      <c r="M8" s="140"/>
      <c r="N8" s="140"/>
      <c r="O8" s="140"/>
      <c r="P8" s="140"/>
      <c r="Q8" s="140"/>
      <c r="R8" s="140" t="s">
        <v>95</v>
      </c>
      <c r="S8" s="140"/>
      <c r="T8" s="140"/>
      <c r="U8" s="140"/>
      <c r="V8" s="140" t="s">
        <v>95</v>
      </c>
      <c r="W8" s="140"/>
      <c r="X8" s="140"/>
      <c r="Y8" s="140" t="s">
        <v>95</v>
      </c>
      <c r="Z8" s="140"/>
      <c r="AA8" s="140"/>
      <c r="AB8" s="140"/>
      <c r="AC8" s="140"/>
      <c r="AD8" s="140" t="s">
        <v>95</v>
      </c>
      <c r="AE8" s="140"/>
      <c r="AF8" s="140"/>
      <c r="AG8" s="200">
        <f ca="1">IF(PLOsScore!AG33&gt;0,PLOsScore!AG8/PLOsScore!AG33,"")</f>
        <v>0.85612740954223976</v>
      </c>
      <c r="AH8" s="203">
        <f ca="1">PLOsScore!AH8/PLOsScore!AH33</f>
        <v>0.87853405645683702</v>
      </c>
      <c r="AI8" s="84"/>
      <c r="AJ8" s="104" t="s">
        <v>174</v>
      </c>
      <c r="AK8" s="104" t="s">
        <v>175</v>
      </c>
      <c r="AL8" s="207" t="s">
        <v>152</v>
      </c>
      <c r="AM8" s="210">
        <f ca="1">ROUND(INDIRECT(AM$2&amp;"!"&amp;$AK8)/INDIRECT(AM$2&amp;"!"&amp;$AJ8),2)</f>
        <v>0.57999999999999996</v>
      </c>
      <c r="AN8" s="210"/>
      <c r="AO8" s="210">
        <f ca="1">ROUND(INDIRECT(AO$2&amp;"!"&amp;$AK8)/INDIRECT(AO$2&amp;"!"&amp;$AJ8),2)</f>
        <v>0.94</v>
      </c>
      <c r="AP8" s="210">
        <f ca="1">ROUND(INDIRECT(AP$2&amp;"!"&amp;$AK8)/INDIRECT(AP$2&amp;"!"&amp;$AJ8),2)</f>
        <v>1</v>
      </c>
      <c r="AQ8" s="210">
        <f ca="1">ROUND(INDIRECT(AQ$2&amp;"!"&amp;$AK8)/INDIRECT(AQ$2&amp;"!"&amp;$AJ8),2)</f>
        <v>0.96</v>
      </c>
    </row>
    <row r="9" spans="1:44" ht="18" customHeight="1" thickTop="1">
      <c r="A9" s="93" t="s">
        <v>148</v>
      </c>
      <c r="B9" s="94" t="s">
        <v>147</v>
      </c>
      <c r="C9" s="153"/>
      <c r="D9" s="147"/>
      <c r="E9" s="148"/>
      <c r="F9" s="148"/>
      <c r="G9" s="148"/>
      <c r="H9" s="148"/>
      <c r="I9" s="148"/>
      <c r="J9" s="148"/>
      <c r="K9" s="148"/>
      <c r="L9" s="148"/>
      <c r="M9" s="148" t="s">
        <v>95</v>
      </c>
      <c r="N9" s="148"/>
      <c r="O9" s="148"/>
      <c r="P9" s="148"/>
      <c r="Q9" s="148" t="s">
        <v>95</v>
      </c>
      <c r="R9" s="148"/>
      <c r="S9" s="148" t="s">
        <v>95</v>
      </c>
      <c r="T9" s="148"/>
      <c r="U9" s="148" t="s">
        <v>95</v>
      </c>
      <c r="V9" s="148" t="s">
        <v>95</v>
      </c>
      <c r="W9" s="148"/>
      <c r="X9" s="148"/>
      <c r="Y9" s="148"/>
      <c r="Z9" s="148"/>
      <c r="AA9" s="148"/>
      <c r="AB9" s="148"/>
      <c r="AC9" s="148"/>
      <c r="AD9" s="148"/>
      <c r="AE9" s="148"/>
      <c r="AF9" s="148"/>
      <c r="AG9" s="201">
        <f ca="1">IF(PLOsScore!AG34&gt;0,PLOsScore!AG9/PLOsScore!AG34,"")</f>
        <v>0.84659700147527928</v>
      </c>
      <c r="AH9" s="204"/>
      <c r="AI9" s="149"/>
    </row>
    <row r="10" spans="1:44" ht="18" customHeight="1">
      <c r="A10" s="93" t="s">
        <v>148</v>
      </c>
      <c r="B10" s="94" t="s">
        <v>148</v>
      </c>
      <c r="C10" s="151"/>
      <c r="D10" s="47"/>
      <c r="E10" s="24"/>
      <c r="F10" s="24"/>
      <c r="G10" s="24"/>
      <c r="H10" s="24"/>
      <c r="I10" s="24"/>
      <c r="J10" s="24"/>
      <c r="K10" s="24"/>
      <c r="L10" s="24"/>
      <c r="M10" s="24" t="s">
        <v>95</v>
      </c>
      <c r="N10" s="24"/>
      <c r="O10" s="24"/>
      <c r="P10" s="24"/>
      <c r="Q10" s="24" t="s">
        <v>95</v>
      </c>
      <c r="R10" s="24"/>
      <c r="S10" s="24" t="s">
        <v>95</v>
      </c>
      <c r="T10" s="24"/>
      <c r="U10" s="24"/>
      <c r="V10" s="24" t="s">
        <v>95</v>
      </c>
      <c r="W10" s="24"/>
      <c r="X10" s="24"/>
      <c r="Y10" s="24"/>
      <c r="Z10" s="24"/>
      <c r="AA10" s="24"/>
      <c r="AB10" s="24"/>
      <c r="AC10" s="24"/>
      <c r="AD10" s="24"/>
      <c r="AE10" s="24"/>
      <c r="AF10" s="24"/>
      <c r="AG10" s="202">
        <f ca="1">IF(PLOsScore!AG35&gt;0,PLOsScore!AG10/PLOsScore!AG35,"")</f>
        <v>0.84760514380089969</v>
      </c>
      <c r="AH10" s="204"/>
      <c r="AI10" s="149"/>
      <c r="AL10" s="8" t="s">
        <v>176</v>
      </c>
      <c r="AO10" s="84"/>
    </row>
    <row r="11" spans="1:44" ht="18" customHeight="1">
      <c r="A11" s="93" t="s">
        <v>148</v>
      </c>
      <c r="B11" s="94" t="s">
        <v>149</v>
      </c>
      <c r="C11" s="151"/>
      <c r="D11" s="47"/>
      <c r="E11" s="24"/>
      <c r="F11" s="24"/>
      <c r="G11" s="24"/>
      <c r="H11" s="24"/>
      <c r="I11" s="24"/>
      <c r="J11" s="24"/>
      <c r="K11" s="24"/>
      <c r="L11" s="24"/>
      <c r="M11" s="24" t="s">
        <v>95</v>
      </c>
      <c r="N11" s="24"/>
      <c r="O11" s="24"/>
      <c r="P11" s="24"/>
      <c r="Q11" s="24" t="s">
        <v>95</v>
      </c>
      <c r="R11" s="24"/>
      <c r="S11" s="24" t="s">
        <v>95</v>
      </c>
      <c r="T11" s="24"/>
      <c r="U11" s="24"/>
      <c r="V11" s="24" t="s">
        <v>95</v>
      </c>
      <c r="W11" s="24"/>
      <c r="X11" s="24"/>
      <c r="Y11" s="24"/>
      <c r="Z11" s="24"/>
      <c r="AA11" s="24"/>
      <c r="AB11" s="24"/>
      <c r="AC11" s="24"/>
      <c r="AD11" s="24"/>
      <c r="AE11" s="24"/>
      <c r="AF11" s="24"/>
      <c r="AG11" s="202">
        <f ca="1">IF(PLOsScore!AG36&gt;0,PLOsScore!AG11/PLOsScore!AG36,"")</f>
        <v>0.84760514380089969</v>
      </c>
      <c r="AH11" s="204"/>
      <c r="AI11" s="149"/>
      <c r="AL11" s="208" t="s">
        <v>116</v>
      </c>
      <c r="AM11" s="207">
        <v>1</v>
      </c>
      <c r="AN11" s="207" t="s">
        <v>148</v>
      </c>
      <c r="AO11" s="207" t="s">
        <v>149</v>
      </c>
      <c r="AP11" s="207" t="s">
        <v>150</v>
      </c>
      <c r="AQ11" s="207" t="s">
        <v>151</v>
      </c>
      <c r="AR11" s="207" t="s">
        <v>152</v>
      </c>
    </row>
    <row r="12" spans="1:44" ht="18" customHeight="1" thickBot="1">
      <c r="A12" s="93" t="s">
        <v>148</v>
      </c>
      <c r="B12" s="94" t="s">
        <v>150</v>
      </c>
      <c r="C12" s="152"/>
      <c r="D12" s="146"/>
      <c r="E12" s="140"/>
      <c r="F12" s="140"/>
      <c r="G12" s="140"/>
      <c r="H12" s="140"/>
      <c r="I12" s="140"/>
      <c r="J12" s="140"/>
      <c r="K12" s="140"/>
      <c r="L12" s="140"/>
      <c r="M12" s="140" t="s">
        <v>95</v>
      </c>
      <c r="N12" s="140"/>
      <c r="O12" s="140"/>
      <c r="P12" s="140"/>
      <c r="Q12" s="140" t="s">
        <v>95</v>
      </c>
      <c r="R12" s="140"/>
      <c r="S12" s="140" t="s">
        <v>95</v>
      </c>
      <c r="T12" s="140"/>
      <c r="U12" s="140"/>
      <c r="V12" s="140" t="s">
        <v>95</v>
      </c>
      <c r="W12" s="140"/>
      <c r="X12" s="140"/>
      <c r="Y12" s="140"/>
      <c r="Z12" s="140"/>
      <c r="AA12" s="140"/>
      <c r="AB12" s="140"/>
      <c r="AC12" s="140"/>
      <c r="AD12" s="140"/>
      <c r="AE12" s="140"/>
      <c r="AF12" s="140"/>
      <c r="AG12" s="200">
        <f ca="1">IF(PLOsScore!AG37&gt;0,PLOsScore!AG12/PLOsScore!AG37,"")</f>
        <v>0.84760514380089969</v>
      </c>
      <c r="AH12" s="203">
        <f ca="1">PLOsScore!AH12/PLOsScore!AH37</f>
        <v>0.84731282145088394</v>
      </c>
      <c r="AI12" s="149"/>
      <c r="AL12" s="206" t="s">
        <v>157</v>
      </c>
      <c r="AM12" s="210">
        <f ca="1">ROUND(INDIRECT(AM$2&amp;"!"&amp;$AK3)/INDIRECT(AM$2&amp;"!"&amp;$AJ3),2)</f>
        <v>0.69</v>
      </c>
      <c r="AN12" s="210">
        <f ca="1">ROUND(INDIRECT(AM$2&amp;"!"&amp;$AK4)/INDIRECT(AM$2&amp;"!"&amp;$AJ4),2)</f>
        <v>0.71</v>
      </c>
      <c r="AO12" s="210">
        <f ca="1">ROUND(INDIRECT(AM$2&amp;"!"&amp;$AK5)/INDIRECT(AM$2&amp;"!"&amp;$AJ5),2)</f>
        <v>0.69</v>
      </c>
      <c r="AP12" s="210">
        <f ca="1">ROUND(INDIRECT(AM$2&amp;"!"&amp;$AK6)/INDIRECT(AM$2&amp;"!"&amp;$AJ6),2)</f>
        <v>0.67</v>
      </c>
      <c r="AQ12" s="210">
        <f ca="1">ROUND(INDIRECT(AM$2&amp;"!"&amp;$AK7)/INDIRECT(AM$2&amp;"!"&amp;$AJ7),2)</f>
        <v>0.7</v>
      </c>
      <c r="AR12" s="210">
        <f ca="1">ROUND(INDIRECT(AM$2&amp;"!"&amp;$AK8)/INDIRECT(AM$2&amp;"!"&amp;$AJ8),2)</f>
        <v>0.57999999999999996</v>
      </c>
    </row>
    <row r="13" spans="1:44" ht="18" customHeight="1" thickTop="1">
      <c r="A13" s="93" t="s">
        <v>149</v>
      </c>
      <c r="B13" s="94" t="s">
        <v>147</v>
      </c>
      <c r="C13" s="153"/>
      <c r="D13" s="147"/>
      <c r="E13" s="148"/>
      <c r="F13" s="148"/>
      <c r="G13" s="148"/>
      <c r="H13" s="148"/>
      <c r="I13" s="148"/>
      <c r="J13" s="148"/>
      <c r="K13" s="148"/>
      <c r="L13" s="148"/>
      <c r="M13" s="148" t="s">
        <v>95</v>
      </c>
      <c r="N13" s="148"/>
      <c r="O13" s="148"/>
      <c r="P13" s="148"/>
      <c r="Q13" s="148"/>
      <c r="R13" s="148"/>
      <c r="S13" s="148" t="s">
        <v>95</v>
      </c>
      <c r="T13" s="148"/>
      <c r="U13" s="148"/>
      <c r="V13" s="148" t="s">
        <v>95</v>
      </c>
      <c r="W13" s="148"/>
      <c r="X13" s="148"/>
      <c r="Y13" s="148"/>
      <c r="Z13" s="148"/>
      <c r="AA13" s="148"/>
      <c r="AB13" s="148"/>
      <c r="AC13" s="148"/>
      <c r="AD13" s="148"/>
      <c r="AE13" s="148"/>
      <c r="AF13" s="148"/>
      <c r="AG13" s="201">
        <f ca="1">IF(PLOsScore!AG38&gt;0,PLOsScore!AG13/PLOsScore!AG38,"")</f>
        <v>0.852398759018684</v>
      </c>
      <c r="AH13" s="204"/>
      <c r="AI13" s="149"/>
      <c r="AL13" s="206" t="s">
        <v>158</v>
      </c>
      <c r="AM13" s="210">
        <f ca="1">ROUND(INDIRECT(AN$2&amp;"!"&amp;$AK3)/INDIRECT(AN$2&amp;"!"&amp;$AJ3),2)</f>
        <v>0.9</v>
      </c>
      <c r="AN13" s="210">
        <f ca="1">ROUND(INDIRECT(AN$2&amp;"!"&amp;$AK4)/INDIRECT(AN$2&amp;"!"&amp;$AJ4),2)</f>
        <v>0.93</v>
      </c>
      <c r="AO13" s="210">
        <f ca="1">ROUND(INDIRECT(AN$2&amp;"!"&amp;$AK5)/INDIRECT(AN$2&amp;"!"&amp;$AJ5),2)</f>
        <v>0.91</v>
      </c>
      <c r="AP13" s="210">
        <f ca="1">ROUND(INDIRECT(AN$2&amp;"!"&amp;$AK6)/INDIRECT(AN$2&amp;"!"&amp;$AJ6),2)</f>
        <v>1</v>
      </c>
      <c r="AQ13" s="210">
        <f ca="1">ROUND(INDIRECT(AN$2&amp;"!"&amp;$AK7)/INDIRECT(AN$2&amp;"!"&amp;$AJ7),2)</f>
        <v>0.92</v>
      </c>
      <c r="AR13" s="210"/>
    </row>
    <row r="14" spans="1:44" ht="18" customHeight="1">
      <c r="A14" s="93" t="s">
        <v>149</v>
      </c>
      <c r="B14" s="94" t="s">
        <v>148</v>
      </c>
      <c r="C14" s="151"/>
      <c r="D14" s="47"/>
      <c r="E14" s="24"/>
      <c r="F14" s="24"/>
      <c r="G14" s="24"/>
      <c r="H14" s="24"/>
      <c r="I14" s="24"/>
      <c r="J14" s="24"/>
      <c r="K14" s="24"/>
      <c r="L14" s="24"/>
      <c r="M14" s="24" t="s">
        <v>95</v>
      </c>
      <c r="N14" s="24"/>
      <c r="O14" s="24"/>
      <c r="P14" s="24"/>
      <c r="Q14" s="24"/>
      <c r="R14" s="24"/>
      <c r="S14" s="24" t="s">
        <v>95</v>
      </c>
      <c r="T14" s="24"/>
      <c r="U14" s="24"/>
      <c r="V14" s="24" t="s">
        <v>95</v>
      </c>
      <c r="W14" s="24"/>
      <c r="X14" s="24"/>
      <c r="Y14" s="24"/>
      <c r="Z14" s="24"/>
      <c r="AA14" s="24"/>
      <c r="AB14" s="24"/>
      <c r="AC14" s="24"/>
      <c r="AD14" s="24"/>
      <c r="AE14" s="24"/>
      <c r="AF14" s="24"/>
      <c r="AG14" s="202">
        <f ca="1">IF(PLOsScore!AG39&gt;0,PLOsScore!AG14/PLOsScore!AG39,"")</f>
        <v>0.852398759018684</v>
      </c>
      <c r="AH14" s="204"/>
      <c r="AI14" s="149"/>
      <c r="AL14" s="206" t="s">
        <v>159</v>
      </c>
      <c r="AM14" s="210">
        <f ca="1">ROUND(INDIRECT(AO$2&amp;"!"&amp;$AK3)/INDIRECT(AO$2&amp;"!"&amp;$AJ3),2)</f>
        <v>0.96</v>
      </c>
      <c r="AN14" s="210">
        <f ca="1">ROUND(INDIRECT(AO$2&amp;"!"&amp;$AK4)/INDIRECT(AO$2&amp;"!"&amp;$AJ4),2)</f>
        <v>0.93</v>
      </c>
      <c r="AO14" s="210">
        <f ca="1">ROUND(INDIRECT(AO$2&amp;"!"&amp;$AK5)/INDIRECT(AO$2&amp;"!"&amp;$AJ5),2)</f>
        <v>0.94</v>
      </c>
      <c r="AP14" s="210">
        <f ca="1">ROUND(INDIRECT(AO$2&amp;"!"&amp;$AK6)/INDIRECT(AO$2&amp;"!"&amp;$AJ6),2)</f>
        <v>0.92</v>
      </c>
      <c r="AQ14" s="210">
        <f ca="1">ROUND(INDIRECT(AO$2&amp;"!"&amp;$AK7)/INDIRECT(AO$2&amp;"!"&amp;$AJ7),2)</f>
        <v>0.93</v>
      </c>
      <c r="AR14" s="210">
        <f ca="1">ROUND(INDIRECT(AO$2&amp;"!"&amp;$AK8)/INDIRECT(AO$2&amp;"!"&amp;$AJ8),2)</f>
        <v>0.94</v>
      </c>
    </row>
    <row r="15" spans="1:44" ht="18" customHeight="1" thickBot="1">
      <c r="A15" s="93" t="s">
        <v>149</v>
      </c>
      <c r="B15" s="94" t="s">
        <v>149</v>
      </c>
      <c r="C15" s="152"/>
      <c r="D15" s="146"/>
      <c r="E15" s="140"/>
      <c r="F15" s="140"/>
      <c r="G15" s="140"/>
      <c r="H15" s="140"/>
      <c r="I15" s="140"/>
      <c r="J15" s="140"/>
      <c r="K15" s="140"/>
      <c r="L15" s="140"/>
      <c r="M15" s="140"/>
      <c r="N15" s="140"/>
      <c r="O15" s="140"/>
      <c r="P15" s="140"/>
      <c r="Q15" s="140"/>
      <c r="R15" s="140"/>
      <c r="S15" s="140" t="s">
        <v>95</v>
      </c>
      <c r="T15" s="140"/>
      <c r="U15" s="140"/>
      <c r="V15" s="140" t="s">
        <v>95</v>
      </c>
      <c r="W15" s="140"/>
      <c r="X15" s="140"/>
      <c r="Y15" s="140" t="s">
        <v>95</v>
      </c>
      <c r="Z15" s="140"/>
      <c r="AA15" s="140" t="s">
        <v>95</v>
      </c>
      <c r="AB15" s="140"/>
      <c r="AC15" s="140"/>
      <c r="AD15" s="140" t="s">
        <v>95</v>
      </c>
      <c r="AE15" s="140"/>
      <c r="AF15" s="140"/>
      <c r="AG15" s="200">
        <f ca="1">IF(PLOsScore!AG40&gt;0,PLOsScore!AG15/PLOsScore!AG40,"")</f>
        <v>0.8665270642453401</v>
      </c>
      <c r="AH15" s="203">
        <f ca="1">PLOsScore!AH15/PLOsScore!AH40</f>
        <v>0.85677423994271351</v>
      </c>
      <c r="AI15" s="149"/>
      <c r="AL15" s="206" t="s">
        <v>160</v>
      </c>
      <c r="AM15" s="210">
        <f ca="1">ROUND(INDIRECT(AP$2&amp;"!"&amp;$AK3)/INDIRECT(AP$2&amp;"!"&amp;$AJ3),2)</f>
        <v>0.8</v>
      </c>
      <c r="AN15" s="210">
        <f ca="1">ROUND(INDIRECT(AP$2&amp;"!"&amp;$AK4)/INDIRECT(AP$2&amp;"!"&amp;$AJ4),2)</f>
        <v>0.82</v>
      </c>
      <c r="AO15" s="210">
        <f ca="1">ROUND(INDIRECT(AP$2&amp;"!"&amp;$AK5)/INDIRECT(AP$2&amp;"!"&amp;$AJ5),2)</f>
        <v>0.83</v>
      </c>
      <c r="AP15" s="210">
        <f ca="1">ROUND(INDIRECT(AP$2&amp;"!"&amp;$AK6)/INDIRECT(AP$2&amp;"!"&amp;$AJ6),2)</f>
        <v>0.91</v>
      </c>
      <c r="AQ15" s="210">
        <f ca="1">ROUND(INDIRECT(AP$2&amp;"!"&amp;$AK7)/INDIRECT(AP$2&amp;"!"&amp;$AJ7),2)</f>
        <v>1</v>
      </c>
      <c r="AR15" s="210">
        <f ca="1">ROUND(INDIRECT(AP$2&amp;"!"&amp;$AK8)/INDIRECT(AP$2&amp;"!"&amp;$AJ8),2)</f>
        <v>1</v>
      </c>
    </row>
    <row r="16" spans="1:44" ht="18" customHeight="1" thickTop="1">
      <c r="A16" s="93" t="s">
        <v>150</v>
      </c>
      <c r="B16" s="94" t="s">
        <v>147</v>
      </c>
      <c r="C16" s="153"/>
      <c r="D16" s="147"/>
      <c r="E16" s="148"/>
      <c r="F16" s="148"/>
      <c r="G16" s="148"/>
      <c r="H16" s="148"/>
      <c r="I16" s="148"/>
      <c r="J16" s="148"/>
      <c r="K16" s="148"/>
      <c r="L16" s="148"/>
      <c r="M16" s="148"/>
      <c r="N16" s="148"/>
      <c r="O16" s="148"/>
      <c r="P16" s="148"/>
      <c r="Q16" s="148"/>
      <c r="R16" s="148"/>
      <c r="S16" s="148"/>
      <c r="T16" s="148"/>
      <c r="U16" s="148"/>
      <c r="V16" s="148"/>
      <c r="W16" s="148"/>
      <c r="X16" s="148"/>
      <c r="Y16" s="148"/>
      <c r="Z16" s="148"/>
      <c r="AA16" s="148"/>
      <c r="AB16" s="148"/>
      <c r="AC16" s="148" t="s">
        <v>95</v>
      </c>
      <c r="AD16" s="148"/>
      <c r="AE16" s="148" t="s">
        <v>95</v>
      </c>
      <c r="AF16" s="148" t="s">
        <v>95</v>
      </c>
      <c r="AG16" s="201">
        <f ca="1">IF(PLOsScore!AG41&gt;0,PLOsScore!AG16/PLOsScore!AG41,"")</f>
        <v>0.87412038296663097</v>
      </c>
      <c r="AH16" s="204"/>
      <c r="AI16" s="149"/>
      <c r="AL16" s="209" t="s">
        <v>161</v>
      </c>
      <c r="AM16" s="210">
        <f ca="1">ROUND(INDIRECT(AQ$2&amp;"!"&amp;$AK3)/INDIRECT(AQ$2&amp;"!"&amp;$AJ3),2)</f>
        <v>0.88</v>
      </c>
      <c r="AN16" s="210">
        <f ca="1">ROUND(INDIRECT(AQ$2&amp;"!"&amp;$AK4)/INDIRECT(AQ$2&amp;"!"&amp;$AJ4),2)</f>
        <v>0.85</v>
      </c>
      <c r="AO16" s="210">
        <f ca="1">ROUND(INDIRECT(AQ$2&amp;"!"&amp;$AK5)/INDIRECT(AQ$2&amp;"!"&amp;$AJ5),2)</f>
        <v>0.86</v>
      </c>
      <c r="AP16" s="210">
        <f ca="1">ROUND(INDIRECT(AQ$2&amp;"!"&amp;$AK6)/INDIRECT(AQ$2&amp;"!"&amp;$AJ6),2)</f>
        <v>0.9</v>
      </c>
      <c r="AQ16" s="210">
        <f ca="1">ROUND(INDIRECT(AQ$2&amp;"!"&amp;$AK7)/INDIRECT(AQ$2&amp;"!"&amp;$AJ7),2)</f>
        <v>0.93</v>
      </c>
      <c r="AR16" s="210">
        <f ca="1">ROUND(INDIRECT(AQ$2&amp;"!"&amp;$AK8)/INDIRECT(AQ$2&amp;"!"&amp;$AJ8),2)</f>
        <v>0.96</v>
      </c>
    </row>
    <row r="17" spans="1:45" ht="18" customHeight="1">
      <c r="A17" s="93" t="s">
        <v>150</v>
      </c>
      <c r="B17" s="94" t="s">
        <v>148</v>
      </c>
      <c r="C17" s="151"/>
      <c r="D17" s="47"/>
      <c r="E17" s="24"/>
      <c r="F17" s="24"/>
      <c r="G17" s="24"/>
      <c r="H17" s="24"/>
      <c r="I17" s="24"/>
      <c r="J17" s="24"/>
      <c r="K17" s="24"/>
      <c r="L17" s="24"/>
      <c r="M17" s="24"/>
      <c r="N17" s="24"/>
      <c r="O17" s="24"/>
      <c r="P17" s="24"/>
      <c r="Q17" s="24"/>
      <c r="R17" s="24"/>
      <c r="S17" s="24"/>
      <c r="T17" s="24"/>
      <c r="U17" s="24"/>
      <c r="V17" s="24"/>
      <c r="W17" s="24"/>
      <c r="X17" s="24"/>
      <c r="Y17" s="24"/>
      <c r="Z17" s="24"/>
      <c r="AA17" s="24"/>
      <c r="AB17" s="24"/>
      <c r="AC17" s="24" t="s">
        <v>95</v>
      </c>
      <c r="AD17" s="24"/>
      <c r="AE17" s="24" t="s">
        <v>95</v>
      </c>
      <c r="AF17" s="24" t="s">
        <v>95</v>
      </c>
      <c r="AG17" s="202">
        <f ca="1">IF(PLOsScore!AG42&gt;0,PLOsScore!AG17/PLOsScore!AG42,"")</f>
        <v>0.87412038296663097</v>
      </c>
      <c r="AH17" s="204"/>
      <c r="AI17" s="149"/>
    </row>
    <row r="18" spans="1:45" ht="18" customHeight="1">
      <c r="A18" s="93" t="s">
        <v>150</v>
      </c>
      <c r="B18" s="94" t="s">
        <v>149</v>
      </c>
      <c r="C18" s="151"/>
      <c r="D18" s="47"/>
      <c r="E18" s="24"/>
      <c r="F18" s="24" t="s">
        <v>95</v>
      </c>
      <c r="G18" s="24" t="s">
        <v>95</v>
      </c>
      <c r="H18" s="24"/>
      <c r="I18" s="24"/>
      <c r="J18" s="24"/>
      <c r="K18" s="24"/>
      <c r="L18" s="24"/>
      <c r="M18" s="24"/>
      <c r="N18" s="24"/>
      <c r="O18" s="24"/>
      <c r="P18" s="24"/>
      <c r="Q18" s="24"/>
      <c r="R18" s="24"/>
      <c r="S18" s="24"/>
      <c r="T18" s="24"/>
      <c r="U18" s="24"/>
      <c r="V18" s="24"/>
      <c r="W18" s="24"/>
      <c r="X18" s="24" t="s">
        <v>95</v>
      </c>
      <c r="Y18" s="24"/>
      <c r="Z18" s="24" t="s">
        <v>95</v>
      </c>
      <c r="AA18" s="24" t="s">
        <v>95</v>
      </c>
      <c r="AB18" s="24"/>
      <c r="AC18" s="24"/>
      <c r="AD18" s="24"/>
      <c r="AE18" s="24"/>
      <c r="AF18" s="24"/>
      <c r="AG18" s="202">
        <f ca="1">IF(PLOsScore!AG43&gt;0,PLOsScore!AG18/PLOsScore!AG43,"")</f>
        <v>0.98307322929171659</v>
      </c>
      <c r="AH18" s="204"/>
      <c r="AI18" s="149"/>
      <c r="AM18" s="8"/>
      <c r="AN18" s="8"/>
      <c r="AO18" s="8"/>
    </row>
    <row r="19" spans="1:45" ht="18" customHeight="1" thickBot="1">
      <c r="A19" s="93" t="s">
        <v>150</v>
      </c>
      <c r="B19" s="94" t="s">
        <v>150</v>
      </c>
      <c r="C19" s="152"/>
      <c r="D19" s="146"/>
      <c r="E19" s="140"/>
      <c r="F19" s="140"/>
      <c r="G19" s="140"/>
      <c r="H19" s="140"/>
      <c r="I19" s="140"/>
      <c r="J19" s="140"/>
      <c r="K19" s="140"/>
      <c r="L19" s="140"/>
      <c r="M19" s="140"/>
      <c r="N19" s="140"/>
      <c r="O19" s="140"/>
      <c r="P19" s="140"/>
      <c r="Q19" s="140"/>
      <c r="R19" s="140"/>
      <c r="S19" s="140"/>
      <c r="T19" s="140"/>
      <c r="U19" s="140"/>
      <c r="V19" s="140"/>
      <c r="W19" s="140" t="s">
        <v>95</v>
      </c>
      <c r="X19" s="140"/>
      <c r="Y19" s="140"/>
      <c r="Z19" s="140"/>
      <c r="AA19" s="140"/>
      <c r="AB19" s="140"/>
      <c r="AC19" s="140"/>
      <c r="AD19" s="140"/>
      <c r="AE19" s="140"/>
      <c r="AF19" s="140"/>
      <c r="AG19" s="200">
        <f ca="1">IF(PLOsScore!AG44&gt;0,PLOsScore!AG19/PLOsScore!AG44,"")</f>
        <v>1</v>
      </c>
      <c r="AH19" s="203">
        <f ca="1">PLOsScore!AH19/PLOsScore!AH44</f>
        <v>0.89637591538703398</v>
      </c>
      <c r="AI19" s="149"/>
      <c r="AL19" s="8" t="s">
        <v>177</v>
      </c>
      <c r="AM19" s="207">
        <v>1</v>
      </c>
      <c r="AN19" s="207" t="s">
        <v>148</v>
      </c>
      <c r="AO19" s="207" t="s">
        <v>149</v>
      </c>
      <c r="AP19" s="207" t="s">
        <v>150</v>
      </c>
      <c r="AQ19" s="207" t="s">
        <v>151</v>
      </c>
      <c r="AR19" s="207" t="s">
        <v>152</v>
      </c>
    </row>
    <row r="20" spans="1:45" ht="18" customHeight="1" thickTop="1" thickBot="1">
      <c r="A20" s="93" t="s">
        <v>151</v>
      </c>
      <c r="B20" s="93" t="s">
        <v>147</v>
      </c>
      <c r="C20" s="153"/>
      <c r="D20" s="147"/>
      <c r="E20" s="147"/>
      <c r="F20" s="147"/>
      <c r="G20" s="147"/>
      <c r="H20" s="147"/>
      <c r="I20" s="147"/>
      <c r="J20" s="147"/>
      <c r="K20" s="147"/>
      <c r="L20" s="147"/>
      <c r="M20" s="147"/>
      <c r="N20" s="147" t="s">
        <v>95</v>
      </c>
      <c r="O20" s="147"/>
      <c r="P20" s="147"/>
      <c r="Q20" s="147"/>
      <c r="R20" s="147"/>
      <c r="S20" s="147"/>
      <c r="T20" s="147" t="s">
        <v>95</v>
      </c>
      <c r="U20" s="147"/>
      <c r="V20" s="147"/>
      <c r="W20" s="147"/>
      <c r="X20" s="147"/>
      <c r="Y20" s="147"/>
      <c r="Z20" s="147"/>
      <c r="AA20" s="147"/>
      <c r="AB20" s="147"/>
      <c r="AC20" s="147" t="s">
        <v>95</v>
      </c>
      <c r="AD20" s="147"/>
      <c r="AE20" s="147"/>
      <c r="AF20" s="147" t="s">
        <v>95</v>
      </c>
      <c r="AG20" s="201">
        <f ca="1">IF(PLOsScore!AG45&gt;0,PLOsScore!AG20/PLOsScore!AG45,"")</f>
        <v>0.92613724136997788</v>
      </c>
      <c r="AH20" s="204"/>
      <c r="AI20" s="149"/>
      <c r="AM20" s="214">
        <v>2.93</v>
      </c>
      <c r="AN20" s="214">
        <v>2.92</v>
      </c>
      <c r="AO20" s="214">
        <v>2.91</v>
      </c>
      <c r="AP20" s="214">
        <v>2.92</v>
      </c>
      <c r="AQ20" s="214" t="s">
        <v>178</v>
      </c>
      <c r="AR20" s="214">
        <v>2.96</v>
      </c>
    </row>
    <row r="21" spans="1:45" ht="18" customHeight="1" thickBot="1">
      <c r="A21" s="93" t="s">
        <v>151</v>
      </c>
      <c r="B21" s="93" t="s">
        <v>148</v>
      </c>
      <c r="C21" s="152"/>
      <c r="D21" s="146"/>
      <c r="E21" s="146"/>
      <c r="F21" s="146"/>
      <c r="G21" s="146"/>
      <c r="H21" s="146"/>
      <c r="I21" s="146"/>
      <c r="J21" s="146"/>
      <c r="K21" s="146"/>
      <c r="L21" s="146"/>
      <c r="M21" s="146"/>
      <c r="N21" s="146" t="s">
        <v>95</v>
      </c>
      <c r="O21" s="146" t="s">
        <v>95</v>
      </c>
      <c r="P21" s="146"/>
      <c r="Q21" s="146"/>
      <c r="R21" s="146"/>
      <c r="S21" s="146"/>
      <c r="T21" s="146"/>
      <c r="U21" s="146"/>
      <c r="V21" s="146"/>
      <c r="W21" s="146"/>
      <c r="X21" s="146"/>
      <c r="Y21" s="146"/>
      <c r="Z21" s="146"/>
      <c r="AA21" s="146"/>
      <c r="AB21" s="146" t="s">
        <v>95</v>
      </c>
      <c r="AC21" s="146"/>
      <c r="AD21" s="146"/>
      <c r="AE21" s="146"/>
      <c r="AF21" s="146"/>
      <c r="AG21" s="200">
        <f ca="1">IF(PLOsScore!AG46&gt;0,PLOsScore!AG21/PLOsScore!AG46,"")</f>
        <v>0.94272646911872104</v>
      </c>
      <c r="AH21" s="203">
        <f ca="1">PLOsScore!AH21/PLOsScore!AH46</f>
        <v>0.9316234426727118</v>
      </c>
      <c r="AI21" s="149"/>
      <c r="AM21" s="215">
        <v>3.96</v>
      </c>
      <c r="AN21" s="215">
        <v>4</v>
      </c>
      <c r="AO21" s="215">
        <v>3.96</v>
      </c>
      <c r="AP21" s="215">
        <v>4</v>
      </c>
      <c r="AQ21" s="215">
        <v>3.86</v>
      </c>
      <c r="AR21" s="215" t="s">
        <v>178</v>
      </c>
    </row>
    <row r="22" spans="1:45" ht="18" customHeight="1" thickTop="1" thickBot="1">
      <c r="A22" s="93" t="s">
        <v>152</v>
      </c>
      <c r="B22" s="93" t="s">
        <v>147</v>
      </c>
      <c r="C22" s="153"/>
      <c r="D22" s="147" t="s">
        <v>95</v>
      </c>
      <c r="E22" s="147" t="s">
        <v>95</v>
      </c>
      <c r="F22" s="147"/>
      <c r="G22" s="147" t="s">
        <v>95</v>
      </c>
      <c r="H22" s="147" t="s">
        <v>95</v>
      </c>
      <c r="I22" s="147"/>
      <c r="J22" s="147" t="s">
        <v>95</v>
      </c>
      <c r="K22" s="147"/>
      <c r="L22" s="147"/>
      <c r="M22" s="147"/>
      <c r="N22" s="147"/>
      <c r="O22" s="147"/>
      <c r="P22" s="147"/>
      <c r="Q22" s="147"/>
      <c r="R22" s="147"/>
      <c r="S22" s="147"/>
      <c r="T22" s="147"/>
      <c r="U22" s="147"/>
      <c r="V22" s="147"/>
      <c r="W22" s="147"/>
      <c r="X22" s="147"/>
      <c r="Y22" s="147"/>
      <c r="Z22" s="147" t="s">
        <v>95</v>
      </c>
      <c r="AA22" s="147"/>
      <c r="AB22" s="147"/>
      <c r="AC22" s="147"/>
      <c r="AD22" s="147"/>
      <c r="AE22" s="147"/>
      <c r="AF22" s="147"/>
      <c r="AG22" s="201">
        <f ca="1">IF(PLOsScore!AG47&gt;0,PLOsScore!AG22/PLOsScore!AG47,"")</f>
        <v>0.96439047247491472</v>
      </c>
      <c r="AH22" s="204"/>
      <c r="AI22" s="149"/>
      <c r="AM22" s="215">
        <v>3.71</v>
      </c>
      <c r="AN22" s="215">
        <v>3.57</v>
      </c>
      <c r="AO22" s="215">
        <v>3.74</v>
      </c>
      <c r="AP22" s="215">
        <v>3.57</v>
      </c>
      <c r="AQ22" s="215">
        <v>3.32</v>
      </c>
      <c r="AR22" s="215">
        <v>4.37</v>
      </c>
    </row>
    <row r="23" spans="1:45" ht="18" customHeight="1" thickBot="1">
      <c r="A23" s="93" t="s">
        <v>152</v>
      </c>
      <c r="B23" s="93" t="s">
        <v>148</v>
      </c>
      <c r="C23" s="152"/>
      <c r="D23" s="146"/>
      <c r="E23" s="146"/>
      <c r="F23" s="146"/>
      <c r="G23" s="146"/>
      <c r="H23" s="146"/>
      <c r="I23" s="146" t="s">
        <v>95</v>
      </c>
      <c r="J23" s="146" t="s">
        <v>95</v>
      </c>
      <c r="K23" s="146"/>
      <c r="L23" s="146"/>
      <c r="M23" s="146"/>
      <c r="N23" s="146"/>
      <c r="O23" s="146"/>
      <c r="P23" s="146"/>
      <c r="Q23" s="146"/>
      <c r="R23" s="146"/>
      <c r="S23" s="146"/>
      <c r="T23" s="146"/>
      <c r="U23" s="146"/>
      <c r="V23" s="146"/>
      <c r="W23" s="146"/>
      <c r="X23" s="146"/>
      <c r="Y23" s="146" t="s">
        <v>95</v>
      </c>
      <c r="Z23" s="146"/>
      <c r="AA23" s="146"/>
      <c r="AB23" s="146"/>
      <c r="AC23" s="146"/>
      <c r="AD23" s="146"/>
      <c r="AE23" s="146"/>
      <c r="AF23" s="146"/>
      <c r="AG23" s="200">
        <f ca="1">IF(PLOsScore!AG48&gt;0,PLOsScore!AG23/PLOsScore!AG48,"")</f>
        <v>0.96638655462184864</v>
      </c>
      <c r="AH23" s="205">
        <f ca="1">PLOsScore!AH23/PLOsScore!AH48</f>
        <v>0.96477695762864912</v>
      </c>
      <c r="AI23" s="149"/>
      <c r="AM23" s="216">
        <v>4.4000000000000004</v>
      </c>
      <c r="AN23" s="216">
        <v>4.78</v>
      </c>
      <c r="AO23" s="216">
        <v>4.2699999999999996</v>
      </c>
      <c r="AP23" s="216">
        <v>4.78</v>
      </c>
      <c r="AQ23" s="216">
        <v>5</v>
      </c>
      <c r="AR23" s="216">
        <v>4.7300000000000004</v>
      </c>
    </row>
    <row r="24" spans="1:45" ht="18" customHeight="1" thickTop="1">
      <c r="AI24" s="149"/>
      <c r="AM24" s="220">
        <v>3.79</v>
      </c>
      <c r="AN24" s="220">
        <v>4.08</v>
      </c>
      <c r="AO24" s="220">
        <v>3.81</v>
      </c>
      <c r="AP24" s="220">
        <v>4.08</v>
      </c>
      <c r="AQ24" s="220">
        <v>3.9</v>
      </c>
      <c r="AR24" s="220">
        <v>4.7300000000000004</v>
      </c>
      <c r="AS24" s="3" t="s">
        <v>179</v>
      </c>
    </row>
    <row r="25" spans="1:45" ht="18" customHeight="1">
      <c r="C25" s="8"/>
      <c r="AO25" s="84"/>
    </row>
    <row r="26" spans="1:45" ht="18" customHeight="1">
      <c r="C26" s="8"/>
      <c r="AL26" s="8" t="s">
        <v>116</v>
      </c>
      <c r="AM26" s="3">
        <v>1</v>
      </c>
      <c r="AN26" s="3" t="s">
        <v>148</v>
      </c>
      <c r="AO26" s="84" t="s">
        <v>149</v>
      </c>
      <c r="AP26" s="3" t="s">
        <v>150</v>
      </c>
      <c r="AQ26" s="3" t="s">
        <v>151</v>
      </c>
      <c r="AR26" s="3" t="s">
        <v>152</v>
      </c>
    </row>
    <row r="27" spans="1:45" ht="18" customHeight="1">
      <c r="A27" s="8" t="s">
        <v>180</v>
      </c>
      <c r="C27" s="8"/>
      <c r="AL27" s="8" t="s">
        <v>157</v>
      </c>
      <c r="AM27" s="3">
        <v>3.17</v>
      </c>
      <c r="AN27" s="3">
        <v>3.16</v>
      </c>
      <c r="AO27" s="84">
        <v>3.18</v>
      </c>
      <c r="AP27" s="3">
        <v>3.19</v>
      </c>
      <c r="AQ27" s="3">
        <v>3.17</v>
      </c>
      <c r="AR27" s="3">
        <v>3.28</v>
      </c>
    </row>
    <row r="28" spans="1:45" ht="18" customHeight="1">
      <c r="C28" s="8" t="s">
        <v>155</v>
      </c>
      <c r="D28" s="8">
        <v>1</v>
      </c>
      <c r="E28" s="8">
        <v>2</v>
      </c>
      <c r="F28" s="8">
        <v>3</v>
      </c>
      <c r="G28" s="8">
        <v>4</v>
      </c>
      <c r="H28" s="8">
        <v>5</v>
      </c>
      <c r="I28" s="8">
        <v>6</v>
      </c>
      <c r="J28" s="8">
        <v>7</v>
      </c>
      <c r="K28" s="8">
        <v>8</v>
      </c>
      <c r="L28" s="8">
        <v>9</v>
      </c>
      <c r="M28" s="8">
        <v>10</v>
      </c>
      <c r="N28" s="8">
        <v>11</v>
      </c>
      <c r="O28" s="8">
        <v>12</v>
      </c>
      <c r="P28" s="8">
        <v>13</v>
      </c>
      <c r="Q28" s="8">
        <v>14</v>
      </c>
      <c r="R28" s="8">
        <v>15</v>
      </c>
      <c r="S28" s="8">
        <v>16</v>
      </c>
      <c r="T28" s="8">
        <v>17</v>
      </c>
      <c r="U28" s="8">
        <v>18</v>
      </c>
      <c r="V28" s="8">
        <v>19</v>
      </c>
      <c r="W28" s="8">
        <v>20</v>
      </c>
      <c r="X28" s="8">
        <v>21</v>
      </c>
      <c r="Y28" s="8">
        <v>22</v>
      </c>
      <c r="Z28" s="8">
        <v>23</v>
      </c>
      <c r="AA28" s="8">
        <v>24</v>
      </c>
      <c r="AB28" s="8">
        <v>25</v>
      </c>
      <c r="AC28" s="8">
        <v>26</v>
      </c>
      <c r="AD28" s="8">
        <v>27</v>
      </c>
      <c r="AE28" s="8">
        <v>28</v>
      </c>
      <c r="AF28" s="8">
        <v>29</v>
      </c>
      <c r="AL28" s="8" t="s">
        <v>158</v>
      </c>
      <c r="AM28" s="3">
        <v>3.03</v>
      </c>
      <c r="AN28" s="3">
        <v>3.12</v>
      </c>
      <c r="AO28" s="3">
        <v>3.04</v>
      </c>
      <c r="AP28" s="3">
        <v>3.39</v>
      </c>
      <c r="AQ28" s="3">
        <v>3.11</v>
      </c>
    </row>
    <row r="29" spans="1:45" ht="18" customHeight="1">
      <c r="A29" s="8" t="s">
        <v>116</v>
      </c>
      <c r="B29" s="8" t="s">
        <v>117</v>
      </c>
      <c r="C29" s="8" t="s">
        <v>162</v>
      </c>
      <c r="D29" s="8" t="s">
        <v>118</v>
      </c>
      <c r="E29" s="8" t="s">
        <v>119</v>
      </c>
      <c r="F29" s="8" t="s">
        <v>120</v>
      </c>
      <c r="G29" s="8" t="s">
        <v>121</v>
      </c>
      <c r="H29" s="8" t="s">
        <v>122</v>
      </c>
      <c r="I29" s="8" t="s">
        <v>123</v>
      </c>
      <c r="J29" s="8" t="s">
        <v>124</v>
      </c>
      <c r="K29" s="8" t="s">
        <v>125</v>
      </c>
      <c r="L29" s="8" t="s">
        <v>126</v>
      </c>
      <c r="M29" s="8" t="s">
        <v>127</v>
      </c>
      <c r="N29" s="8" t="s">
        <v>128</v>
      </c>
      <c r="O29" s="8" t="s">
        <v>129</v>
      </c>
      <c r="P29" s="8" t="s">
        <v>130</v>
      </c>
      <c r="Q29" s="8" t="s">
        <v>131</v>
      </c>
      <c r="R29" s="8" t="s">
        <v>132</v>
      </c>
      <c r="S29" s="8" t="s">
        <v>133</v>
      </c>
      <c r="T29" s="8" t="s">
        <v>134</v>
      </c>
      <c r="U29" s="8" t="s">
        <v>135</v>
      </c>
      <c r="V29" s="8" t="s">
        <v>136</v>
      </c>
      <c r="W29" s="8" t="s">
        <v>137</v>
      </c>
      <c r="X29" s="8" t="s">
        <v>138</v>
      </c>
      <c r="Y29" s="8" t="s">
        <v>139</v>
      </c>
      <c r="Z29" s="8" t="s">
        <v>140</v>
      </c>
      <c r="AA29" s="8" t="s">
        <v>141</v>
      </c>
      <c r="AB29" s="8" t="s">
        <v>142</v>
      </c>
      <c r="AC29" s="8" t="s">
        <v>143</v>
      </c>
      <c r="AD29" s="8" t="s">
        <v>144</v>
      </c>
      <c r="AE29" s="8" t="s">
        <v>145</v>
      </c>
      <c r="AF29" s="8" t="s">
        <v>146</v>
      </c>
      <c r="AL29" s="8" t="s">
        <v>159</v>
      </c>
      <c r="AM29" s="3">
        <v>3.78</v>
      </c>
      <c r="AN29" s="3">
        <v>3.18</v>
      </c>
      <c r="AO29" s="8">
        <v>3.39</v>
      </c>
      <c r="AP29" s="3">
        <v>3.26</v>
      </c>
      <c r="AQ29" s="3">
        <v>3.44</v>
      </c>
      <c r="AR29" s="3">
        <v>3.83</v>
      </c>
    </row>
    <row r="30" spans="1:45" ht="18" customHeight="1">
      <c r="A30" s="8">
        <v>1</v>
      </c>
      <c r="B30" s="8" t="s">
        <v>147</v>
      </c>
      <c r="C30" s="8"/>
      <c r="D30" s="104" t="s">
        <v>181</v>
      </c>
      <c r="E30" s="104" t="s">
        <v>181</v>
      </c>
      <c r="F30" s="104" t="s">
        <v>181</v>
      </c>
      <c r="G30" s="104" t="s">
        <v>181</v>
      </c>
      <c r="H30" s="104" t="s">
        <v>181</v>
      </c>
      <c r="I30" s="104" t="s">
        <v>181</v>
      </c>
      <c r="J30" s="104" t="s">
        <v>181</v>
      </c>
      <c r="K30" s="104">
        <v>3.4306541404333841</v>
      </c>
      <c r="L30" s="104" t="s">
        <v>181</v>
      </c>
      <c r="M30" s="104" t="s">
        <v>181</v>
      </c>
      <c r="N30" s="104" t="s">
        <v>181</v>
      </c>
      <c r="O30" s="104" t="s">
        <v>181</v>
      </c>
      <c r="P30" s="104" t="s">
        <v>181</v>
      </c>
      <c r="Q30" s="104" t="s">
        <v>181</v>
      </c>
      <c r="R30" s="104" t="s">
        <v>181</v>
      </c>
      <c r="S30" s="104" t="s">
        <v>181</v>
      </c>
      <c r="T30" s="104" t="s">
        <v>181</v>
      </c>
      <c r="U30" s="104" t="s">
        <v>181</v>
      </c>
      <c r="V30" s="104" t="s">
        <v>181</v>
      </c>
      <c r="W30" s="104" t="s">
        <v>181</v>
      </c>
      <c r="X30" s="104" t="s">
        <v>181</v>
      </c>
      <c r="Y30" s="104" t="s">
        <v>181</v>
      </c>
      <c r="Z30" s="104" t="s">
        <v>181</v>
      </c>
      <c r="AA30" s="104" t="s">
        <v>181</v>
      </c>
      <c r="AB30" s="104" t="s">
        <v>181</v>
      </c>
      <c r="AC30" s="104" t="s">
        <v>181</v>
      </c>
      <c r="AD30" s="104" t="s">
        <v>181</v>
      </c>
      <c r="AE30" s="104" t="s">
        <v>181</v>
      </c>
      <c r="AF30" s="104" t="s">
        <v>181</v>
      </c>
      <c r="AL30" s="8" t="s">
        <v>160</v>
      </c>
      <c r="AM30" s="3">
        <v>4.0199999999999996</v>
      </c>
      <c r="AN30" s="3">
        <v>4.1100000000000003</v>
      </c>
      <c r="AO30" s="3">
        <v>4.1500000000000004</v>
      </c>
      <c r="AP30" s="3">
        <v>4.54</v>
      </c>
      <c r="AQ30" s="3">
        <v>5</v>
      </c>
      <c r="AR30" s="3">
        <v>5</v>
      </c>
    </row>
    <row r="31" spans="1:45" ht="18" customHeight="1">
      <c r="A31" s="8">
        <v>1</v>
      </c>
      <c r="B31" s="8" t="s">
        <v>148</v>
      </c>
      <c r="C31" s="8"/>
      <c r="D31" s="104" t="s">
        <v>181</v>
      </c>
      <c r="E31" s="104" t="s">
        <v>181</v>
      </c>
      <c r="F31" s="104" t="s">
        <v>181</v>
      </c>
      <c r="G31" s="104" t="s">
        <v>181</v>
      </c>
      <c r="H31" s="104" t="s">
        <v>181</v>
      </c>
      <c r="I31" s="104" t="s">
        <v>181</v>
      </c>
      <c r="J31" s="104" t="s">
        <v>181</v>
      </c>
      <c r="K31" s="104" t="s">
        <v>181</v>
      </c>
      <c r="L31" s="104" t="s">
        <v>181</v>
      </c>
      <c r="M31" s="104" t="s">
        <v>181</v>
      </c>
      <c r="N31" s="104" t="s">
        <v>181</v>
      </c>
      <c r="O31" s="104" t="s">
        <v>181</v>
      </c>
      <c r="P31" s="104">
        <v>3.3529411764705883</v>
      </c>
      <c r="Q31" s="104" t="s">
        <v>181</v>
      </c>
      <c r="R31" s="104" t="s">
        <v>181</v>
      </c>
      <c r="S31" s="104" t="s">
        <v>181</v>
      </c>
      <c r="T31" s="104" t="s">
        <v>181</v>
      </c>
      <c r="U31" s="104" t="s">
        <v>181</v>
      </c>
      <c r="V31" s="104" t="s">
        <v>181</v>
      </c>
      <c r="W31" s="104" t="s">
        <v>181</v>
      </c>
      <c r="X31" s="104" t="s">
        <v>181</v>
      </c>
      <c r="Y31" s="104" t="s">
        <v>181</v>
      </c>
      <c r="Z31" s="104" t="s">
        <v>181</v>
      </c>
      <c r="AA31" s="104" t="s">
        <v>181</v>
      </c>
      <c r="AB31" s="104" t="s">
        <v>181</v>
      </c>
      <c r="AC31" s="104" t="s">
        <v>181</v>
      </c>
      <c r="AD31" s="104" t="s">
        <v>181</v>
      </c>
      <c r="AE31" s="104" t="s">
        <v>181</v>
      </c>
      <c r="AF31" s="104" t="s">
        <v>181</v>
      </c>
      <c r="AL31" s="8" t="s">
        <v>161</v>
      </c>
      <c r="AM31" s="104">
        <v>3.54</v>
      </c>
      <c r="AN31" s="104">
        <v>3.63</v>
      </c>
      <c r="AO31" s="104">
        <v>3.6</v>
      </c>
      <c r="AP31" s="104">
        <v>3.95</v>
      </c>
      <c r="AQ31" s="104">
        <v>3.93</v>
      </c>
      <c r="AR31" s="104">
        <v>4.4400000000000004</v>
      </c>
      <c r="AS31" s="155" t="s">
        <v>182</v>
      </c>
    </row>
    <row r="32" spans="1:45" ht="18" customHeight="1">
      <c r="A32" s="8">
        <v>1</v>
      </c>
      <c r="B32" s="8" t="s">
        <v>149</v>
      </c>
      <c r="C32" s="8"/>
      <c r="D32" s="104" t="s">
        <v>181</v>
      </c>
      <c r="E32" s="104" t="s">
        <v>181</v>
      </c>
      <c r="F32" s="104" t="s">
        <v>181</v>
      </c>
      <c r="G32" s="104" t="s">
        <v>181</v>
      </c>
      <c r="H32" s="104" t="s">
        <v>181</v>
      </c>
      <c r="I32" s="104" t="s">
        <v>181</v>
      </c>
      <c r="J32" s="104" t="s">
        <v>181</v>
      </c>
      <c r="K32" s="104" t="s">
        <v>181</v>
      </c>
      <c r="L32" s="104" t="s">
        <v>181</v>
      </c>
      <c r="M32" s="104" t="s">
        <v>181</v>
      </c>
      <c r="N32" s="104" t="s">
        <v>181</v>
      </c>
      <c r="O32" s="104" t="s">
        <v>181</v>
      </c>
      <c r="P32" s="104">
        <v>3.3529411764705883</v>
      </c>
      <c r="Q32" s="104" t="s">
        <v>181</v>
      </c>
      <c r="R32" s="104" t="s">
        <v>181</v>
      </c>
      <c r="S32" s="104" t="s">
        <v>181</v>
      </c>
      <c r="T32" s="104" t="s">
        <v>181</v>
      </c>
      <c r="U32" s="104" t="s">
        <v>181</v>
      </c>
      <c r="V32" s="104" t="s">
        <v>181</v>
      </c>
      <c r="W32" s="104" t="s">
        <v>181</v>
      </c>
      <c r="X32" s="104" t="s">
        <v>181</v>
      </c>
      <c r="Y32" s="104" t="s">
        <v>181</v>
      </c>
      <c r="Z32" s="104" t="s">
        <v>181</v>
      </c>
      <c r="AA32" s="104" t="s">
        <v>181</v>
      </c>
      <c r="AB32" s="104" t="s">
        <v>181</v>
      </c>
      <c r="AC32" s="104" t="s">
        <v>181</v>
      </c>
      <c r="AD32" s="104" t="s">
        <v>181</v>
      </c>
      <c r="AE32" s="104" t="s">
        <v>181</v>
      </c>
      <c r="AF32" s="104" t="s">
        <v>181</v>
      </c>
      <c r="AM32" s="238">
        <f>PLOsScoreCompany!AG28</f>
        <v>3.66</v>
      </c>
      <c r="AN32" s="104">
        <f>PLOsScoreCompany!AG29</f>
        <v>3.55</v>
      </c>
      <c r="AO32" s="238">
        <f>PLOsScoreCompany!AG30</f>
        <v>3.67</v>
      </c>
      <c r="AP32" s="238">
        <f>PLOsScoreCompany!AG31</f>
        <v>4.03</v>
      </c>
      <c r="AQ32" s="104">
        <f>PLOsScoreCompany!AG32</f>
        <v>3.75</v>
      </c>
      <c r="AR32" s="104">
        <f>PLOsScoreCompany!AG33</f>
        <v>4.34</v>
      </c>
      <c r="AS32" s="104" t="s">
        <v>183</v>
      </c>
    </row>
    <row r="33" spans="1:44" ht="18" customHeight="1">
      <c r="A33" s="8">
        <v>1</v>
      </c>
      <c r="B33" s="8" t="s">
        <v>150</v>
      </c>
      <c r="C33" s="8"/>
      <c r="D33" s="104" t="s">
        <v>181</v>
      </c>
      <c r="E33" s="104" t="s">
        <v>181</v>
      </c>
      <c r="F33" s="104" t="s">
        <v>181</v>
      </c>
      <c r="G33" s="104" t="s">
        <v>181</v>
      </c>
      <c r="H33" s="104" t="s">
        <v>181</v>
      </c>
      <c r="I33" s="104">
        <v>3.8461538461538467</v>
      </c>
      <c r="J33" s="104" t="s">
        <v>181</v>
      </c>
      <c r="K33" s="104" t="s">
        <v>181</v>
      </c>
      <c r="L33" s="104" t="s">
        <v>181</v>
      </c>
      <c r="M33" s="104" t="s">
        <v>181</v>
      </c>
      <c r="N33" s="104" t="s">
        <v>181</v>
      </c>
      <c r="O33" s="104" t="s">
        <v>181</v>
      </c>
      <c r="P33" s="104">
        <v>3.3529411764705883</v>
      </c>
      <c r="Q33" s="104" t="s">
        <v>181</v>
      </c>
      <c r="R33" s="104">
        <v>3.7280454431189725</v>
      </c>
      <c r="S33" s="104" t="s">
        <v>181</v>
      </c>
      <c r="T33" s="104" t="s">
        <v>181</v>
      </c>
      <c r="U33" s="104" t="s">
        <v>181</v>
      </c>
      <c r="V33" s="104" t="s">
        <v>181</v>
      </c>
      <c r="W33" s="104" t="s">
        <v>181</v>
      </c>
      <c r="X33" s="104" t="s">
        <v>181</v>
      </c>
      <c r="Y33" s="104">
        <v>5</v>
      </c>
      <c r="Z33" s="104" t="s">
        <v>181</v>
      </c>
      <c r="AA33" s="104" t="s">
        <v>181</v>
      </c>
      <c r="AB33" s="104" t="s">
        <v>181</v>
      </c>
      <c r="AC33" s="104" t="s">
        <v>181</v>
      </c>
      <c r="AD33" s="104" t="s">
        <v>181</v>
      </c>
      <c r="AE33" s="104" t="s">
        <v>181</v>
      </c>
      <c r="AF33" s="104" t="s">
        <v>181</v>
      </c>
    </row>
    <row r="34" spans="1:44" ht="18" customHeight="1" thickBot="1">
      <c r="A34" s="195">
        <v>1</v>
      </c>
      <c r="B34" s="195" t="s">
        <v>151</v>
      </c>
      <c r="C34" s="195"/>
      <c r="D34" s="236" t="s">
        <v>181</v>
      </c>
      <c r="E34" s="236" t="s">
        <v>181</v>
      </c>
      <c r="F34" s="236" t="s">
        <v>181</v>
      </c>
      <c r="G34" s="236" t="s">
        <v>181</v>
      </c>
      <c r="H34" s="236" t="s">
        <v>181</v>
      </c>
      <c r="I34" s="236" t="s">
        <v>181</v>
      </c>
      <c r="J34" s="236" t="s">
        <v>181</v>
      </c>
      <c r="K34" s="236" t="s">
        <v>181</v>
      </c>
      <c r="L34" s="236">
        <v>3.457838006398342</v>
      </c>
      <c r="M34" s="236" t="s">
        <v>181</v>
      </c>
      <c r="N34" s="236" t="s">
        <v>181</v>
      </c>
      <c r="O34" s="236" t="s">
        <v>181</v>
      </c>
      <c r="P34" s="236" t="s">
        <v>181</v>
      </c>
      <c r="Q34" s="236" t="s">
        <v>181</v>
      </c>
      <c r="R34" s="236">
        <v>3.7280454431189725</v>
      </c>
      <c r="S34" s="236" t="s">
        <v>181</v>
      </c>
      <c r="T34" s="236" t="s">
        <v>181</v>
      </c>
      <c r="U34" s="236" t="s">
        <v>181</v>
      </c>
      <c r="V34" s="236">
        <v>3.5803386924087319</v>
      </c>
      <c r="W34" s="236" t="s">
        <v>181</v>
      </c>
      <c r="X34" s="236" t="s">
        <v>181</v>
      </c>
      <c r="Y34" s="236">
        <v>5</v>
      </c>
      <c r="Z34" s="236" t="s">
        <v>181</v>
      </c>
      <c r="AA34" s="236" t="s">
        <v>181</v>
      </c>
      <c r="AB34" s="236" t="s">
        <v>181</v>
      </c>
      <c r="AC34" s="236" t="s">
        <v>181</v>
      </c>
      <c r="AD34" s="236">
        <v>3.6126554280248691</v>
      </c>
      <c r="AE34" s="236" t="s">
        <v>181</v>
      </c>
      <c r="AF34" s="236" t="s">
        <v>181</v>
      </c>
      <c r="AG34" s="211">
        <f>AVERAGE(D30:AF34)</f>
        <v>3.7868795440890737</v>
      </c>
    </row>
    <row r="35" spans="1:44" ht="18" customHeight="1" thickTop="1">
      <c r="A35" s="8" t="s">
        <v>148</v>
      </c>
      <c r="B35" s="8" t="s">
        <v>147</v>
      </c>
      <c r="C35" s="8"/>
      <c r="D35" s="235" t="s">
        <v>181</v>
      </c>
      <c r="E35" s="235" t="s">
        <v>181</v>
      </c>
      <c r="F35" s="235" t="s">
        <v>181</v>
      </c>
      <c r="G35" s="235" t="s">
        <v>181</v>
      </c>
      <c r="H35" s="235" t="s">
        <v>181</v>
      </c>
      <c r="I35" s="235" t="s">
        <v>181</v>
      </c>
      <c r="J35" s="235" t="s">
        <v>181</v>
      </c>
      <c r="K35" s="235" t="s">
        <v>181</v>
      </c>
      <c r="L35" s="235" t="s">
        <v>181</v>
      </c>
      <c r="M35" s="235">
        <v>3.8141862007961085</v>
      </c>
      <c r="N35" s="235" t="s">
        <v>181</v>
      </c>
      <c r="O35" s="235" t="s">
        <v>181</v>
      </c>
      <c r="P35" s="235" t="s">
        <v>181</v>
      </c>
      <c r="Q35" s="235">
        <v>3.6933929020326084</v>
      </c>
      <c r="R35" s="235" t="s">
        <v>181</v>
      </c>
      <c r="S35" s="235">
        <v>3.5291770012016657</v>
      </c>
      <c r="T35" s="235" t="s">
        <v>181</v>
      </c>
      <c r="U35" s="235">
        <v>3.6194358178053827</v>
      </c>
      <c r="V35" s="235">
        <v>3.5803386924087319</v>
      </c>
      <c r="W35" s="235" t="s">
        <v>181</v>
      </c>
      <c r="X35" s="235" t="s">
        <v>181</v>
      </c>
      <c r="Y35" s="235" t="s">
        <v>181</v>
      </c>
      <c r="Z35" s="235" t="s">
        <v>181</v>
      </c>
      <c r="AA35" s="235" t="s">
        <v>181</v>
      </c>
      <c r="AB35" s="235" t="s">
        <v>181</v>
      </c>
      <c r="AC35" s="235" t="s">
        <v>181</v>
      </c>
      <c r="AD35" s="235" t="s">
        <v>181</v>
      </c>
      <c r="AE35" s="235" t="s">
        <v>181</v>
      </c>
      <c r="AF35" s="235" t="s">
        <v>181</v>
      </c>
    </row>
    <row r="36" spans="1:44" ht="18" customHeight="1">
      <c r="A36" s="8" t="s">
        <v>148</v>
      </c>
      <c r="B36" s="8" t="s">
        <v>148</v>
      </c>
      <c r="C36" s="8"/>
      <c r="D36" s="104" t="s">
        <v>181</v>
      </c>
      <c r="E36" s="104" t="s">
        <v>181</v>
      </c>
      <c r="F36" s="104" t="s">
        <v>181</v>
      </c>
      <c r="G36" s="104" t="s">
        <v>181</v>
      </c>
      <c r="H36" s="104" t="s">
        <v>181</v>
      </c>
      <c r="I36" s="104" t="s">
        <v>181</v>
      </c>
      <c r="J36" s="104" t="s">
        <v>181</v>
      </c>
      <c r="K36" s="104" t="s">
        <v>181</v>
      </c>
      <c r="L36" s="104" t="s">
        <v>181</v>
      </c>
      <c r="M36" s="104">
        <v>3.8141862007961085</v>
      </c>
      <c r="N36" s="104" t="s">
        <v>181</v>
      </c>
      <c r="O36" s="104" t="s">
        <v>181</v>
      </c>
      <c r="P36" s="104" t="s">
        <v>181</v>
      </c>
      <c r="Q36" s="104">
        <v>3.6933929020326084</v>
      </c>
      <c r="R36" s="104" t="s">
        <v>181</v>
      </c>
      <c r="S36" s="104">
        <v>3.5291770012016657</v>
      </c>
      <c r="T36" s="104" t="s">
        <v>181</v>
      </c>
      <c r="U36" s="104" t="s">
        <v>181</v>
      </c>
      <c r="V36" s="104">
        <v>3.5803386924087319</v>
      </c>
      <c r="W36" s="104" t="s">
        <v>181</v>
      </c>
      <c r="X36" s="104" t="s">
        <v>181</v>
      </c>
      <c r="Y36" s="104" t="s">
        <v>181</v>
      </c>
      <c r="Z36" s="104" t="s">
        <v>181</v>
      </c>
      <c r="AA36" s="104" t="s">
        <v>181</v>
      </c>
      <c r="AB36" s="104" t="s">
        <v>181</v>
      </c>
      <c r="AC36" s="104" t="s">
        <v>181</v>
      </c>
      <c r="AD36" s="104" t="s">
        <v>181</v>
      </c>
      <c r="AE36" s="104" t="s">
        <v>181</v>
      </c>
      <c r="AF36" s="104" t="s">
        <v>181</v>
      </c>
    </row>
    <row r="37" spans="1:44" ht="18" customHeight="1">
      <c r="A37" s="182" t="s">
        <v>148</v>
      </c>
      <c r="B37" s="182" t="s">
        <v>149</v>
      </c>
      <c r="C37" s="182"/>
      <c r="D37" s="104" t="s">
        <v>181</v>
      </c>
      <c r="E37" s="104" t="s">
        <v>181</v>
      </c>
      <c r="F37" s="104" t="s">
        <v>181</v>
      </c>
      <c r="G37" s="104" t="s">
        <v>181</v>
      </c>
      <c r="H37" s="104" t="s">
        <v>181</v>
      </c>
      <c r="I37" s="104" t="s">
        <v>181</v>
      </c>
      <c r="J37" s="104" t="s">
        <v>181</v>
      </c>
      <c r="K37" s="104" t="s">
        <v>181</v>
      </c>
      <c r="L37" s="104" t="s">
        <v>181</v>
      </c>
      <c r="M37" s="104">
        <v>3.8141862007961085</v>
      </c>
      <c r="N37" s="104" t="s">
        <v>181</v>
      </c>
      <c r="O37" s="104" t="s">
        <v>181</v>
      </c>
      <c r="P37" s="104" t="s">
        <v>181</v>
      </c>
      <c r="Q37" s="104">
        <v>3.6933929020326084</v>
      </c>
      <c r="R37" s="104" t="s">
        <v>181</v>
      </c>
      <c r="S37" s="104">
        <v>3.5291770012016657</v>
      </c>
      <c r="T37" s="104" t="s">
        <v>181</v>
      </c>
      <c r="U37" s="104" t="s">
        <v>181</v>
      </c>
      <c r="V37" s="104">
        <v>3.5803386924087319</v>
      </c>
      <c r="W37" s="104" t="s">
        <v>181</v>
      </c>
      <c r="X37" s="104" t="s">
        <v>181</v>
      </c>
      <c r="Y37" s="104" t="s">
        <v>181</v>
      </c>
      <c r="Z37" s="104" t="s">
        <v>181</v>
      </c>
      <c r="AA37" s="104" t="s">
        <v>181</v>
      </c>
      <c r="AB37" s="104" t="s">
        <v>181</v>
      </c>
      <c r="AC37" s="104" t="s">
        <v>181</v>
      </c>
      <c r="AD37" s="104" t="s">
        <v>181</v>
      </c>
      <c r="AE37" s="104" t="s">
        <v>181</v>
      </c>
      <c r="AF37" s="104" t="s">
        <v>181</v>
      </c>
      <c r="AG37" s="212"/>
    </row>
    <row r="38" spans="1:44" ht="18" customHeight="1" thickBot="1">
      <c r="A38" s="195" t="s">
        <v>148</v>
      </c>
      <c r="B38" s="195" t="s">
        <v>150</v>
      </c>
      <c r="C38" s="195"/>
      <c r="D38" s="236" t="s">
        <v>181</v>
      </c>
      <c r="E38" s="236" t="s">
        <v>181</v>
      </c>
      <c r="F38" s="236" t="s">
        <v>181</v>
      </c>
      <c r="G38" s="236" t="s">
        <v>181</v>
      </c>
      <c r="H38" s="236" t="s">
        <v>181</v>
      </c>
      <c r="I38" s="236" t="s">
        <v>181</v>
      </c>
      <c r="J38" s="236" t="s">
        <v>181</v>
      </c>
      <c r="K38" s="236" t="s">
        <v>181</v>
      </c>
      <c r="L38" s="236" t="s">
        <v>181</v>
      </c>
      <c r="M38" s="236">
        <v>3.8141862007961085</v>
      </c>
      <c r="N38" s="236" t="s">
        <v>181</v>
      </c>
      <c r="O38" s="236" t="s">
        <v>181</v>
      </c>
      <c r="P38" s="236" t="s">
        <v>181</v>
      </c>
      <c r="Q38" s="236">
        <v>3.6933929020326084</v>
      </c>
      <c r="R38" s="236" t="s">
        <v>181</v>
      </c>
      <c r="S38" s="236">
        <v>3.5291770012016657</v>
      </c>
      <c r="T38" s="236" t="s">
        <v>181</v>
      </c>
      <c r="U38" s="236" t="s">
        <v>181</v>
      </c>
      <c r="V38" s="236">
        <v>3.5803386924087319</v>
      </c>
      <c r="W38" s="236" t="s">
        <v>181</v>
      </c>
      <c r="X38" s="236" t="s">
        <v>181</v>
      </c>
      <c r="Y38" s="236" t="s">
        <v>181</v>
      </c>
      <c r="Z38" s="236" t="s">
        <v>181</v>
      </c>
      <c r="AA38" s="236" t="s">
        <v>181</v>
      </c>
      <c r="AB38" s="236" t="s">
        <v>181</v>
      </c>
      <c r="AC38" s="236" t="s">
        <v>181</v>
      </c>
      <c r="AD38" s="236" t="s">
        <v>181</v>
      </c>
      <c r="AE38" s="236" t="s">
        <v>181</v>
      </c>
      <c r="AF38" s="236" t="s">
        <v>181</v>
      </c>
      <c r="AG38" s="211">
        <f>AVERAGE(D35:AF38)</f>
        <v>3.6522244119742258</v>
      </c>
      <c r="AL38" s="8" t="s">
        <v>116</v>
      </c>
      <c r="AM38" s="3">
        <v>1</v>
      </c>
      <c r="AN38" s="3" t="s">
        <v>148</v>
      </c>
      <c r="AO38" s="3" t="s">
        <v>149</v>
      </c>
      <c r="AP38" s="3" t="s">
        <v>150</v>
      </c>
      <c r="AQ38" s="3" t="s">
        <v>151</v>
      </c>
      <c r="AR38" s="3" t="s">
        <v>152</v>
      </c>
    </row>
    <row r="39" spans="1:44" ht="18" customHeight="1" thickTop="1">
      <c r="A39" s="8" t="s">
        <v>149</v>
      </c>
      <c r="B39" s="8" t="s">
        <v>147</v>
      </c>
      <c r="C39" s="8"/>
      <c r="D39" s="235" t="s">
        <v>181</v>
      </c>
      <c r="E39" s="235" t="s">
        <v>181</v>
      </c>
      <c r="F39" s="235" t="s">
        <v>181</v>
      </c>
      <c r="G39" s="235" t="s">
        <v>181</v>
      </c>
      <c r="H39" s="235" t="s">
        <v>181</v>
      </c>
      <c r="I39" s="235" t="s">
        <v>181</v>
      </c>
      <c r="J39" s="235" t="s">
        <v>181</v>
      </c>
      <c r="K39" s="235" t="s">
        <v>181</v>
      </c>
      <c r="L39" s="235" t="s">
        <v>181</v>
      </c>
      <c r="M39" s="235">
        <v>3.8141862007961085</v>
      </c>
      <c r="N39" s="235" t="s">
        <v>181</v>
      </c>
      <c r="O39" s="235" t="s">
        <v>181</v>
      </c>
      <c r="P39" s="235" t="s">
        <v>181</v>
      </c>
      <c r="Q39" s="235" t="s">
        <v>181</v>
      </c>
      <c r="R39" s="235" t="s">
        <v>181</v>
      </c>
      <c r="S39" s="235">
        <v>3.5291770012016657</v>
      </c>
      <c r="T39" s="235" t="s">
        <v>181</v>
      </c>
      <c r="U39" s="235" t="s">
        <v>181</v>
      </c>
      <c r="V39" s="235">
        <v>3.5803386924087319</v>
      </c>
      <c r="W39" s="235" t="s">
        <v>181</v>
      </c>
      <c r="X39" s="235" t="s">
        <v>181</v>
      </c>
      <c r="Y39" s="235" t="s">
        <v>181</v>
      </c>
      <c r="Z39" s="235" t="s">
        <v>181</v>
      </c>
      <c r="AA39" s="235" t="s">
        <v>181</v>
      </c>
      <c r="AB39" s="235" t="s">
        <v>181</v>
      </c>
      <c r="AC39" s="235" t="s">
        <v>181</v>
      </c>
      <c r="AD39" s="235" t="s">
        <v>181</v>
      </c>
      <c r="AE39" s="235" t="s">
        <v>181</v>
      </c>
      <c r="AF39" s="235" t="s">
        <v>181</v>
      </c>
      <c r="AL39" s="8" t="s">
        <v>157</v>
      </c>
      <c r="AM39" s="143">
        <v>0.69</v>
      </c>
      <c r="AN39" s="143">
        <v>0.71</v>
      </c>
      <c r="AO39" s="143">
        <v>0.69</v>
      </c>
      <c r="AP39" s="143">
        <v>0.67</v>
      </c>
      <c r="AQ39" s="143">
        <v>0.7</v>
      </c>
      <c r="AR39" s="143">
        <v>0.57999999999999996</v>
      </c>
    </row>
    <row r="40" spans="1:44" ht="18" customHeight="1">
      <c r="A40" s="182" t="s">
        <v>149</v>
      </c>
      <c r="B40" s="182" t="s">
        <v>148</v>
      </c>
      <c r="C40" s="182"/>
      <c r="D40" s="104" t="s">
        <v>181</v>
      </c>
      <c r="E40" s="104" t="s">
        <v>181</v>
      </c>
      <c r="F40" s="104" t="s">
        <v>181</v>
      </c>
      <c r="G40" s="104" t="s">
        <v>181</v>
      </c>
      <c r="H40" s="104" t="s">
        <v>181</v>
      </c>
      <c r="I40" s="104" t="s">
        <v>181</v>
      </c>
      <c r="J40" s="104" t="s">
        <v>181</v>
      </c>
      <c r="K40" s="104" t="s">
        <v>181</v>
      </c>
      <c r="L40" s="104" t="s">
        <v>181</v>
      </c>
      <c r="M40" s="104">
        <v>3.8141862007961085</v>
      </c>
      <c r="N40" s="104" t="s">
        <v>181</v>
      </c>
      <c r="O40" s="104" t="s">
        <v>181</v>
      </c>
      <c r="P40" s="104" t="s">
        <v>181</v>
      </c>
      <c r="Q40" s="104" t="s">
        <v>181</v>
      </c>
      <c r="R40" s="104" t="s">
        <v>181</v>
      </c>
      <c r="S40" s="104">
        <v>3.5291770012016657</v>
      </c>
      <c r="T40" s="104" t="s">
        <v>181</v>
      </c>
      <c r="U40" s="104" t="s">
        <v>181</v>
      </c>
      <c r="V40" s="104">
        <v>3.5803386924087319</v>
      </c>
      <c r="W40" s="104" t="s">
        <v>181</v>
      </c>
      <c r="X40" s="104" t="s">
        <v>181</v>
      </c>
      <c r="Y40" s="104" t="s">
        <v>181</v>
      </c>
      <c r="Z40" s="104" t="s">
        <v>181</v>
      </c>
      <c r="AA40" s="104" t="s">
        <v>181</v>
      </c>
      <c r="AB40" s="104" t="s">
        <v>181</v>
      </c>
      <c r="AC40" s="104" t="s">
        <v>181</v>
      </c>
      <c r="AD40" s="104" t="s">
        <v>181</v>
      </c>
      <c r="AE40" s="104" t="s">
        <v>181</v>
      </c>
      <c r="AF40" s="104" t="s">
        <v>181</v>
      </c>
      <c r="AG40" s="212"/>
      <c r="AL40" s="8" t="s">
        <v>158</v>
      </c>
      <c r="AM40" s="143">
        <v>0.9</v>
      </c>
      <c r="AN40" s="143">
        <v>0.93</v>
      </c>
      <c r="AO40" s="143">
        <v>0.91</v>
      </c>
      <c r="AP40" s="143">
        <v>1</v>
      </c>
      <c r="AQ40" s="143">
        <v>0.92</v>
      </c>
      <c r="AR40" s="143"/>
    </row>
    <row r="41" spans="1:44" ht="18" customHeight="1" thickBot="1">
      <c r="A41" s="195" t="s">
        <v>149</v>
      </c>
      <c r="B41" s="195" t="s">
        <v>149</v>
      </c>
      <c r="C41" s="195"/>
      <c r="D41" s="236" t="s">
        <v>181</v>
      </c>
      <c r="E41" s="236" t="s">
        <v>181</v>
      </c>
      <c r="F41" s="236" t="s">
        <v>181</v>
      </c>
      <c r="G41" s="236" t="s">
        <v>181</v>
      </c>
      <c r="H41" s="236" t="s">
        <v>181</v>
      </c>
      <c r="I41" s="236" t="s">
        <v>181</v>
      </c>
      <c r="J41" s="236" t="s">
        <v>181</v>
      </c>
      <c r="K41" s="236" t="s">
        <v>181</v>
      </c>
      <c r="L41" s="236" t="s">
        <v>181</v>
      </c>
      <c r="M41" s="236" t="s">
        <v>181</v>
      </c>
      <c r="N41" s="236" t="s">
        <v>181</v>
      </c>
      <c r="O41" s="236" t="s">
        <v>181</v>
      </c>
      <c r="P41" s="236" t="s">
        <v>181</v>
      </c>
      <c r="Q41" s="236" t="s">
        <v>181</v>
      </c>
      <c r="R41" s="236" t="s">
        <v>181</v>
      </c>
      <c r="S41" s="236">
        <v>3.5291770012016657</v>
      </c>
      <c r="T41" s="236" t="s">
        <v>181</v>
      </c>
      <c r="U41" s="236" t="s">
        <v>181</v>
      </c>
      <c r="V41" s="236">
        <v>3.5803386924087319</v>
      </c>
      <c r="W41" s="236" t="s">
        <v>181</v>
      </c>
      <c r="X41" s="236" t="s">
        <v>181</v>
      </c>
      <c r="Y41" s="236">
        <v>5</v>
      </c>
      <c r="Z41" s="236" t="s">
        <v>181</v>
      </c>
      <c r="AA41" s="236">
        <v>3.1111111111111103</v>
      </c>
      <c r="AB41" s="236" t="s">
        <v>181</v>
      </c>
      <c r="AC41" s="236" t="s">
        <v>181</v>
      </c>
      <c r="AD41" s="236">
        <v>3.6126554280248691</v>
      </c>
      <c r="AE41" s="236" t="s">
        <v>181</v>
      </c>
      <c r="AF41" s="236" t="s">
        <v>181</v>
      </c>
      <c r="AG41" s="211">
        <f>AVERAGE(D39:AF41)</f>
        <v>3.6982441837781255</v>
      </c>
      <c r="AL41" s="8" t="s">
        <v>159</v>
      </c>
      <c r="AM41" s="143">
        <v>0.96</v>
      </c>
      <c r="AN41" s="143">
        <v>0.93</v>
      </c>
      <c r="AO41" s="143">
        <v>0.94</v>
      </c>
      <c r="AP41" s="143">
        <v>0.92</v>
      </c>
      <c r="AQ41" s="143">
        <v>0.93</v>
      </c>
      <c r="AR41" s="143">
        <v>0.94</v>
      </c>
    </row>
    <row r="42" spans="1:44" ht="18" customHeight="1" thickTop="1">
      <c r="A42" s="8" t="s">
        <v>150</v>
      </c>
      <c r="B42" s="8" t="s">
        <v>147</v>
      </c>
      <c r="C42" s="8"/>
      <c r="D42" s="235" t="s">
        <v>181</v>
      </c>
      <c r="E42" s="235" t="s">
        <v>181</v>
      </c>
      <c r="F42" s="235" t="s">
        <v>181</v>
      </c>
      <c r="G42" s="235" t="s">
        <v>181</v>
      </c>
      <c r="H42" s="235" t="s">
        <v>181</v>
      </c>
      <c r="I42" s="235" t="s">
        <v>181</v>
      </c>
      <c r="J42" s="235" t="s">
        <v>181</v>
      </c>
      <c r="K42" s="235" t="s">
        <v>181</v>
      </c>
      <c r="L42" s="235" t="s">
        <v>181</v>
      </c>
      <c r="M42" s="235" t="s">
        <v>181</v>
      </c>
      <c r="N42" s="235" t="s">
        <v>181</v>
      </c>
      <c r="O42" s="235" t="s">
        <v>181</v>
      </c>
      <c r="P42" s="235" t="s">
        <v>181</v>
      </c>
      <c r="Q42" s="235" t="s">
        <v>181</v>
      </c>
      <c r="R42" s="235" t="s">
        <v>181</v>
      </c>
      <c r="S42" s="235" t="s">
        <v>181</v>
      </c>
      <c r="T42" s="235" t="s">
        <v>181</v>
      </c>
      <c r="U42" s="235" t="s">
        <v>181</v>
      </c>
      <c r="V42" s="235" t="s">
        <v>181</v>
      </c>
      <c r="W42" s="235" t="s">
        <v>181</v>
      </c>
      <c r="X42" s="235" t="s">
        <v>181</v>
      </c>
      <c r="Y42" s="235" t="s">
        <v>181</v>
      </c>
      <c r="Z42" s="235" t="s">
        <v>181</v>
      </c>
      <c r="AA42" s="235" t="s">
        <v>181</v>
      </c>
      <c r="AB42" s="235" t="s">
        <v>181</v>
      </c>
      <c r="AC42" s="235">
        <v>3.7380935599737146</v>
      </c>
      <c r="AD42" s="235" t="s">
        <v>181</v>
      </c>
      <c r="AE42" s="235">
        <v>3.9947159565580619</v>
      </c>
      <c r="AF42" s="235">
        <v>3.5937248617395676</v>
      </c>
      <c r="AL42" s="8" t="s">
        <v>160</v>
      </c>
      <c r="AM42" s="143">
        <v>0.8</v>
      </c>
      <c r="AN42" s="143">
        <v>0.82</v>
      </c>
      <c r="AO42" s="143">
        <v>0.83</v>
      </c>
      <c r="AP42" s="143">
        <v>0.91</v>
      </c>
      <c r="AQ42" s="143">
        <v>1</v>
      </c>
      <c r="AR42" s="143">
        <v>1</v>
      </c>
    </row>
    <row r="43" spans="1:44" ht="18" customHeight="1">
      <c r="A43" s="8" t="s">
        <v>150</v>
      </c>
      <c r="B43" s="8" t="s">
        <v>148</v>
      </c>
      <c r="C43" s="8"/>
      <c r="D43" s="104" t="s">
        <v>181</v>
      </c>
      <c r="E43" s="104" t="s">
        <v>181</v>
      </c>
      <c r="F43" s="104" t="s">
        <v>181</v>
      </c>
      <c r="G43" s="104" t="s">
        <v>181</v>
      </c>
      <c r="H43" s="104" t="s">
        <v>181</v>
      </c>
      <c r="I43" s="104" t="s">
        <v>181</v>
      </c>
      <c r="J43" s="104" t="s">
        <v>181</v>
      </c>
      <c r="K43" s="104" t="s">
        <v>181</v>
      </c>
      <c r="L43" s="104" t="s">
        <v>181</v>
      </c>
      <c r="M43" s="104" t="s">
        <v>181</v>
      </c>
      <c r="N43" s="104" t="s">
        <v>181</v>
      </c>
      <c r="O43" s="104" t="s">
        <v>181</v>
      </c>
      <c r="P43" s="104" t="s">
        <v>181</v>
      </c>
      <c r="Q43" s="104" t="s">
        <v>181</v>
      </c>
      <c r="R43" s="104" t="s">
        <v>181</v>
      </c>
      <c r="S43" s="104" t="s">
        <v>181</v>
      </c>
      <c r="T43" s="104" t="s">
        <v>181</v>
      </c>
      <c r="U43" s="104" t="s">
        <v>181</v>
      </c>
      <c r="V43" s="104" t="s">
        <v>181</v>
      </c>
      <c r="W43" s="104" t="s">
        <v>181</v>
      </c>
      <c r="X43" s="104" t="s">
        <v>181</v>
      </c>
      <c r="Y43" s="104" t="s">
        <v>181</v>
      </c>
      <c r="Z43" s="104" t="s">
        <v>181</v>
      </c>
      <c r="AA43" s="104" t="s">
        <v>181</v>
      </c>
      <c r="AB43" s="104" t="s">
        <v>181</v>
      </c>
      <c r="AC43" s="104">
        <v>3.7380935599737146</v>
      </c>
      <c r="AD43" s="104" t="s">
        <v>181</v>
      </c>
      <c r="AE43" s="104">
        <v>3.9947159565580619</v>
      </c>
      <c r="AF43" s="104">
        <v>3.5937248617395676</v>
      </c>
      <c r="AL43" s="8" t="s">
        <v>161</v>
      </c>
      <c r="AM43" s="143">
        <v>0.88</v>
      </c>
      <c r="AN43" s="143">
        <v>0.85</v>
      </c>
      <c r="AO43" s="143">
        <v>0.86</v>
      </c>
      <c r="AP43" s="143">
        <v>0.9</v>
      </c>
      <c r="AQ43" s="143">
        <v>0.93</v>
      </c>
      <c r="AR43" s="143">
        <v>0.96</v>
      </c>
    </row>
    <row r="44" spans="1:44" ht="18" customHeight="1">
      <c r="A44" s="182" t="s">
        <v>150</v>
      </c>
      <c r="B44" s="182" t="s">
        <v>149</v>
      </c>
      <c r="C44" s="182"/>
      <c r="D44" s="104" t="s">
        <v>181</v>
      </c>
      <c r="E44" s="104" t="s">
        <v>181</v>
      </c>
      <c r="F44" s="104">
        <v>3.3529411764705883</v>
      </c>
      <c r="G44" s="104">
        <v>4.6136877828054299</v>
      </c>
      <c r="H44" s="104" t="s">
        <v>181</v>
      </c>
      <c r="I44" s="104" t="s">
        <v>181</v>
      </c>
      <c r="J44" s="104" t="s">
        <v>181</v>
      </c>
      <c r="K44" s="104" t="s">
        <v>181</v>
      </c>
      <c r="L44" s="104" t="s">
        <v>181</v>
      </c>
      <c r="M44" s="104" t="s">
        <v>181</v>
      </c>
      <c r="N44" s="104" t="s">
        <v>181</v>
      </c>
      <c r="O44" s="104" t="s">
        <v>181</v>
      </c>
      <c r="P44" s="104" t="s">
        <v>181</v>
      </c>
      <c r="Q44" s="104" t="s">
        <v>181</v>
      </c>
      <c r="R44" s="104" t="s">
        <v>181</v>
      </c>
      <c r="S44" s="104" t="s">
        <v>181</v>
      </c>
      <c r="T44" s="104" t="s">
        <v>181</v>
      </c>
      <c r="U44" s="104" t="s">
        <v>181</v>
      </c>
      <c r="V44" s="104" t="s">
        <v>181</v>
      </c>
      <c r="W44" s="104" t="s">
        <v>181</v>
      </c>
      <c r="X44" s="104">
        <v>4.6199095022624439</v>
      </c>
      <c r="Y44" s="104" t="s">
        <v>181</v>
      </c>
      <c r="Z44" s="104">
        <v>4.8320987654320984</v>
      </c>
      <c r="AA44" s="104">
        <v>3.1111111111111103</v>
      </c>
      <c r="AB44" s="104" t="s">
        <v>181</v>
      </c>
      <c r="AC44" s="104" t="s">
        <v>181</v>
      </c>
      <c r="AD44" s="104" t="s">
        <v>181</v>
      </c>
      <c r="AE44" s="104" t="s">
        <v>181</v>
      </c>
      <c r="AF44" s="104" t="s">
        <v>181</v>
      </c>
      <c r="AG44" s="212"/>
    </row>
    <row r="45" spans="1:44" ht="18" customHeight="1" thickBot="1">
      <c r="A45" s="195" t="s">
        <v>150</v>
      </c>
      <c r="B45" s="195" t="s">
        <v>150</v>
      </c>
      <c r="C45" s="195"/>
      <c r="D45" s="236" t="s">
        <v>181</v>
      </c>
      <c r="E45" s="236" t="s">
        <v>181</v>
      </c>
      <c r="F45" s="236" t="s">
        <v>181</v>
      </c>
      <c r="G45" s="236" t="s">
        <v>181</v>
      </c>
      <c r="H45" s="236" t="s">
        <v>181</v>
      </c>
      <c r="I45" s="236" t="s">
        <v>181</v>
      </c>
      <c r="J45" s="236" t="s">
        <v>181</v>
      </c>
      <c r="K45" s="236" t="s">
        <v>181</v>
      </c>
      <c r="L45" s="236" t="s">
        <v>181</v>
      </c>
      <c r="M45" s="236" t="s">
        <v>181</v>
      </c>
      <c r="N45" s="236" t="s">
        <v>181</v>
      </c>
      <c r="O45" s="236" t="s">
        <v>181</v>
      </c>
      <c r="P45" s="236" t="s">
        <v>181</v>
      </c>
      <c r="Q45" s="236" t="s">
        <v>181</v>
      </c>
      <c r="R45" s="236" t="s">
        <v>181</v>
      </c>
      <c r="S45" s="236" t="s">
        <v>181</v>
      </c>
      <c r="T45" s="236" t="s">
        <v>181</v>
      </c>
      <c r="U45" s="236" t="s">
        <v>181</v>
      </c>
      <c r="V45" s="236" t="s">
        <v>181</v>
      </c>
      <c r="W45" s="236">
        <v>3.3529411764705892</v>
      </c>
      <c r="X45" s="236" t="s">
        <v>181</v>
      </c>
      <c r="Y45" s="236" t="s">
        <v>181</v>
      </c>
      <c r="Z45" s="236" t="s">
        <v>181</v>
      </c>
      <c r="AA45" s="236" t="s">
        <v>181</v>
      </c>
      <c r="AB45" s="236" t="s">
        <v>181</v>
      </c>
      <c r="AC45" s="236" t="s">
        <v>181</v>
      </c>
      <c r="AD45" s="236" t="s">
        <v>181</v>
      </c>
      <c r="AE45" s="236" t="s">
        <v>181</v>
      </c>
      <c r="AF45" s="236" t="s">
        <v>181</v>
      </c>
      <c r="AG45" s="211">
        <f>AVERAGE(D42:AF45)</f>
        <v>3.8779798559245786</v>
      </c>
      <c r="AL45" s="8" t="s">
        <v>157</v>
      </c>
      <c r="AM45" s="3">
        <f>AM39*100</f>
        <v>69</v>
      </c>
    </row>
    <row r="46" spans="1:44" ht="18" customHeight="1" thickTop="1">
      <c r="A46" s="8" t="s">
        <v>151</v>
      </c>
      <c r="B46" s="8" t="s">
        <v>147</v>
      </c>
      <c r="C46" s="8"/>
      <c r="D46" s="235" t="s">
        <v>181</v>
      </c>
      <c r="E46" s="235" t="s">
        <v>181</v>
      </c>
      <c r="F46" s="235" t="s">
        <v>181</v>
      </c>
      <c r="G46" s="235" t="s">
        <v>181</v>
      </c>
      <c r="H46" s="235" t="s">
        <v>181</v>
      </c>
      <c r="I46" s="235" t="s">
        <v>181</v>
      </c>
      <c r="J46" s="235" t="s">
        <v>181</v>
      </c>
      <c r="K46" s="235" t="s">
        <v>181</v>
      </c>
      <c r="L46" s="235" t="s">
        <v>181</v>
      </c>
      <c r="M46" s="235" t="s">
        <v>181</v>
      </c>
      <c r="N46" s="235">
        <v>5</v>
      </c>
      <c r="O46" s="235" t="s">
        <v>181</v>
      </c>
      <c r="P46" s="235" t="s">
        <v>181</v>
      </c>
      <c r="Q46" s="235" t="s">
        <v>181</v>
      </c>
      <c r="R46" s="235" t="s">
        <v>181</v>
      </c>
      <c r="S46" s="235" t="s">
        <v>181</v>
      </c>
      <c r="T46" s="235">
        <v>4.3743748511550375</v>
      </c>
      <c r="U46" s="235" t="s">
        <v>181</v>
      </c>
      <c r="V46" s="235" t="s">
        <v>181</v>
      </c>
      <c r="W46" s="235" t="s">
        <v>181</v>
      </c>
      <c r="X46" s="235" t="s">
        <v>181</v>
      </c>
      <c r="Y46" s="235" t="s">
        <v>181</v>
      </c>
      <c r="Z46" s="235" t="s">
        <v>181</v>
      </c>
      <c r="AA46" s="235" t="s">
        <v>181</v>
      </c>
      <c r="AB46" s="235" t="s">
        <v>181</v>
      </c>
      <c r="AC46" s="235">
        <v>3.7380935599737146</v>
      </c>
      <c r="AD46" s="235" t="s">
        <v>181</v>
      </c>
      <c r="AE46" s="235" t="s">
        <v>181</v>
      </c>
      <c r="AF46" s="235">
        <v>3.5937248617395676</v>
      </c>
      <c r="AL46" s="8" t="s">
        <v>158</v>
      </c>
      <c r="AM46" s="3">
        <f>AM28*AM40</f>
        <v>2.7269999999999999</v>
      </c>
    </row>
    <row r="47" spans="1:44" ht="18" customHeight="1" thickBot="1">
      <c r="A47" s="195" t="s">
        <v>151</v>
      </c>
      <c r="B47" s="195" t="s">
        <v>148</v>
      </c>
      <c r="C47" s="237"/>
      <c r="D47" s="236" t="s">
        <v>181</v>
      </c>
      <c r="E47" s="236" t="s">
        <v>181</v>
      </c>
      <c r="F47" s="236" t="s">
        <v>181</v>
      </c>
      <c r="G47" s="236" t="s">
        <v>181</v>
      </c>
      <c r="H47" s="236" t="s">
        <v>181</v>
      </c>
      <c r="I47" s="236" t="s">
        <v>181</v>
      </c>
      <c r="J47" s="236" t="s">
        <v>181</v>
      </c>
      <c r="K47" s="236" t="s">
        <v>181</v>
      </c>
      <c r="L47" s="236" t="s">
        <v>181</v>
      </c>
      <c r="M47" s="236" t="s">
        <v>181</v>
      </c>
      <c r="N47" s="236">
        <v>5</v>
      </c>
      <c r="O47" s="236">
        <v>5</v>
      </c>
      <c r="P47" s="236" t="s">
        <v>181</v>
      </c>
      <c r="Q47" s="236" t="s">
        <v>181</v>
      </c>
      <c r="R47" s="236" t="s">
        <v>181</v>
      </c>
      <c r="S47" s="236" t="s">
        <v>181</v>
      </c>
      <c r="T47" s="236" t="s">
        <v>181</v>
      </c>
      <c r="U47" s="236" t="s">
        <v>181</v>
      </c>
      <c r="V47" s="236" t="s">
        <v>181</v>
      </c>
      <c r="W47" s="236" t="s">
        <v>181</v>
      </c>
      <c r="X47" s="236" t="s">
        <v>181</v>
      </c>
      <c r="Y47" s="236" t="s">
        <v>181</v>
      </c>
      <c r="Z47" s="236" t="s">
        <v>181</v>
      </c>
      <c r="AA47" s="236" t="s">
        <v>181</v>
      </c>
      <c r="AB47" s="236">
        <v>3.2245657034743722</v>
      </c>
      <c r="AC47" s="236" t="s">
        <v>181</v>
      </c>
      <c r="AD47" s="236" t="s">
        <v>181</v>
      </c>
      <c r="AE47" s="236" t="s">
        <v>181</v>
      </c>
      <c r="AF47" s="236" t="s">
        <v>181</v>
      </c>
      <c r="AG47" s="211">
        <f>AVERAGE(D46:AF47)</f>
        <v>4.2758227109060991</v>
      </c>
      <c r="AL47" s="8" t="s">
        <v>159</v>
      </c>
      <c r="AM47" s="3">
        <f>AM29*AM41</f>
        <v>3.6287999999999996</v>
      </c>
    </row>
    <row r="48" spans="1:44" ht="18" customHeight="1" thickTop="1">
      <c r="A48" s="8" t="s">
        <v>152</v>
      </c>
      <c r="B48" s="8" t="s">
        <v>147</v>
      </c>
      <c r="D48" s="235">
        <v>4.0384615384615392</v>
      </c>
      <c r="E48" s="235">
        <v>4.1131421270596533</v>
      </c>
      <c r="F48" s="235" t="s">
        <v>181</v>
      </c>
      <c r="G48" s="235">
        <v>4.6136877828054299</v>
      </c>
      <c r="H48" s="235">
        <v>4.6153846153846159</v>
      </c>
      <c r="I48" s="235" t="s">
        <v>181</v>
      </c>
      <c r="J48" s="235">
        <v>4.5364819004524888</v>
      </c>
      <c r="K48" s="235" t="s">
        <v>181</v>
      </c>
      <c r="L48" s="235" t="s">
        <v>181</v>
      </c>
      <c r="M48" s="235" t="s">
        <v>181</v>
      </c>
      <c r="N48" s="235" t="s">
        <v>181</v>
      </c>
      <c r="O48" s="235" t="s">
        <v>181</v>
      </c>
      <c r="P48" s="235" t="s">
        <v>181</v>
      </c>
      <c r="Q48" s="235" t="s">
        <v>181</v>
      </c>
      <c r="R48" s="235" t="s">
        <v>181</v>
      </c>
      <c r="S48" s="235" t="s">
        <v>181</v>
      </c>
      <c r="T48" s="235" t="s">
        <v>181</v>
      </c>
      <c r="U48" s="235" t="s">
        <v>181</v>
      </c>
      <c r="V48" s="235" t="s">
        <v>181</v>
      </c>
      <c r="W48" s="235" t="s">
        <v>181</v>
      </c>
      <c r="X48" s="235" t="s">
        <v>181</v>
      </c>
      <c r="Y48" s="235" t="s">
        <v>181</v>
      </c>
      <c r="Z48" s="235">
        <v>4.8320987654320984</v>
      </c>
      <c r="AA48" s="235" t="s">
        <v>181</v>
      </c>
      <c r="AB48" s="235" t="s">
        <v>181</v>
      </c>
      <c r="AC48" s="235" t="s">
        <v>181</v>
      </c>
      <c r="AD48" s="235" t="s">
        <v>181</v>
      </c>
      <c r="AE48" s="235" t="s">
        <v>181</v>
      </c>
      <c r="AF48" s="235" t="s">
        <v>181</v>
      </c>
      <c r="AL48" s="8" t="s">
        <v>160</v>
      </c>
      <c r="AM48" s="3">
        <f>AM30*AM42</f>
        <v>3.2159999999999997</v>
      </c>
    </row>
    <row r="49" spans="1:39" ht="18" customHeight="1">
      <c r="A49" s="8" t="s">
        <v>152</v>
      </c>
      <c r="B49" s="8" t="s">
        <v>148</v>
      </c>
      <c r="D49" s="104" t="s">
        <v>181</v>
      </c>
      <c r="E49" s="104" t="s">
        <v>181</v>
      </c>
      <c r="F49" s="104" t="s">
        <v>181</v>
      </c>
      <c r="G49" s="104" t="s">
        <v>181</v>
      </c>
      <c r="H49" s="104" t="s">
        <v>181</v>
      </c>
      <c r="I49" s="104">
        <v>3.8461538461538467</v>
      </c>
      <c r="J49" s="104">
        <v>4.5364819004524888</v>
      </c>
      <c r="K49" s="104" t="s">
        <v>181</v>
      </c>
      <c r="L49" s="104" t="s">
        <v>181</v>
      </c>
      <c r="M49" s="104" t="s">
        <v>181</v>
      </c>
      <c r="N49" s="104" t="s">
        <v>181</v>
      </c>
      <c r="O49" s="104" t="s">
        <v>181</v>
      </c>
      <c r="P49" s="104" t="s">
        <v>181</v>
      </c>
      <c r="Q49" s="104" t="s">
        <v>181</v>
      </c>
      <c r="R49" s="104" t="s">
        <v>181</v>
      </c>
      <c r="S49" s="104" t="s">
        <v>181</v>
      </c>
      <c r="T49" s="104" t="s">
        <v>181</v>
      </c>
      <c r="U49" s="104" t="s">
        <v>181</v>
      </c>
      <c r="V49" s="104" t="s">
        <v>181</v>
      </c>
      <c r="W49" s="104" t="s">
        <v>181</v>
      </c>
      <c r="X49" s="104" t="s">
        <v>181</v>
      </c>
      <c r="Y49" s="104">
        <v>5</v>
      </c>
      <c r="Z49" s="104" t="s">
        <v>181</v>
      </c>
      <c r="AA49" s="104" t="s">
        <v>181</v>
      </c>
      <c r="AB49" s="104" t="s">
        <v>181</v>
      </c>
      <c r="AC49" s="104" t="s">
        <v>181</v>
      </c>
      <c r="AD49" s="104" t="s">
        <v>181</v>
      </c>
      <c r="AE49" s="104" t="s">
        <v>181</v>
      </c>
      <c r="AF49" s="104" t="s">
        <v>181</v>
      </c>
      <c r="AG49" s="198">
        <f>AVERAGE(D48:AF49)</f>
        <v>4.4590991640224624</v>
      </c>
    </row>
    <row r="50" spans="1:39" ht="18" customHeight="1">
      <c r="AM50" s="3">
        <f>AM32*AM44</f>
        <v>0</v>
      </c>
    </row>
    <row r="52" spans="1:39" ht="18" customHeight="1">
      <c r="C52" s="8"/>
      <c r="D52" s="3">
        <v>1</v>
      </c>
      <c r="E52" s="3">
        <v>2</v>
      </c>
      <c r="F52" s="3">
        <v>3</v>
      </c>
      <c r="G52" s="3">
        <v>4</v>
      </c>
      <c r="H52" s="3">
        <v>5</v>
      </c>
      <c r="I52" s="3">
        <v>6</v>
      </c>
      <c r="J52" s="3">
        <v>7</v>
      </c>
      <c r="K52" s="3">
        <v>8</v>
      </c>
      <c r="L52" s="3">
        <v>9</v>
      </c>
      <c r="M52" s="3">
        <v>10</v>
      </c>
      <c r="N52" s="8">
        <v>11</v>
      </c>
      <c r="O52" s="3">
        <v>12</v>
      </c>
      <c r="P52" s="3">
        <v>13</v>
      </c>
      <c r="Q52" s="3">
        <v>14</v>
      </c>
      <c r="R52" s="3">
        <v>15</v>
      </c>
      <c r="S52" s="3">
        <v>16</v>
      </c>
      <c r="T52" s="3">
        <v>17</v>
      </c>
      <c r="U52" s="3">
        <v>18</v>
      </c>
      <c r="V52" s="3">
        <v>19</v>
      </c>
      <c r="W52" s="3">
        <v>20</v>
      </c>
      <c r="X52" s="3">
        <v>21</v>
      </c>
      <c r="Y52" s="3">
        <v>22</v>
      </c>
      <c r="Z52" s="3">
        <v>23</v>
      </c>
      <c r="AA52" s="3">
        <v>24</v>
      </c>
      <c r="AB52" s="3">
        <v>25</v>
      </c>
      <c r="AC52" s="3">
        <v>26</v>
      </c>
      <c r="AD52" s="3">
        <v>27</v>
      </c>
      <c r="AE52" s="3">
        <v>28</v>
      </c>
      <c r="AF52" s="3">
        <v>29</v>
      </c>
    </row>
    <row r="53" spans="1:39" ht="18" customHeight="1">
      <c r="C53" s="8" t="s">
        <v>153</v>
      </c>
      <c r="D53" s="3" t="s">
        <v>118</v>
      </c>
      <c r="E53" s="3" t="s">
        <v>119</v>
      </c>
      <c r="F53" s="3" t="s">
        <v>120</v>
      </c>
      <c r="G53" s="3" t="s">
        <v>121</v>
      </c>
      <c r="H53" s="3" t="s">
        <v>122</v>
      </c>
      <c r="I53" s="3" t="s">
        <v>123</v>
      </c>
      <c r="J53" s="3" t="s">
        <v>124</v>
      </c>
      <c r="K53" s="3" t="s">
        <v>125</v>
      </c>
      <c r="L53" s="3" t="s">
        <v>126</v>
      </c>
      <c r="M53" s="3" t="s">
        <v>127</v>
      </c>
      <c r="N53" s="8" t="s">
        <v>128</v>
      </c>
      <c r="O53" s="3" t="s">
        <v>129</v>
      </c>
      <c r="P53" s="3" t="s">
        <v>130</v>
      </c>
      <c r="Q53" s="3" t="s">
        <v>131</v>
      </c>
      <c r="R53" s="3" t="s">
        <v>132</v>
      </c>
      <c r="S53" s="3" t="s">
        <v>133</v>
      </c>
      <c r="T53" s="3" t="s">
        <v>134</v>
      </c>
      <c r="U53" s="3" t="s">
        <v>135</v>
      </c>
      <c r="V53" s="3" t="s">
        <v>136</v>
      </c>
      <c r="W53" s="3" t="s">
        <v>137</v>
      </c>
      <c r="X53" s="3" t="s">
        <v>138</v>
      </c>
      <c r="Y53" s="3" t="s">
        <v>139</v>
      </c>
      <c r="Z53" s="3" t="s">
        <v>140</v>
      </c>
      <c r="AA53" s="3" t="s">
        <v>141</v>
      </c>
      <c r="AB53" s="3" t="s">
        <v>142</v>
      </c>
      <c r="AC53" s="3" t="s">
        <v>143</v>
      </c>
      <c r="AD53" s="3" t="s">
        <v>144</v>
      </c>
      <c r="AE53" s="3" t="s">
        <v>145</v>
      </c>
      <c r="AF53" s="3" t="s">
        <v>146</v>
      </c>
    </row>
    <row r="54" spans="1:39" ht="18" customHeight="1">
      <c r="C54" s="8">
        <v>1</v>
      </c>
      <c r="D54" s="155" t="str">
        <f>IFERROR(AVERAGEIF($A$30:$A$49,"="&amp;$C54,D$30:D$49),"")</f>
        <v/>
      </c>
      <c r="E54" s="155" t="str">
        <f t="shared" ref="E54:AF59" si="1">IFERROR(AVERAGEIF($A$30:$A$49,"="&amp;$C54,E$30:E$49),"")</f>
        <v/>
      </c>
      <c r="F54" s="155" t="str">
        <f t="shared" si="1"/>
        <v/>
      </c>
      <c r="G54" s="155" t="str">
        <f t="shared" si="1"/>
        <v/>
      </c>
      <c r="H54" s="155" t="str">
        <f t="shared" si="1"/>
        <v/>
      </c>
      <c r="I54" s="155">
        <f>IFERROR(AVERAGEIF($A$30:$A$49,"="&amp;$C54,I$30:I$49),"")</f>
        <v>3.8461538461538467</v>
      </c>
      <c r="J54" s="155" t="str">
        <f t="shared" si="1"/>
        <v/>
      </c>
      <c r="K54" s="155">
        <f t="shared" si="1"/>
        <v>3.4306541404333841</v>
      </c>
      <c r="L54" s="155">
        <f t="shared" si="1"/>
        <v>3.457838006398342</v>
      </c>
      <c r="M54" s="155" t="str">
        <f t="shared" si="1"/>
        <v/>
      </c>
      <c r="N54" s="155" t="str">
        <f t="shared" si="1"/>
        <v/>
      </c>
      <c r="O54" s="155" t="str">
        <f t="shared" si="1"/>
        <v/>
      </c>
      <c r="P54" s="155">
        <f t="shared" si="1"/>
        <v>3.3529411764705883</v>
      </c>
      <c r="Q54" s="155" t="str">
        <f t="shared" si="1"/>
        <v/>
      </c>
      <c r="R54" s="155">
        <f t="shared" si="1"/>
        <v>3.7280454431189725</v>
      </c>
      <c r="S54" s="155" t="str">
        <f t="shared" si="1"/>
        <v/>
      </c>
      <c r="T54" s="155" t="str">
        <f t="shared" si="1"/>
        <v/>
      </c>
      <c r="U54" s="155" t="str">
        <f t="shared" si="1"/>
        <v/>
      </c>
      <c r="V54" s="155">
        <f t="shared" si="1"/>
        <v>3.5803386924087319</v>
      </c>
      <c r="W54" s="155" t="str">
        <f t="shared" si="1"/>
        <v/>
      </c>
      <c r="X54" s="155" t="str">
        <f t="shared" si="1"/>
        <v/>
      </c>
      <c r="Y54" s="155">
        <f t="shared" si="1"/>
        <v>5</v>
      </c>
      <c r="Z54" s="155" t="str">
        <f t="shared" si="1"/>
        <v/>
      </c>
      <c r="AA54" s="155" t="str">
        <f t="shared" si="1"/>
        <v/>
      </c>
      <c r="AB54" s="155" t="str">
        <f t="shared" si="1"/>
        <v/>
      </c>
      <c r="AC54" s="155" t="str">
        <f t="shared" si="1"/>
        <v/>
      </c>
      <c r="AD54" s="155">
        <f t="shared" si="1"/>
        <v>3.6126554280248691</v>
      </c>
      <c r="AE54" s="155" t="str">
        <f t="shared" si="1"/>
        <v/>
      </c>
      <c r="AF54" s="155" t="str">
        <f t="shared" si="1"/>
        <v/>
      </c>
    </row>
    <row r="55" spans="1:39" ht="18" customHeight="1">
      <c r="C55" s="8">
        <v>2</v>
      </c>
      <c r="D55" s="155" t="str">
        <f t="shared" ref="D55:D59" si="2">IFERROR(AVERAGEIF($A$30:$A$49,"="&amp;$C55,D$30:D$49),"")</f>
        <v/>
      </c>
      <c r="E55" s="155" t="str">
        <f t="shared" si="1"/>
        <v/>
      </c>
      <c r="F55" s="155" t="str">
        <f t="shared" si="1"/>
        <v/>
      </c>
      <c r="G55" s="155" t="str">
        <f t="shared" si="1"/>
        <v/>
      </c>
      <c r="H55" s="155" t="str">
        <f t="shared" si="1"/>
        <v/>
      </c>
      <c r="I55" s="155" t="str">
        <f t="shared" si="1"/>
        <v/>
      </c>
      <c r="J55" s="155" t="str">
        <f t="shared" si="1"/>
        <v/>
      </c>
      <c r="K55" s="155" t="str">
        <f t="shared" si="1"/>
        <v/>
      </c>
      <c r="L55" s="155" t="str">
        <f t="shared" si="1"/>
        <v/>
      </c>
      <c r="M55" s="155">
        <f t="shared" si="1"/>
        <v>3.8141862007961085</v>
      </c>
      <c r="N55" s="155" t="str">
        <f t="shared" si="1"/>
        <v/>
      </c>
      <c r="O55" s="155" t="str">
        <f t="shared" si="1"/>
        <v/>
      </c>
      <c r="P55" s="155" t="str">
        <f t="shared" si="1"/>
        <v/>
      </c>
      <c r="Q55" s="155">
        <f t="shared" si="1"/>
        <v>3.6933929020326084</v>
      </c>
      <c r="R55" s="155" t="str">
        <f t="shared" si="1"/>
        <v/>
      </c>
      <c r="S55" s="155">
        <f t="shared" si="1"/>
        <v>3.5291770012016657</v>
      </c>
      <c r="T55" s="155" t="str">
        <f t="shared" si="1"/>
        <v/>
      </c>
      <c r="U55" s="155">
        <f t="shared" si="1"/>
        <v>3.6194358178053827</v>
      </c>
      <c r="V55" s="155">
        <f t="shared" si="1"/>
        <v>3.5803386924087319</v>
      </c>
      <c r="W55" s="155" t="str">
        <f t="shared" si="1"/>
        <v/>
      </c>
      <c r="X55" s="155" t="str">
        <f t="shared" si="1"/>
        <v/>
      </c>
      <c r="Y55" s="155" t="str">
        <f t="shared" si="1"/>
        <v/>
      </c>
      <c r="Z55" s="155" t="str">
        <f t="shared" si="1"/>
        <v/>
      </c>
      <c r="AA55" s="155" t="str">
        <f t="shared" si="1"/>
        <v/>
      </c>
      <c r="AB55" s="155" t="str">
        <f t="shared" si="1"/>
        <v/>
      </c>
      <c r="AC55" s="155" t="str">
        <f t="shared" si="1"/>
        <v/>
      </c>
      <c r="AD55" s="155" t="str">
        <f t="shared" si="1"/>
        <v/>
      </c>
      <c r="AE55" s="155" t="str">
        <f t="shared" si="1"/>
        <v/>
      </c>
      <c r="AF55" s="155" t="str">
        <f t="shared" si="1"/>
        <v/>
      </c>
    </row>
    <row r="56" spans="1:39" ht="18" customHeight="1">
      <c r="C56" s="8">
        <v>3</v>
      </c>
      <c r="D56" s="155" t="str">
        <f t="shared" si="2"/>
        <v/>
      </c>
      <c r="E56" s="155" t="str">
        <f t="shared" si="1"/>
        <v/>
      </c>
      <c r="F56" s="155" t="str">
        <f t="shared" si="1"/>
        <v/>
      </c>
      <c r="G56" s="155" t="str">
        <f t="shared" si="1"/>
        <v/>
      </c>
      <c r="H56" s="155" t="str">
        <f t="shared" si="1"/>
        <v/>
      </c>
      <c r="I56" s="155" t="str">
        <f t="shared" si="1"/>
        <v/>
      </c>
      <c r="J56" s="155" t="str">
        <f t="shared" si="1"/>
        <v/>
      </c>
      <c r="K56" s="155" t="str">
        <f t="shared" si="1"/>
        <v/>
      </c>
      <c r="L56" s="155" t="str">
        <f t="shared" si="1"/>
        <v/>
      </c>
      <c r="M56" s="155">
        <f t="shared" si="1"/>
        <v>3.8141862007961085</v>
      </c>
      <c r="N56" s="155" t="str">
        <f t="shared" si="1"/>
        <v/>
      </c>
      <c r="O56" s="155" t="str">
        <f t="shared" si="1"/>
        <v/>
      </c>
      <c r="P56" s="155" t="str">
        <f t="shared" si="1"/>
        <v/>
      </c>
      <c r="Q56" s="155" t="str">
        <f t="shared" si="1"/>
        <v/>
      </c>
      <c r="R56" s="155" t="str">
        <f t="shared" si="1"/>
        <v/>
      </c>
      <c r="S56" s="155">
        <f t="shared" si="1"/>
        <v>3.5291770012016657</v>
      </c>
      <c r="T56" s="155" t="str">
        <f t="shared" si="1"/>
        <v/>
      </c>
      <c r="U56" s="155" t="str">
        <f t="shared" si="1"/>
        <v/>
      </c>
      <c r="V56" s="155">
        <f t="shared" si="1"/>
        <v>3.5803386924087319</v>
      </c>
      <c r="W56" s="155" t="str">
        <f t="shared" si="1"/>
        <v/>
      </c>
      <c r="X56" s="155" t="str">
        <f t="shared" si="1"/>
        <v/>
      </c>
      <c r="Y56" s="155">
        <f t="shared" si="1"/>
        <v>5</v>
      </c>
      <c r="Z56" s="155" t="str">
        <f t="shared" si="1"/>
        <v/>
      </c>
      <c r="AA56" s="155">
        <f t="shared" si="1"/>
        <v>3.1111111111111103</v>
      </c>
      <c r="AB56" s="155" t="str">
        <f t="shared" si="1"/>
        <v/>
      </c>
      <c r="AC56" s="155" t="str">
        <f t="shared" si="1"/>
        <v/>
      </c>
      <c r="AD56" s="155">
        <f t="shared" si="1"/>
        <v>3.6126554280248691</v>
      </c>
      <c r="AE56" s="155" t="str">
        <f t="shared" si="1"/>
        <v/>
      </c>
      <c r="AF56" s="155" t="str">
        <f t="shared" si="1"/>
        <v/>
      </c>
    </row>
    <row r="57" spans="1:39" ht="18" customHeight="1">
      <c r="C57" s="8">
        <v>4</v>
      </c>
      <c r="D57" s="155" t="str">
        <f t="shared" si="2"/>
        <v/>
      </c>
      <c r="E57" s="155" t="str">
        <f t="shared" si="1"/>
        <v/>
      </c>
      <c r="F57" s="155">
        <f t="shared" si="1"/>
        <v>3.3529411764705883</v>
      </c>
      <c r="G57" s="155">
        <f t="shared" si="1"/>
        <v>4.6136877828054299</v>
      </c>
      <c r="H57" s="155" t="str">
        <f t="shared" si="1"/>
        <v/>
      </c>
      <c r="I57" s="155" t="str">
        <f t="shared" si="1"/>
        <v/>
      </c>
      <c r="J57" s="155" t="str">
        <f t="shared" si="1"/>
        <v/>
      </c>
      <c r="K57" s="155" t="str">
        <f t="shared" si="1"/>
        <v/>
      </c>
      <c r="L57" s="155" t="str">
        <f t="shared" si="1"/>
        <v/>
      </c>
      <c r="M57" s="155" t="str">
        <f t="shared" si="1"/>
        <v/>
      </c>
      <c r="N57" s="155" t="str">
        <f t="shared" si="1"/>
        <v/>
      </c>
      <c r="O57" s="155" t="str">
        <f t="shared" si="1"/>
        <v/>
      </c>
      <c r="P57" s="155" t="str">
        <f t="shared" si="1"/>
        <v/>
      </c>
      <c r="Q57" s="155" t="str">
        <f t="shared" si="1"/>
        <v/>
      </c>
      <c r="R57" s="155" t="str">
        <f t="shared" si="1"/>
        <v/>
      </c>
      <c r="S57" s="155" t="str">
        <f t="shared" si="1"/>
        <v/>
      </c>
      <c r="T57" s="155" t="str">
        <f t="shared" si="1"/>
        <v/>
      </c>
      <c r="U57" s="155" t="str">
        <f t="shared" si="1"/>
        <v/>
      </c>
      <c r="V57" s="155" t="str">
        <f t="shared" si="1"/>
        <v/>
      </c>
      <c r="W57" s="155">
        <f t="shared" si="1"/>
        <v>3.3529411764705892</v>
      </c>
      <c r="X57" s="155">
        <f t="shared" si="1"/>
        <v>4.6199095022624439</v>
      </c>
      <c r="Y57" s="155" t="str">
        <f t="shared" si="1"/>
        <v/>
      </c>
      <c r="Z57" s="155">
        <f t="shared" si="1"/>
        <v>4.8320987654320984</v>
      </c>
      <c r="AA57" s="155">
        <f t="shared" si="1"/>
        <v>3.1111111111111103</v>
      </c>
      <c r="AB57" s="155" t="str">
        <f t="shared" si="1"/>
        <v/>
      </c>
      <c r="AC57" s="155">
        <f t="shared" si="1"/>
        <v>3.7380935599737146</v>
      </c>
      <c r="AD57" s="155" t="str">
        <f t="shared" si="1"/>
        <v/>
      </c>
      <c r="AE57" s="155">
        <f t="shared" si="1"/>
        <v>3.9947159565580619</v>
      </c>
      <c r="AF57" s="155">
        <f t="shared" si="1"/>
        <v>3.5937248617395676</v>
      </c>
    </row>
    <row r="58" spans="1:39" ht="18" customHeight="1">
      <c r="C58" s="8">
        <v>5</v>
      </c>
      <c r="D58" s="155" t="str">
        <f t="shared" si="2"/>
        <v/>
      </c>
      <c r="E58" s="155" t="str">
        <f t="shared" si="1"/>
        <v/>
      </c>
      <c r="F58" s="155" t="str">
        <f t="shared" si="1"/>
        <v/>
      </c>
      <c r="G58" s="155" t="str">
        <f t="shared" si="1"/>
        <v/>
      </c>
      <c r="H58" s="155" t="str">
        <f t="shared" si="1"/>
        <v/>
      </c>
      <c r="I58" s="155" t="str">
        <f t="shared" si="1"/>
        <v/>
      </c>
      <c r="J58" s="155" t="str">
        <f t="shared" si="1"/>
        <v/>
      </c>
      <c r="K58" s="155" t="str">
        <f t="shared" si="1"/>
        <v/>
      </c>
      <c r="L58" s="155" t="str">
        <f t="shared" si="1"/>
        <v/>
      </c>
      <c r="M58" s="155" t="str">
        <f t="shared" si="1"/>
        <v/>
      </c>
      <c r="N58" s="155">
        <f t="shared" si="1"/>
        <v>5</v>
      </c>
      <c r="O58" s="155">
        <f t="shared" si="1"/>
        <v>5</v>
      </c>
      <c r="P58" s="155" t="str">
        <f t="shared" si="1"/>
        <v/>
      </c>
      <c r="Q58" s="155" t="str">
        <f t="shared" si="1"/>
        <v/>
      </c>
      <c r="R58" s="155" t="str">
        <f t="shared" si="1"/>
        <v/>
      </c>
      <c r="S58" s="155" t="str">
        <f t="shared" si="1"/>
        <v/>
      </c>
      <c r="T58" s="155">
        <f t="shared" si="1"/>
        <v>4.3743748511550375</v>
      </c>
      <c r="U58" s="155" t="str">
        <f t="shared" si="1"/>
        <v/>
      </c>
      <c r="V58" s="155" t="str">
        <f t="shared" si="1"/>
        <v/>
      </c>
      <c r="W58" s="155" t="str">
        <f t="shared" si="1"/>
        <v/>
      </c>
      <c r="X58" s="155" t="str">
        <f t="shared" si="1"/>
        <v/>
      </c>
      <c r="Y58" s="155" t="str">
        <f t="shared" si="1"/>
        <v/>
      </c>
      <c r="Z58" s="155" t="str">
        <f t="shared" si="1"/>
        <v/>
      </c>
      <c r="AA58" s="155" t="str">
        <f t="shared" si="1"/>
        <v/>
      </c>
      <c r="AB58" s="155">
        <f t="shared" si="1"/>
        <v>3.2245657034743722</v>
      </c>
      <c r="AC58" s="155">
        <f t="shared" si="1"/>
        <v>3.7380935599737146</v>
      </c>
      <c r="AD58" s="155" t="str">
        <f t="shared" si="1"/>
        <v/>
      </c>
      <c r="AE58" s="155" t="str">
        <f t="shared" si="1"/>
        <v/>
      </c>
      <c r="AF58" s="155">
        <f t="shared" si="1"/>
        <v>3.5937248617395676</v>
      </c>
    </row>
    <row r="59" spans="1:39" ht="18" customHeight="1">
      <c r="C59" s="8">
        <v>6</v>
      </c>
      <c r="D59" s="155">
        <f t="shared" si="2"/>
        <v>4.0384615384615392</v>
      </c>
      <c r="E59" s="155">
        <f t="shared" si="1"/>
        <v>4.1131421270596533</v>
      </c>
      <c r="F59" s="155" t="str">
        <f t="shared" si="1"/>
        <v/>
      </c>
      <c r="G59" s="155">
        <f t="shared" si="1"/>
        <v>4.6136877828054299</v>
      </c>
      <c r="H59" s="155">
        <f t="shared" si="1"/>
        <v>4.6153846153846159</v>
      </c>
      <c r="I59" s="155">
        <f t="shared" si="1"/>
        <v>3.8461538461538467</v>
      </c>
      <c r="J59" s="155">
        <f t="shared" si="1"/>
        <v>4.5364819004524888</v>
      </c>
      <c r="K59" s="155" t="str">
        <f t="shared" si="1"/>
        <v/>
      </c>
      <c r="L59" s="155" t="str">
        <f t="shared" si="1"/>
        <v/>
      </c>
      <c r="M59" s="155" t="str">
        <f t="shared" si="1"/>
        <v/>
      </c>
      <c r="N59" s="155" t="str">
        <f t="shared" si="1"/>
        <v/>
      </c>
      <c r="O59" s="155" t="str">
        <f t="shared" si="1"/>
        <v/>
      </c>
      <c r="P59" s="155" t="str">
        <f t="shared" si="1"/>
        <v/>
      </c>
      <c r="Q59" s="155" t="str">
        <f t="shared" si="1"/>
        <v/>
      </c>
      <c r="R59" s="155" t="str">
        <f t="shared" si="1"/>
        <v/>
      </c>
      <c r="S59" s="155" t="str">
        <f t="shared" si="1"/>
        <v/>
      </c>
      <c r="T59" s="155" t="str">
        <f t="shared" si="1"/>
        <v/>
      </c>
      <c r="U59" s="155" t="str">
        <f t="shared" si="1"/>
        <v/>
      </c>
      <c r="V59" s="155" t="str">
        <f t="shared" si="1"/>
        <v/>
      </c>
      <c r="W59" s="155" t="str">
        <f t="shared" si="1"/>
        <v/>
      </c>
      <c r="X59" s="155" t="str">
        <f t="shared" si="1"/>
        <v/>
      </c>
      <c r="Y59" s="155">
        <f t="shared" si="1"/>
        <v>5</v>
      </c>
      <c r="Z59" s="155">
        <f t="shared" si="1"/>
        <v>4.8320987654320984</v>
      </c>
      <c r="AA59" s="155" t="str">
        <f t="shared" si="1"/>
        <v/>
      </c>
      <c r="AB59" s="155" t="str">
        <f t="shared" si="1"/>
        <v/>
      </c>
      <c r="AC59" s="155" t="str">
        <f t="shared" si="1"/>
        <v/>
      </c>
      <c r="AD59" s="155" t="str">
        <f t="shared" si="1"/>
        <v/>
      </c>
      <c r="AE59" s="155" t="str">
        <f t="shared" si="1"/>
        <v/>
      </c>
      <c r="AF59" s="155" t="str">
        <f t="shared" si="1"/>
        <v/>
      </c>
    </row>
    <row r="60" spans="1:39" ht="18" customHeight="1">
      <c r="C60" s="8"/>
    </row>
  </sheetData>
  <mergeCells count="1">
    <mergeCell ref="AM1:AQ1"/>
  </mergeCells>
  <conditionalFormatting sqref="D54:AF59">
    <cfRule type="colorScale" priority="1">
      <colorScale>
        <cfvo type="min"/>
        <cfvo type="max"/>
        <color rgb="FF63BE7B"/>
        <color rgb="FFFFEF9C"/>
      </colorScale>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72"/>
  <sheetViews>
    <sheetView workbookViewId="0">
      <selection activeCell="B4" sqref="B4"/>
    </sheetView>
  </sheetViews>
  <sheetFormatPr defaultColWidth="14.42578125" defaultRowHeight="18" customHeight="1"/>
  <cols>
    <col min="1" max="1" width="3" style="3" customWidth="1"/>
    <col min="2" max="2" width="4" style="8" customWidth="1"/>
    <col min="3" max="3" width="5.85546875" style="3" customWidth="1"/>
    <col min="4" max="4" width="6.85546875" style="8" bestFit="1" customWidth="1"/>
    <col min="5" max="6" width="4" style="8" bestFit="1" customWidth="1"/>
    <col min="7" max="7" width="4.28515625" style="8" bestFit="1" customWidth="1"/>
    <col min="8" max="8" width="4" style="8" bestFit="1" customWidth="1"/>
    <col min="9" max="9" width="4.28515625" style="8" bestFit="1" customWidth="1"/>
    <col min="10" max="10" width="4" style="8" bestFit="1" customWidth="1"/>
    <col min="11" max="13" width="5" style="8" bestFit="1" customWidth="1"/>
    <col min="14" max="14" width="4" style="8" bestFit="1" customWidth="1"/>
    <col min="15" max="15" width="3.140625" style="8" bestFit="1" customWidth="1"/>
    <col min="16" max="16" width="4.28515625" style="8" bestFit="1" customWidth="1"/>
    <col min="17" max="19" width="5" style="8" bestFit="1" customWidth="1"/>
    <col min="20" max="20" width="4" style="8" bestFit="1" customWidth="1"/>
    <col min="21" max="21" width="4.85546875" style="8" bestFit="1" customWidth="1"/>
    <col min="22" max="22" width="5.7109375" style="8" bestFit="1" customWidth="1"/>
    <col min="23" max="23" width="4.28515625" style="8" bestFit="1" customWidth="1"/>
    <col min="24" max="24" width="4" style="8" bestFit="1" customWidth="1"/>
    <col min="25" max="27" width="4.28515625" style="8" bestFit="1" customWidth="1"/>
    <col min="28" max="28" width="4.85546875" style="8" bestFit="1" customWidth="1"/>
    <col min="29" max="29" width="5" style="8" bestFit="1" customWidth="1"/>
    <col min="30" max="30" width="4.28515625" style="8" bestFit="1" customWidth="1"/>
    <col min="31" max="31" width="4.85546875" style="8" bestFit="1" customWidth="1"/>
    <col min="32" max="32" width="5" style="8" bestFit="1" customWidth="1"/>
    <col min="33" max="33" width="5.5703125" style="8" customWidth="1"/>
    <col min="34" max="37" width="6.28515625" style="3" customWidth="1"/>
    <col min="38" max="38" width="3.7109375" style="3" bestFit="1" customWidth="1"/>
    <col min="39" max="44" width="4.28515625" style="3" bestFit="1" customWidth="1"/>
    <col min="45" max="48" width="5" style="3" bestFit="1" customWidth="1"/>
    <col min="49" max="49" width="4.28515625" style="3" bestFit="1" customWidth="1"/>
    <col min="50" max="50" width="5.140625" style="3" customWidth="1"/>
    <col min="51" max="51" width="4.28515625" style="3" bestFit="1" customWidth="1"/>
    <col min="52" max="54" width="5" style="3" bestFit="1" customWidth="1"/>
    <col min="55" max="55" width="4.28515625" style="3" bestFit="1" customWidth="1"/>
    <col min="56" max="56" width="5" style="3" bestFit="1" customWidth="1"/>
    <col min="57" max="57" width="5.7109375" style="3" bestFit="1" customWidth="1"/>
    <col min="58" max="62" width="4.28515625" style="3" bestFit="1" customWidth="1"/>
    <col min="63" max="64" width="5" style="3" bestFit="1" customWidth="1"/>
    <col min="65" max="65" width="4.28515625" style="3" bestFit="1" customWidth="1"/>
    <col min="66" max="67" width="5" style="3" bestFit="1" customWidth="1"/>
    <col min="68" max="68" width="5.7109375" style="3" bestFit="1" customWidth="1"/>
    <col min="69" max="16384" width="14.42578125" style="3"/>
  </cols>
  <sheetData>
    <row r="1" spans="1:68" ht="18" customHeight="1">
      <c r="B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68" ht="18" customHeight="1">
      <c r="C2" s="60" t="s">
        <v>115</v>
      </c>
      <c r="D2" s="3"/>
      <c r="E2" s="3"/>
      <c r="F2" s="3"/>
      <c r="G2" s="3"/>
      <c r="H2" s="3"/>
      <c r="I2" s="3"/>
      <c r="J2" s="3"/>
      <c r="K2" s="3"/>
      <c r="L2" s="3"/>
      <c r="M2" s="3"/>
      <c r="N2" s="3"/>
      <c r="O2" s="3"/>
      <c r="P2" s="3"/>
      <c r="Q2" s="3"/>
      <c r="R2" s="3"/>
      <c r="S2" s="3"/>
      <c r="T2" s="3"/>
      <c r="U2" s="3"/>
      <c r="V2" s="3"/>
      <c r="W2" s="3"/>
      <c r="X2" s="3"/>
      <c r="Y2" s="3"/>
      <c r="Z2" s="3"/>
      <c r="AA2" s="3"/>
      <c r="AB2" s="3"/>
      <c r="AC2" s="3"/>
      <c r="AD2" s="3"/>
      <c r="AE2" s="3"/>
      <c r="AF2" s="3"/>
      <c r="AL2" s="8" t="s">
        <v>116</v>
      </c>
      <c r="BP2" s="8"/>
    </row>
    <row r="3" spans="1:68" ht="18" customHeight="1">
      <c r="A3" s="27"/>
      <c r="B3" s="27" t="s">
        <v>116</v>
      </c>
      <c r="C3" s="27" t="s">
        <v>117</v>
      </c>
      <c r="D3" s="16" t="s">
        <v>118</v>
      </c>
      <c r="E3" s="16" t="s">
        <v>119</v>
      </c>
      <c r="F3" s="16" t="s">
        <v>120</v>
      </c>
      <c r="G3" s="16" t="s">
        <v>121</v>
      </c>
      <c r="H3" s="16" t="s">
        <v>122</v>
      </c>
      <c r="I3" s="16" t="s">
        <v>123</v>
      </c>
      <c r="J3" s="16" t="s">
        <v>124</v>
      </c>
      <c r="K3" s="16" t="s">
        <v>125</v>
      </c>
      <c r="L3" s="16" t="s">
        <v>126</v>
      </c>
      <c r="M3" s="16" t="s">
        <v>127</v>
      </c>
      <c r="N3" s="16" t="s">
        <v>128</v>
      </c>
      <c r="O3" s="16" t="s">
        <v>129</v>
      </c>
      <c r="P3" s="16" t="s">
        <v>130</v>
      </c>
      <c r="Q3" s="16" t="s">
        <v>131</v>
      </c>
      <c r="R3" s="16" t="s">
        <v>132</v>
      </c>
      <c r="S3" s="16" t="s">
        <v>133</v>
      </c>
      <c r="T3" s="16" t="s">
        <v>134</v>
      </c>
      <c r="U3" s="16" t="s">
        <v>135</v>
      </c>
      <c r="V3" s="16" t="s">
        <v>136</v>
      </c>
      <c r="W3" s="16" t="s">
        <v>137</v>
      </c>
      <c r="X3" s="16" t="s">
        <v>138</v>
      </c>
      <c r="Y3" s="16" t="s">
        <v>139</v>
      </c>
      <c r="Z3" s="16" t="s">
        <v>140</v>
      </c>
      <c r="AA3" s="16" t="s">
        <v>141</v>
      </c>
      <c r="AB3" s="16" t="s">
        <v>142</v>
      </c>
      <c r="AC3" s="16" t="s">
        <v>143</v>
      </c>
      <c r="AD3" s="16" t="s">
        <v>144</v>
      </c>
      <c r="AE3" s="16" t="s">
        <v>145</v>
      </c>
      <c r="AF3" s="16" t="s">
        <v>146</v>
      </c>
      <c r="AG3" s="8" t="s">
        <v>184</v>
      </c>
      <c r="AL3" s="104"/>
      <c r="AM3" s="158" t="s">
        <v>118</v>
      </c>
      <c r="AN3" s="158" t="s">
        <v>119</v>
      </c>
      <c r="AO3" s="158" t="s">
        <v>120</v>
      </c>
      <c r="AP3" s="158" t="s">
        <v>121</v>
      </c>
      <c r="AQ3" s="158" t="s">
        <v>122</v>
      </c>
      <c r="AR3" s="158" t="s">
        <v>123</v>
      </c>
      <c r="AS3" s="158" t="s">
        <v>124</v>
      </c>
      <c r="AT3" s="158" t="s">
        <v>125</v>
      </c>
      <c r="AU3" s="158" t="s">
        <v>126</v>
      </c>
      <c r="AV3" s="158" t="s">
        <v>127</v>
      </c>
      <c r="AW3" s="158" t="s">
        <v>128</v>
      </c>
      <c r="AX3" s="158" t="s">
        <v>129</v>
      </c>
      <c r="AY3" s="158" t="s">
        <v>130</v>
      </c>
      <c r="AZ3" s="158" t="s">
        <v>131</v>
      </c>
      <c r="BA3" s="158" t="s">
        <v>132</v>
      </c>
      <c r="BB3" s="158" t="s">
        <v>133</v>
      </c>
      <c r="BC3" s="158" t="s">
        <v>134</v>
      </c>
      <c r="BD3" s="158" t="s">
        <v>135</v>
      </c>
      <c r="BE3" s="158" t="s">
        <v>136</v>
      </c>
      <c r="BF3" s="158" t="s">
        <v>137</v>
      </c>
      <c r="BG3" s="158" t="s">
        <v>138</v>
      </c>
      <c r="BH3" s="158" t="s">
        <v>139</v>
      </c>
      <c r="BI3" s="158">
        <v>4.4000000000000004</v>
      </c>
      <c r="BJ3" s="158" t="s">
        <v>141</v>
      </c>
      <c r="BK3" s="158" t="s">
        <v>142</v>
      </c>
      <c r="BL3" s="158" t="s">
        <v>143</v>
      </c>
      <c r="BM3" s="158" t="s">
        <v>144</v>
      </c>
      <c r="BN3" s="158" t="s">
        <v>145</v>
      </c>
      <c r="BO3" s="158" t="s">
        <v>146</v>
      </c>
      <c r="BP3" s="8"/>
    </row>
    <row r="4" spans="1:68" ht="18" customHeight="1">
      <c r="A4" s="8"/>
      <c r="B4" s="5" t="s">
        <v>147</v>
      </c>
      <c r="C4" s="239" t="s">
        <v>147</v>
      </c>
      <c r="D4" s="24" t="str">
        <f>IF('PLOs-TQF-Mapping'!D4="x",IF('Weighted-Score'!D$9&gt;0,'Weighted-Score'!D$9,""),"")</f>
        <v/>
      </c>
      <c r="E4" s="24" t="str">
        <f>IF('PLOs-TQF-Mapping'!E4="x",IF('Weighted-Score'!E$9&gt;0,'Weighted-Score'!E$9,""),"")</f>
        <v/>
      </c>
      <c r="F4" s="24" t="str">
        <f>IF('PLOs-TQF-Mapping'!F4="x",IF('Weighted-Score'!F$9&gt;0,'Weighted-Score'!F$9,""),"")</f>
        <v/>
      </c>
      <c r="G4" s="24" t="str">
        <f>IF('PLOs-TQF-Mapping'!G4="x",IF('Weighted-Score'!G$9&gt;0,'Weighted-Score'!G$9,""),"")</f>
        <v/>
      </c>
      <c r="H4" s="24" t="str">
        <f>IF('PLOs-TQF-Mapping'!H4="x",IF('Weighted-Score'!H$9&gt;0,'Weighted-Score'!H$9,""),"")</f>
        <v/>
      </c>
      <c r="I4" s="24" t="str">
        <f>IF('PLOs-TQF-Mapping'!I4="x",IF('Weighted-Score'!I$9&gt;0,'Weighted-Score'!I$9,""),"")</f>
        <v/>
      </c>
      <c r="J4" s="24" t="str">
        <f>IF('PLOs-TQF-Mapping'!J4="x",IF('Weighted-Score'!J$9&gt;0,'Weighted-Score'!J$9,""),"")</f>
        <v/>
      </c>
      <c r="K4" s="24">
        <f ca="1">IF('PLOs-TQF-Mapping'!K4="x",IF('Weighted-Score'!K$9&gt;0,'Weighted-Score'!K$9,""),"")</f>
        <v>9.392046729065509</v>
      </c>
      <c r="L4" s="24" t="str">
        <f>IF('PLOs-TQF-Mapping'!L4="x",IF('Weighted-Score'!L$9&gt;0,'Weighted-Score'!L$9,""),"")</f>
        <v/>
      </c>
      <c r="M4" s="24" t="str">
        <f>IF('PLOs-TQF-Mapping'!M4="x",IF('Weighted-Score'!M$9&gt;0,'Weighted-Score'!M$9,""),"")</f>
        <v/>
      </c>
      <c r="N4" s="24" t="str">
        <f>IF('PLOs-TQF-Mapping'!N4="x",IF('Weighted-Score'!N$9&gt;0,'Weighted-Score'!N$9,""),"")</f>
        <v/>
      </c>
      <c r="O4" s="24" t="str">
        <f>IF('PLOs-TQF-Mapping'!O4="x",IF('Weighted-Score'!O$9&gt;0,'Weighted-Score'!O$9,""),"")</f>
        <v/>
      </c>
      <c r="P4" s="24" t="str">
        <f>IF('PLOs-TQF-Mapping'!P4="x",IF('Weighted-Score'!P$9&gt;0,'Weighted-Score'!P$9,""),"")</f>
        <v/>
      </c>
      <c r="Q4" s="24" t="str">
        <f>IF('PLOs-TQF-Mapping'!Q4="x",IF('Weighted-Score'!Q$9&gt;0,'Weighted-Score'!Q$9,""),"")</f>
        <v/>
      </c>
      <c r="R4" s="24" t="str">
        <f>IF('PLOs-TQF-Mapping'!R4="x",IF('Weighted-Score'!R$9&gt;0,'Weighted-Score'!R$9,""),"")</f>
        <v/>
      </c>
      <c r="S4" s="24" t="str">
        <f>IF('PLOs-TQF-Mapping'!S4="x",IF('Weighted-Score'!S$9&gt;0,'Weighted-Score'!S$9,""),"")</f>
        <v/>
      </c>
      <c r="T4" s="24" t="str">
        <f>IF('PLOs-TQF-Mapping'!T4="x",IF('Weighted-Score'!T$9&gt;0,'Weighted-Score'!T$9,""),"")</f>
        <v/>
      </c>
      <c r="U4" s="24" t="str">
        <f>IF('PLOs-TQF-Mapping'!U4="x",IF('Weighted-Score'!U$9&gt;0,'Weighted-Score'!U$9,""),"")</f>
        <v/>
      </c>
      <c r="V4" s="24" t="str">
        <f>IF('PLOs-TQF-Mapping'!V4="x",IF('Weighted-Score'!V$9&gt;0,'Weighted-Score'!V$9,""),"")</f>
        <v/>
      </c>
      <c r="W4" s="24" t="str">
        <f>IF('PLOs-TQF-Mapping'!W4="x",IF('Weighted-Score'!W$9&gt;0,'Weighted-Score'!W$9,""),"")</f>
        <v/>
      </c>
      <c r="X4" s="24" t="str">
        <f>IF('PLOs-TQF-Mapping'!X4="x",IF('Weighted-Score'!X$9&gt;0,'Weighted-Score'!X$9,""),"")</f>
        <v/>
      </c>
      <c r="Y4" s="24" t="str">
        <f>IF('PLOs-TQF-Mapping'!Y4="x",IF('Weighted-Score'!Y$9&gt;0,'Weighted-Score'!Y$9,""),"")</f>
        <v/>
      </c>
      <c r="Z4" s="24" t="str">
        <f>IF('PLOs-TQF-Mapping'!Z4="x",IF('Weighted-Score'!Z$9&gt;0,'Weighted-Score'!Z$9,""),"")</f>
        <v/>
      </c>
      <c r="AA4" s="24" t="str">
        <f>IF('PLOs-TQF-Mapping'!AA4="x",IF('Weighted-Score'!AA$9&gt;0,'Weighted-Score'!AA$9,""),"")</f>
        <v/>
      </c>
      <c r="AB4" s="24" t="str">
        <f>IF('PLOs-TQF-Mapping'!AB4="x",IF('Weighted-Score'!AB$9&gt;0,'Weighted-Score'!AB$9,""),"")</f>
        <v/>
      </c>
      <c r="AC4" s="24" t="str">
        <f>IF('PLOs-TQF-Mapping'!AC4="x",IF('Weighted-Score'!AC$9&gt;0,'Weighted-Score'!AC$9,""),"")</f>
        <v/>
      </c>
      <c r="AD4" s="24" t="str">
        <f>IF('PLOs-TQF-Mapping'!AD4="x",IF('Weighted-Score'!AD$9&gt;0,'Weighted-Score'!AD$9,""),"")</f>
        <v/>
      </c>
      <c r="AE4" s="24" t="str">
        <f>IF('PLOs-TQF-Mapping'!AE4="x",IF('Weighted-Score'!AE$9&gt;0,'Weighted-Score'!AE$9,""),"")</f>
        <v/>
      </c>
      <c r="AF4" s="24" t="str">
        <f>IF('PLOs-TQF-Mapping'!AF4="x",IF('Weighted-Score'!AF$9&gt;0,'Weighted-Score'!AF$9,""),"")</f>
        <v/>
      </c>
      <c r="AG4" s="46">
        <f ca="1">SUM(D4:AF4)</f>
        <v>9.392046729065509</v>
      </c>
      <c r="AL4" s="104">
        <v>1</v>
      </c>
      <c r="AM4" s="196" t="str">
        <f t="shared" ref="AM4:AV9" si="0">IF(SUMIF($B$4:$B$23,$AL4,D$4:D$23) &gt; 0,SUMIF($B$4:$B$23,$AL4,D$4:D$23),"")</f>
        <v/>
      </c>
      <c r="AN4" s="196" t="str">
        <f t="shared" si="0"/>
        <v/>
      </c>
      <c r="AO4" s="196" t="str">
        <f t="shared" si="0"/>
        <v/>
      </c>
      <c r="AP4" s="196" t="str">
        <f t="shared" si="0"/>
        <v/>
      </c>
      <c r="AQ4" s="196" t="str">
        <f t="shared" si="0"/>
        <v/>
      </c>
      <c r="AR4" s="196">
        <f t="shared" ca="1" si="0"/>
        <v>0.92857142857142849</v>
      </c>
      <c r="AS4" s="196" t="str">
        <f t="shared" si="0"/>
        <v/>
      </c>
      <c r="AT4" s="196">
        <f t="shared" ca="1" si="0"/>
        <v>9.392046729065509</v>
      </c>
      <c r="AU4" s="196">
        <f t="shared" ca="1" si="0"/>
        <v>8.9050674895603041</v>
      </c>
      <c r="AV4" s="196" t="str">
        <f t="shared" si="0"/>
        <v/>
      </c>
      <c r="AW4" s="196" t="str">
        <f t="shared" ref="AW4:BF9" si="1">IF(SUMIF($B$4:$B$23,$AL4,N$4:N$23) &gt; 0,SUMIF($B$4:$B$23,$AL4,N$4:N$23),"")</f>
        <v/>
      </c>
      <c r="AX4" s="196" t="str">
        <f t="shared" si="1"/>
        <v/>
      </c>
      <c r="AY4" s="196">
        <f t="shared" ca="1" si="1"/>
        <v>1.7999999999999998</v>
      </c>
      <c r="AZ4" s="196" t="str">
        <f t="shared" si="1"/>
        <v/>
      </c>
      <c r="BA4" s="196">
        <f t="shared" ca="1" si="1"/>
        <v>6.0763852569276295</v>
      </c>
      <c r="BB4" s="196" t="str">
        <f t="shared" si="1"/>
        <v/>
      </c>
      <c r="BC4" s="196" t="str">
        <f t="shared" si="1"/>
        <v/>
      </c>
      <c r="BD4" s="196" t="str">
        <f t="shared" si="1"/>
        <v/>
      </c>
      <c r="BE4" s="196">
        <f t="shared" ca="1" si="1"/>
        <v>10.034660709899287</v>
      </c>
      <c r="BF4" s="196" t="str">
        <f t="shared" si="1"/>
        <v/>
      </c>
      <c r="BG4" s="196" t="str">
        <f t="shared" ref="BG4:BO9" si="2">IF(SUMIF($B$4:$B$23,$AL4,X$4:X$23) &gt; 0,SUMIF($B$4:$B$23,$AL4,X$4:X$23),"")</f>
        <v/>
      </c>
      <c r="BH4" s="196">
        <f t="shared" ca="1" si="2"/>
        <v>0.1</v>
      </c>
      <c r="BI4" s="196" t="str">
        <f t="shared" si="2"/>
        <v/>
      </c>
      <c r="BJ4" s="196" t="str">
        <f t="shared" si="2"/>
        <v/>
      </c>
      <c r="BK4" s="196" t="str">
        <f t="shared" si="2"/>
        <v/>
      </c>
      <c r="BL4" s="196" t="str">
        <f t="shared" si="2"/>
        <v/>
      </c>
      <c r="BM4" s="196">
        <f t="shared" ca="1" si="2"/>
        <v>1.8580338983050846</v>
      </c>
      <c r="BN4" s="196" t="str">
        <f t="shared" si="2"/>
        <v/>
      </c>
      <c r="BO4" s="196" t="str">
        <f t="shared" si="2"/>
        <v/>
      </c>
      <c r="BP4" s="46">
        <f ca="1">SUM(AM4:BO4)</f>
        <v>39.094765512329246</v>
      </c>
    </row>
    <row r="5" spans="1:68" ht="18" customHeight="1">
      <c r="A5" s="8"/>
      <c r="B5" s="5" t="s">
        <v>147</v>
      </c>
      <c r="C5" s="239" t="s">
        <v>148</v>
      </c>
      <c r="D5" s="24" t="str">
        <f>IF('PLOs-TQF-Mapping'!D5="x",IF('Weighted-Score'!D$9&gt;0,'Weighted-Score'!D$9,""),"")</f>
        <v/>
      </c>
      <c r="E5" s="24" t="str">
        <f>IF('PLOs-TQF-Mapping'!E5="x",IF('Weighted-Score'!E$9&gt;0,'Weighted-Score'!E$9,""),"")</f>
        <v/>
      </c>
      <c r="F5" s="24" t="str">
        <f>IF('PLOs-TQF-Mapping'!F5="x",IF('Weighted-Score'!F$9&gt;0,'Weighted-Score'!F$9,""),"")</f>
        <v/>
      </c>
      <c r="G5" s="24" t="str">
        <f>IF('PLOs-TQF-Mapping'!G5="x",IF('Weighted-Score'!G$9&gt;0,'Weighted-Score'!G$9,""),"")</f>
        <v/>
      </c>
      <c r="H5" s="24" t="str">
        <f>IF('PLOs-TQF-Mapping'!H5="x",IF('Weighted-Score'!H$9&gt;0,'Weighted-Score'!H$9,""),"")</f>
        <v/>
      </c>
      <c r="I5" s="24" t="str">
        <f>IF('PLOs-TQF-Mapping'!I5="x",IF('Weighted-Score'!I$9&gt;0,'Weighted-Score'!I$9,""),"")</f>
        <v/>
      </c>
      <c r="J5" s="24" t="str">
        <f>IF('PLOs-TQF-Mapping'!J5="x",IF('Weighted-Score'!J$9&gt;0,'Weighted-Score'!J$9,""),"")</f>
        <v/>
      </c>
      <c r="K5" s="24" t="str">
        <f>IF('PLOs-TQF-Mapping'!K5="x",IF('Weighted-Score'!K$9&gt;0,'Weighted-Score'!K$9,""),"")</f>
        <v/>
      </c>
      <c r="L5" s="24" t="str">
        <f>IF('PLOs-TQF-Mapping'!L5="x",IF('Weighted-Score'!L$9&gt;0,'Weighted-Score'!L$9,""),"")</f>
        <v/>
      </c>
      <c r="M5" s="24" t="str">
        <f>IF('PLOs-TQF-Mapping'!M5="x",IF('Weighted-Score'!M$9&gt;0,'Weighted-Score'!M$9,""),"")</f>
        <v/>
      </c>
      <c r="N5" s="24" t="str">
        <f>IF('PLOs-TQF-Mapping'!N5="x",IF('Weighted-Score'!N$9&gt;0,'Weighted-Score'!N$9,""),"")</f>
        <v/>
      </c>
      <c r="O5" s="24" t="str">
        <f>IF('PLOs-TQF-Mapping'!O5="x",IF('Weighted-Score'!O$9&gt;0,'Weighted-Score'!O$9,""),"")</f>
        <v/>
      </c>
      <c r="P5" s="24">
        <f ca="1">IF('PLOs-TQF-Mapping'!P5="x",IF('Weighted-Score'!P$9&gt;0,'Weighted-Score'!P$9,""),"")</f>
        <v>0.6</v>
      </c>
      <c r="Q5" s="24" t="str">
        <f>IF('PLOs-TQF-Mapping'!Q5="x",IF('Weighted-Score'!Q$9&gt;0,'Weighted-Score'!Q$9,""),"")</f>
        <v/>
      </c>
      <c r="R5" s="24" t="str">
        <f>IF('PLOs-TQF-Mapping'!R5="x",IF('Weighted-Score'!R$9&gt;0,'Weighted-Score'!R$9,""),"")</f>
        <v/>
      </c>
      <c r="S5" s="24" t="str">
        <f>IF('PLOs-TQF-Mapping'!S5="x",IF('Weighted-Score'!S$9&gt;0,'Weighted-Score'!S$9,""),"")</f>
        <v/>
      </c>
      <c r="T5" s="24" t="str">
        <f>IF('PLOs-TQF-Mapping'!T5="x",IF('Weighted-Score'!T$9&gt;0,'Weighted-Score'!T$9,""),"")</f>
        <v/>
      </c>
      <c r="U5" s="24" t="str">
        <f>IF('PLOs-TQF-Mapping'!U5="x",IF('Weighted-Score'!U$9&gt;0,'Weighted-Score'!U$9,""),"")</f>
        <v/>
      </c>
      <c r="V5" s="24" t="str">
        <f>IF('PLOs-TQF-Mapping'!V5="x",IF('Weighted-Score'!V$9&gt;0,'Weighted-Score'!V$9,""),"")</f>
        <v/>
      </c>
      <c r="W5" s="24" t="str">
        <f>IF('PLOs-TQF-Mapping'!W5="x",IF('Weighted-Score'!W$9&gt;0,'Weighted-Score'!W$9,""),"")</f>
        <v/>
      </c>
      <c r="X5" s="24" t="str">
        <f>IF('PLOs-TQF-Mapping'!X5="x",IF('Weighted-Score'!X$9&gt;0,'Weighted-Score'!X$9,""),"")</f>
        <v/>
      </c>
      <c r="Y5" s="24" t="str">
        <f>IF('PLOs-TQF-Mapping'!Y5="x",IF('Weighted-Score'!Y$9&gt;0,'Weighted-Score'!Y$9,""),"")</f>
        <v/>
      </c>
      <c r="Z5" s="24" t="str">
        <f>IF('PLOs-TQF-Mapping'!Z5="x",IF('Weighted-Score'!Z$9&gt;0,'Weighted-Score'!Z$9,""),"")</f>
        <v/>
      </c>
      <c r="AA5" s="24" t="str">
        <f>IF('PLOs-TQF-Mapping'!AA5="x",IF('Weighted-Score'!AA$9&gt;0,'Weighted-Score'!AA$9,""),"")</f>
        <v/>
      </c>
      <c r="AB5" s="24" t="str">
        <f>IF('PLOs-TQF-Mapping'!AB5="x",IF('Weighted-Score'!AB$9&gt;0,'Weighted-Score'!AB$9,""),"")</f>
        <v/>
      </c>
      <c r="AC5" s="24" t="str">
        <f>IF('PLOs-TQF-Mapping'!AC5="x",IF('Weighted-Score'!AC$9&gt;0,'Weighted-Score'!AC$9,""),"")</f>
        <v/>
      </c>
      <c r="AD5" s="24" t="str">
        <f>IF('PLOs-TQF-Mapping'!AD5="x",IF('Weighted-Score'!AD$9&gt;0,'Weighted-Score'!AD$9,""),"")</f>
        <v/>
      </c>
      <c r="AE5" s="24" t="str">
        <f>IF('PLOs-TQF-Mapping'!AE5="x",IF('Weighted-Score'!AE$9&gt;0,'Weighted-Score'!AE$9,""),"")</f>
        <v/>
      </c>
      <c r="AF5" s="24" t="str">
        <f>IF('PLOs-TQF-Mapping'!AF5="x",IF('Weighted-Score'!AF$9&gt;0,'Weighted-Score'!AF$9,""),"")</f>
        <v/>
      </c>
      <c r="AG5" s="46">
        <f t="shared" ref="AG5:AG23" ca="1" si="3">SUM(D5:AF5)</f>
        <v>0.6</v>
      </c>
      <c r="AL5" s="104">
        <v>2</v>
      </c>
      <c r="AM5" s="196" t="str">
        <f t="shared" si="0"/>
        <v/>
      </c>
      <c r="AN5" s="196" t="str">
        <f t="shared" si="0"/>
        <v/>
      </c>
      <c r="AO5" s="196" t="str">
        <f t="shared" si="0"/>
        <v/>
      </c>
      <c r="AP5" s="196" t="str">
        <f t="shared" si="0"/>
        <v/>
      </c>
      <c r="AQ5" s="196" t="str">
        <f t="shared" si="0"/>
        <v/>
      </c>
      <c r="AR5" s="196" t="str">
        <f t="shared" si="0"/>
        <v/>
      </c>
      <c r="AS5" s="196" t="str">
        <f t="shared" si="0"/>
        <v/>
      </c>
      <c r="AT5" s="196" t="str">
        <f t="shared" si="0"/>
        <v/>
      </c>
      <c r="AU5" s="196" t="str">
        <f t="shared" si="0"/>
        <v/>
      </c>
      <c r="AV5" s="196">
        <f t="shared" ca="1" si="0"/>
        <v>15.482142857142858</v>
      </c>
      <c r="AW5" s="196" t="str">
        <f t="shared" si="1"/>
        <v/>
      </c>
      <c r="AX5" s="196" t="str">
        <f t="shared" si="1"/>
        <v/>
      </c>
      <c r="AY5" s="196" t="str">
        <f t="shared" si="1"/>
        <v/>
      </c>
      <c r="AZ5" s="196">
        <f t="shared" ca="1" si="1"/>
        <v>22.597549019607843</v>
      </c>
      <c r="BA5" s="196" t="str">
        <f t="shared" si="1"/>
        <v/>
      </c>
      <c r="BB5" s="196">
        <f t="shared" ca="1" si="1"/>
        <v>25.69805591364246</v>
      </c>
      <c r="BC5" s="196" t="str">
        <f t="shared" si="1"/>
        <v/>
      </c>
      <c r="BD5" s="196">
        <f t="shared" ca="1" si="1"/>
        <v>5.8106197478991595</v>
      </c>
      <c r="BE5" s="196">
        <f t="shared" ca="1" si="1"/>
        <v>40.138642839597146</v>
      </c>
      <c r="BF5" s="196" t="str">
        <f t="shared" si="1"/>
        <v/>
      </c>
      <c r="BG5" s="196" t="str">
        <f t="shared" si="2"/>
        <v/>
      </c>
      <c r="BH5" s="196" t="str">
        <f t="shared" si="2"/>
        <v/>
      </c>
      <c r="BI5" s="196" t="str">
        <f t="shared" si="2"/>
        <v/>
      </c>
      <c r="BJ5" s="196" t="str">
        <f t="shared" si="2"/>
        <v/>
      </c>
      <c r="BK5" s="196" t="str">
        <f t="shared" si="2"/>
        <v/>
      </c>
      <c r="BL5" s="196" t="str">
        <f t="shared" si="2"/>
        <v/>
      </c>
      <c r="BM5" s="196" t="str">
        <f t="shared" si="2"/>
        <v/>
      </c>
      <c r="BN5" s="196" t="str">
        <f t="shared" si="2"/>
        <v/>
      </c>
      <c r="BO5" s="196" t="str">
        <f t="shared" si="2"/>
        <v/>
      </c>
      <c r="BP5" s="46">
        <f t="shared" ref="BP5:BP9" ca="1" si="4">SUM(AM5:BO5)</f>
        <v>109.72701037788946</v>
      </c>
    </row>
    <row r="6" spans="1:68" ht="18" customHeight="1">
      <c r="A6" s="8"/>
      <c r="B6" s="5" t="s">
        <v>147</v>
      </c>
      <c r="C6" s="239" t="s">
        <v>149</v>
      </c>
      <c r="D6" s="24" t="str">
        <f>IF('PLOs-TQF-Mapping'!D6="x",IF('Weighted-Score'!D$9&gt;0,'Weighted-Score'!D$9,""),"")</f>
        <v/>
      </c>
      <c r="E6" s="24" t="str">
        <f>IF('PLOs-TQF-Mapping'!E6="x",IF('Weighted-Score'!E$9&gt;0,'Weighted-Score'!E$9,""),"")</f>
        <v/>
      </c>
      <c r="F6" s="24" t="str">
        <f>IF('PLOs-TQF-Mapping'!F6="x",IF('Weighted-Score'!F$9&gt;0,'Weighted-Score'!F$9,""),"")</f>
        <v/>
      </c>
      <c r="G6" s="24" t="str">
        <f>IF('PLOs-TQF-Mapping'!G6="x",IF('Weighted-Score'!G$9&gt;0,'Weighted-Score'!G$9,""),"")</f>
        <v/>
      </c>
      <c r="H6" s="24" t="str">
        <f>IF('PLOs-TQF-Mapping'!H6="x",IF('Weighted-Score'!H$9&gt;0,'Weighted-Score'!H$9,""),"")</f>
        <v/>
      </c>
      <c r="I6" s="24" t="str">
        <f>IF('PLOs-TQF-Mapping'!I6="x",IF('Weighted-Score'!I$9&gt;0,'Weighted-Score'!I$9,""),"")</f>
        <v/>
      </c>
      <c r="J6" s="24" t="str">
        <f>IF('PLOs-TQF-Mapping'!J6="x",IF('Weighted-Score'!J$9&gt;0,'Weighted-Score'!J$9,""),"")</f>
        <v/>
      </c>
      <c r="K6" s="24" t="str">
        <f>IF('PLOs-TQF-Mapping'!K6="x",IF('Weighted-Score'!K$9&gt;0,'Weighted-Score'!K$9,""),"")</f>
        <v/>
      </c>
      <c r="L6" s="24" t="str">
        <f>IF('PLOs-TQF-Mapping'!L6="x",IF('Weighted-Score'!L$9&gt;0,'Weighted-Score'!L$9,""),"")</f>
        <v/>
      </c>
      <c r="M6" s="24" t="str">
        <f>IF('PLOs-TQF-Mapping'!M6="x",IF('Weighted-Score'!M$9&gt;0,'Weighted-Score'!M$9,""),"")</f>
        <v/>
      </c>
      <c r="N6" s="24" t="str">
        <f>IF('PLOs-TQF-Mapping'!N6="x",IF('Weighted-Score'!N$9&gt;0,'Weighted-Score'!N$9,""),"")</f>
        <v/>
      </c>
      <c r="O6" s="24" t="str">
        <f>IF('PLOs-TQF-Mapping'!O6="x",IF('Weighted-Score'!O$9&gt;0,'Weighted-Score'!O$9,""),"")</f>
        <v/>
      </c>
      <c r="P6" s="24">
        <f ca="1">IF('PLOs-TQF-Mapping'!P6="x",IF('Weighted-Score'!P$9&gt;0,'Weighted-Score'!P$9,""),"")</f>
        <v>0.6</v>
      </c>
      <c r="Q6" s="24" t="str">
        <f>IF('PLOs-TQF-Mapping'!Q6="x",IF('Weighted-Score'!Q$9&gt;0,'Weighted-Score'!Q$9,""),"")</f>
        <v/>
      </c>
      <c r="R6" s="24" t="str">
        <f>IF('PLOs-TQF-Mapping'!R6="x",IF('Weighted-Score'!R$9&gt;0,'Weighted-Score'!R$9,""),"")</f>
        <v/>
      </c>
      <c r="S6" s="24" t="str">
        <f>IF('PLOs-TQF-Mapping'!S6="x",IF('Weighted-Score'!S$9&gt;0,'Weighted-Score'!S$9,""),"")</f>
        <v/>
      </c>
      <c r="T6" s="24" t="str">
        <f>IF('PLOs-TQF-Mapping'!T6="x",IF('Weighted-Score'!T$9&gt;0,'Weighted-Score'!T$9,""),"")</f>
        <v/>
      </c>
      <c r="U6" s="24" t="str">
        <f>IF('PLOs-TQF-Mapping'!U6="x",IF('Weighted-Score'!U$9&gt;0,'Weighted-Score'!U$9,""),"")</f>
        <v/>
      </c>
      <c r="V6" s="24" t="str">
        <f>IF('PLOs-TQF-Mapping'!V6="x",IF('Weighted-Score'!V$9&gt;0,'Weighted-Score'!V$9,""),"")</f>
        <v/>
      </c>
      <c r="W6" s="24" t="str">
        <f>IF('PLOs-TQF-Mapping'!W6="x",IF('Weighted-Score'!W$9&gt;0,'Weighted-Score'!W$9,""),"")</f>
        <v/>
      </c>
      <c r="X6" s="24" t="str">
        <f>IF('PLOs-TQF-Mapping'!X6="x",IF('Weighted-Score'!X$9&gt;0,'Weighted-Score'!X$9,""),"")</f>
        <v/>
      </c>
      <c r="Y6" s="24" t="str">
        <f>IF('PLOs-TQF-Mapping'!Y6="x",IF('Weighted-Score'!Y$9&gt;0,'Weighted-Score'!Y$9,""),"")</f>
        <v/>
      </c>
      <c r="Z6" s="24" t="str">
        <f>IF('PLOs-TQF-Mapping'!Z6="x",IF('Weighted-Score'!Z$9&gt;0,'Weighted-Score'!Z$9,""),"")</f>
        <v/>
      </c>
      <c r="AA6" s="24" t="str">
        <f>IF('PLOs-TQF-Mapping'!AA6="x",IF('Weighted-Score'!AA$9&gt;0,'Weighted-Score'!AA$9,""),"")</f>
        <v/>
      </c>
      <c r="AB6" s="24" t="str">
        <f>IF('PLOs-TQF-Mapping'!AB6="x",IF('Weighted-Score'!AB$9&gt;0,'Weighted-Score'!AB$9,""),"")</f>
        <v/>
      </c>
      <c r="AC6" s="24" t="str">
        <f>IF('PLOs-TQF-Mapping'!AC6="x",IF('Weighted-Score'!AC$9&gt;0,'Weighted-Score'!AC$9,""),"")</f>
        <v/>
      </c>
      <c r="AD6" s="24" t="str">
        <f>IF('PLOs-TQF-Mapping'!AD6="x",IF('Weighted-Score'!AD$9&gt;0,'Weighted-Score'!AD$9,""),"")</f>
        <v/>
      </c>
      <c r="AE6" s="24" t="str">
        <f>IF('PLOs-TQF-Mapping'!AE6="x",IF('Weighted-Score'!AE$9&gt;0,'Weighted-Score'!AE$9,""),"")</f>
        <v/>
      </c>
      <c r="AF6" s="24" t="str">
        <f>IF('PLOs-TQF-Mapping'!AF6="x",IF('Weighted-Score'!AF$9&gt;0,'Weighted-Score'!AF$9,""),"")</f>
        <v/>
      </c>
      <c r="AG6" s="46">
        <f t="shared" ca="1" si="3"/>
        <v>0.6</v>
      </c>
      <c r="AL6" s="104">
        <v>3</v>
      </c>
      <c r="AM6" s="196" t="str">
        <f t="shared" si="0"/>
        <v/>
      </c>
      <c r="AN6" s="196" t="str">
        <f t="shared" si="0"/>
        <v/>
      </c>
      <c r="AO6" s="196" t="str">
        <f t="shared" si="0"/>
        <v/>
      </c>
      <c r="AP6" s="196" t="str">
        <f t="shared" si="0"/>
        <v/>
      </c>
      <c r="AQ6" s="196" t="str">
        <f t="shared" si="0"/>
        <v/>
      </c>
      <c r="AR6" s="196" t="str">
        <f t="shared" si="0"/>
        <v/>
      </c>
      <c r="AS6" s="196" t="str">
        <f t="shared" si="0"/>
        <v/>
      </c>
      <c r="AT6" s="196" t="str">
        <f t="shared" si="0"/>
        <v/>
      </c>
      <c r="AU6" s="196" t="str">
        <f t="shared" si="0"/>
        <v/>
      </c>
      <c r="AV6" s="196">
        <f t="shared" ca="1" si="0"/>
        <v>7.7410714285714288</v>
      </c>
      <c r="AW6" s="196" t="str">
        <f t="shared" si="1"/>
        <v/>
      </c>
      <c r="AX6" s="196" t="str">
        <f t="shared" si="1"/>
        <v/>
      </c>
      <c r="AY6" s="196" t="str">
        <f t="shared" si="1"/>
        <v/>
      </c>
      <c r="AZ6" s="196" t="str">
        <f t="shared" si="1"/>
        <v/>
      </c>
      <c r="BA6" s="196" t="str">
        <f t="shared" si="1"/>
        <v/>
      </c>
      <c r="BB6" s="196">
        <f t="shared" ca="1" si="1"/>
        <v>19.273541935231844</v>
      </c>
      <c r="BC6" s="196" t="str">
        <f t="shared" si="1"/>
        <v/>
      </c>
      <c r="BD6" s="196" t="str">
        <f t="shared" si="1"/>
        <v/>
      </c>
      <c r="BE6" s="196">
        <f t="shared" ca="1" si="1"/>
        <v>30.103982129697862</v>
      </c>
      <c r="BF6" s="196" t="str">
        <f t="shared" si="1"/>
        <v/>
      </c>
      <c r="BG6" s="196" t="str">
        <f t="shared" si="2"/>
        <v/>
      </c>
      <c r="BH6" s="196">
        <f t="shared" ca="1" si="2"/>
        <v>0.05</v>
      </c>
      <c r="BI6" s="196" t="str">
        <f t="shared" si="2"/>
        <v/>
      </c>
      <c r="BJ6" s="196">
        <f t="shared" ca="1" si="2"/>
        <v>0.17647058823529413</v>
      </c>
      <c r="BK6" s="196" t="str">
        <f t="shared" si="2"/>
        <v/>
      </c>
      <c r="BL6" s="196" t="str">
        <f t="shared" si="2"/>
        <v/>
      </c>
      <c r="BM6" s="196">
        <f t="shared" ca="1" si="2"/>
        <v>1.8580338983050846</v>
      </c>
      <c r="BN6" s="196" t="str">
        <f t="shared" si="2"/>
        <v/>
      </c>
      <c r="BO6" s="196" t="str">
        <f t="shared" si="2"/>
        <v/>
      </c>
      <c r="BP6" s="46">
        <f t="shared" ca="1" si="4"/>
        <v>59.203099980041515</v>
      </c>
    </row>
    <row r="7" spans="1:68" ht="18" customHeight="1">
      <c r="A7" s="8"/>
      <c r="B7" s="5" t="s">
        <v>147</v>
      </c>
      <c r="C7" s="239" t="s">
        <v>150</v>
      </c>
      <c r="D7" s="24" t="str">
        <f>IF('PLOs-TQF-Mapping'!D7="x",IF('Weighted-Score'!D$9&gt;0,'Weighted-Score'!D$9,""),"")</f>
        <v/>
      </c>
      <c r="E7" s="24" t="str">
        <f>IF('PLOs-TQF-Mapping'!E7="x",IF('Weighted-Score'!E$9&gt;0,'Weighted-Score'!E$9,""),"")</f>
        <v/>
      </c>
      <c r="F7" s="24" t="str">
        <f>IF('PLOs-TQF-Mapping'!F7="x",IF('Weighted-Score'!F$9&gt;0,'Weighted-Score'!F$9,""),"")</f>
        <v/>
      </c>
      <c r="G7" s="24" t="str">
        <f>IF('PLOs-TQF-Mapping'!G7="x",IF('Weighted-Score'!G$9&gt;0,'Weighted-Score'!G$9,""),"")</f>
        <v/>
      </c>
      <c r="H7" s="24" t="str">
        <f>IF('PLOs-TQF-Mapping'!H7="x",IF('Weighted-Score'!H$9&gt;0,'Weighted-Score'!H$9,""),"")</f>
        <v/>
      </c>
      <c r="I7" s="24">
        <f ca="1">IF('PLOs-TQF-Mapping'!I7="x",IF('Weighted-Score'!I$9&gt;0,'Weighted-Score'!I$9,""),"")</f>
        <v>0.92857142857142849</v>
      </c>
      <c r="J7" s="24" t="str">
        <f>IF('PLOs-TQF-Mapping'!J7="x",IF('Weighted-Score'!J$9&gt;0,'Weighted-Score'!J$9,""),"")</f>
        <v/>
      </c>
      <c r="K7" s="24" t="str">
        <f>IF('PLOs-TQF-Mapping'!K7="x",IF('Weighted-Score'!K$9&gt;0,'Weighted-Score'!K$9,""),"")</f>
        <v/>
      </c>
      <c r="L7" s="24" t="str">
        <f>IF('PLOs-TQF-Mapping'!L7="x",IF('Weighted-Score'!L$9&gt;0,'Weighted-Score'!L$9,""),"")</f>
        <v/>
      </c>
      <c r="M7" s="24" t="str">
        <f>IF('PLOs-TQF-Mapping'!M7="x",IF('Weighted-Score'!M$9&gt;0,'Weighted-Score'!M$9,""),"")</f>
        <v/>
      </c>
      <c r="N7" s="24" t="str">
        <f>IF('PLOs-TQF-Mapping'!N7="x",IF('Weighted-Score'!N$9&gt;0,'Weighted-Score'!N$9,""),"")</f>
        <v/>
      </c>
      <c r="O7" s="24" t="str">
        <f>IF('PLOs-TQF-Mapping'!O7="x",IF('Weighted-Score'!O$9&gt;0,'Weighted-Score'!O$9,""),"")</f>
        <v/>
      </c>
      <c r="P7" s="24">
        <f ca="1">IF('PLOs-TQF-Mapping'!P7="x",IF('Weighted-Score'!P$9&gt;0,'Weighted-Score'!P$9,""),"")</f>
        <v>0.6</v>
      </c>
      <c r="Q7" s="24" t="str">
        <f>IF('PLOs-TQF-Mapping'!Q7="x",IF('Weighted-Score'!Q$9&gt;0,'Weighted-Score'!Q$9,""),"")</f>
        <v/>
      </c>
      <c r="R7" s="24">
        <f ca="1">IF('PLOs-TQF-Mapping'!R7="x",IF('Weighted-Score'!R$9&gt;0,'Weighted-Score'!R$9,""),"")</f>
        <v>3.0381926284638148</v>
      </c>
      <c r="S7" s="24" t="str">
        <f>IF('PLOs-TQF-Mapping'!S7="x",IF('Weighted-Score'!S$9&gt;0,'Weighted-Score'!S$9,""),"")</f>
        <v/>
      </c>
      <c r="T7" s="24" t="str">
        <f>IF('PLOs-TQF-Mapping'!T7="x",IF('Weighted-Score'!T$9&gt;0,'Weighted-Score'!T$9,""),"")</f>
        <v/>
      </c>
      <c r="U7" s="24" t="str">
        <f>IF('PLOs-TQF-Mapping'!U7="x",IF('Weighted-Score'!U$9&gt;0,'Weighted-Score'!U$9,""),"")</f>
        <v/>
      </c>
      <c r="V7" s="24" t="str">
        <f>IF('PLOs-TQF-Mapping'!V7="x",IF('Weighted-Score'!V$9&gt;0,'Weighted-Score'!V$9,""),"")</f>
        <v/>
      </c>
      <c r="W7" s="24" t="str">
        <f>IF('PLOs-TQF-Mapping'!W7="x",IF('Weighted-Score'!W$9&gt;0,'Weighted-Score'!W$9,""),"")</f>
        <v/>
      </c>
      <c r="X7" s="24" t="str">
        <f>IF('PLOs-TQF-Mapping'!X7="x",IF('Weighted-Score'!X$9&gt;0,'Weighted-Score'!X$9,""),"")</f>
        <v/>
      </c>
      <c r="Y7" s="24">
        <f ca="1">IF('PLOs-TQF-Mapping'!Y7="x",IF('Weighted-Score'!Y$9&gt;0,'Weighted-Score'!Y$9,""),"")</f>
        <v>0.05</v>
      </c>
      <c r="Z7" s="24" t="str">
        <f>IF('PLOs-TQF-Mapping'!Z7="x",IF('Weighted-Score'!Z$9&gt;0,'Weighted-Score'!Z$9,""),"")</f>
        <v/>
      </c>
      <c r="AA7" s="24" t="str">
        <f>IF('PLOs-TQF-Mapping'!AA7="x",IF('Weighted-Score'!AA$9&gt;0,'Weighted-Score'!AA$9,""),"")</f>
        <v/>
      </c>
      <c r="AB7" s="24" t="str">
        <f>IF('PLOs-TQF-Mapping'!AB7="x",IF('Weighted-Score'!AB$9&gt;0,'Weighted-Score'!AB$9,""),"")</f>
        <v/>
      </c>
      <c r="AC7" s="24" t="str">
        <f>IF('PLOs-TQF-Mapping'!AC7="x",IF('Weighted-Score'!AC$9&gt;0,'Weighted-Score'!AC$9,""),"")</f>
        <v/>
      </c>
      <c r="AD7" s="24" t="str">
        <f>IF('PLOs-TQF-Mapping'!AD7="x",IF('Weighted-Score'!AD$9&gt;0,'Weighted-Score'!AD$9,""),"")</f>
        <v/>
      </c>
      <c r="AE7" s="24" t="str">
        <f>IF('PLOs-TQF-Mapping'!AE7="x",IF('Weighted-Score'!AE$9&gt;0,'Weighted-Score'!AE$9,""),"")</f>
        <v/>
      </c>
      <c r="AF7" s="24" t="str">
        <f>IF('PLOs-TQF-Mapping'!AF7="x",IF('Weighted-Score'!AF$9&gt;0,'Weighted-Score'!AF$9,""),"")</f>
        <v/>
      </c>
      <c r="AG7" s="46">
        <f t="shared" ca="1" si="3"/>
        <v>4.6167640570352431</v>
      </c>
      <c r="AL7" s="104">
        <v>4</v>
      </c>
      <c r="AM7" s="196" t="str">
        <f t="shared" si="0"/>
        <v/>
      </c>
      <c r="AN7" s="196" t="str">
        <f t="shared" si="0"/>
        <v/>
      </c>
      <c r="AO7" s="196">
        <f t="shared" ca="1" si="0"/>
        <v>0.05</v>
      </c>
      <c r="AP7" s="196">
        <f t="shared" ca="1" si="0"/>
        <v>3.1285714285714286</v>
      </c>
      <c r="AQ7" s="196" t="str">
        <f t="shared" si="0"/>
        <v/>
      </c>
      <c r="AR7" s="196" t="str">
        <f t="shared" si="0"/>
        <v/>
      </c>
      <c r="AS7" s="196" t="str">
        <f t="shared" si="0"/>
        <v/>
      </c>
      <c r="AT7" s="196" t="str">
        <f t="shared" si="0"/>
        <v/>
      </c>
      <c r="AU7" s="196" t="str">
        <f t="shared" si="0"/>
        <v/>
      </c>
      <c r="AV7" s="196" t="str">
        <f t="shared" si="0"/>
        <v/>
      </c>
      <c r="AW7" s="196" t="str">
        <f t="shared" si="1"/>
        <v/>
      </c>
      <c r="AX7" s="196" t="str">
        <f t="shared" si="1"/>
        <v/>
      </c>
      <c r="AY7" s="196" t="str">
        <f t="shared" si="1"/>
        <v/>
      </c>
      <c r="AZ7" s="196" t="str">
        <f t="shared" si="1"/>
        <v/>
      </c>
      <c r="BA7" s="196" t="str">
        <f t="shared" si="1"/>
        <v/>
      </c>
      <c r="BB7" s="196" t="str">
        <f t="shared" si="1"/>
        <v/>
      </c>
      <c r="BC7" s="196" t="str">
        <f t="shared" si="1"/>
        <v/>
      </c>
      <c r="BD7" s="196" t="str">
        <f t="shared" si="1"/>
        <v/>
      </c>
      <c r="BE7" s="196" t="str">
        <f t="shared" si="1"/>
        <v/>
      </c>
      <c r="BF7" s="196">
        <f t="shared" ca="1" si="1"/>
        <v>0.19999999999999996</v>
      </c>
      <c r="BG7" s="196">
        <f t="shared" ca="1" si="2"/>
        <v>1.2999999999999998</v>
      </c>
      <c r="BH7" s="196" t="str">
        <f t="shared" si="2"/>
        <v/>
      </c>
      <c r="BI7" s="196">
        <f t="shared" ca="1" si="2"/>
        <v>2.2264705882352942</v>
      </c>
      <c r="BJ7" s="196">
        <f t="shared" ca="1" si="2"/>
        <v>0.17647058823529413</v>
      </c>
      <c r="BK7" s="196" t="str">
        <f t="shared" si="2"/>
        <v/>
      </c>
      <c r="BL7" s="196">
        <f t="shared" ca="1" si="2"/>
        <v>10.139619047619048</v>
      </c>
      <c r="BM7" s="196" t="str">
        <f t="shared" si="2"/>
        <v/>
      </c>
      <c r="BN7" s="196">
        <f t="shared" ca="1" si="2"/>
        <v>7.6940126050420172</v>
      </c>
      <c r="BO7" s="196">
        <f t="shared" ca="1" si="2"/>
        <v>6.8165631469979289</v>
      </c>
      <c r="BP7" s="46">
        <f t="shared" ca="1" si="4"/>
        <v>31.731707404701012</v>
      </c>
    </row>
    <row r="8" spans="1:68" ht="18" customHeight="1" thickBot="1">
      <c r="A8" s="8"/>
      <c r="B8" s="138" t="s">
        <v>147</v>
      </c>
      <c r="C8" s="139" t="s">
        <v>151</v>
      </c>
      <c r="D8" s="140" t="str">
        <f>IF('PLOs-TQF-Mapping'!D8="x",IF('Weighted-Score'!D$9&gt;0,'Weighted-Score'!D$9,""),"")</f>
        <v/>
      </c>
      <c r="E8" s="140" t="str">
        <f>IF('PLOs-TQF-Mapping'!E8="x",IF('Weighted-Score'!E$9&gt;0,'Weighted-Score'!E$9,""),"")</f>
        <v/>
      </c>
      <c r="F8" s="140" t="str">
        <f>IF('PLOs-TQF-Mapping'!F8="x",IF('Weighted-Score'!F$9&gt;0,'Weighted-Score'!F$9,""),"")</f>
        <v/>
      </c>
      <c r="G8" s="140" t="str">
        <f>IF('PLOs-TQF-Mapping'!G8="x",IF('Weighted-Score'!G$9&gt;0,'Weighted-Score'!G$9,""),"")</f>
        <v/>
      </c>
      <c r="H8" s="140" t="str">
        <f>IF('PLOs-TQF-Mapping'!H8="x",IF('Weighted-Score'!H$9&gt;0,'Weighted-Score'!H$9,""),"")</f>
        <v/>
      </c>
      <c r="I8" s="140" t="str">
        <f>IF('PLOs-TQF-Mapping'!I8="x",IF('Weighted-Score'!I$9&gt;0,'Weighted-Score'!I$9,""),"")</f>
        <v/>
      </c>
      <c r="J8" s="140" t="str">
        <f>IF('PLOs-TQF-Mapping'!J8="x",IF('Weighted-Score'!J$9&gt;0,'Weighted-Score'!J$9,""),"")</f>
        <v/>
      </c>
      <c r="K8" s="140" t="str">
        <f>IF('PLOs-TQF-Mapping'!K8="x",IF('Weighted-Score'!K$9&gt;0,'Weighted-Score'!K$9,""),"")</f>
        <v/>
      </c>
      <c r="L8" s="140">
        <f ca="1">IF('PLOs-TQF-Mapping'!L8="x",IF('Weighted-Score'!L$9&gt;0,'Weighted-Score'!L$9,""),"")</f>
        <v>8.9050674895603041</v>
      </c>
      <c r="M8" s="140" t="str">
        <f>IF('PLOs-TQF-Mapping'!M8="x",IF('Weighted-Score'!M$9&gt;0,'Weighted-Score'!M$9,""),"")</f>
        <v/>
      </c>
      <c r="N8" s="140" t="str">
        <f>IF('PLOs-TQF-Mapping'!N8="x",IF('Weighted-Score'!N$9&gt;0,'Weighted-Score'!N$9,""),"")</f>
        <v/>
      </c>
      <c r="O8" s="140" t="str">
        <f>IF('PLOs-TQF-Mapping'!O8="x",IF('Weighted-Score'!O$9&gt;0,'Weighted-Score'!O$9,""),"")</f>
        <v/>
      </c>
      <c r="P8" s="140" t="str">
        <f>IF('PLOs-TQF-Mapping'!P8="x",IF('Weighted-Score'!P$9&gt;0,'Weighted-Score'!P$9,""),"")</f>
        <v/>
      </c>
      <c r="Q8" s="140" t="str">
        <f>IF('PLOs-TQF-Mapping'!Q8="x",IF('Weighted-Score'!Q$9&gt;0,'Weighted-Score'!Q$9,""),"")</f>
        <v/>
      </c>
      <c r="R8" s="140">
        <f ca="1">IF('PLOs-TQF-Mapping'!R8="x",IF('Weighted-Score'!R$9&gt;0,'Weighted-Score'!R$9,""),"")</f>
        <v>3.0381926284638148</v>
      </c>
      <c r="S8" s="140" t="str">
        <f>IF('PLOs-TQF-Mapping'!S8="x",IF('Weighted-Score'!S$9&gt;0,'Weighted-Score'!S$9,""),"")</f>
        <v/>
      </c>
      <c r="T8" s="140" t="str">
        <f>IF('PLOs-TQF-Mapping'!T8="x",IF('Weighted-Score'!T$9&gt;0,'Weighted-Score'!T$9,""),"")</f>
        <v/>
      </c>
      <c r="U8" s="140" t="str">
        <f>IF('PLOs-TQF-Mapping'!U8="x",IF('Weighted-Score'!U$9&gt;0,'Weighted-Score'!U$9,""),"")</f>
        <v/>
      </c>
      <c r="V8" s="140">
        <f ca="1">IF('PLOs-TQF-Mapping'!V8="x",IF('Weighted-Score'!V$9&gt;0,'Weighted-Score'!V$9,""),"")</f>
        <v>10.034660709899287</v>
      </c>
      <c r="W8" s="140" t="str">
        <f>IF('PLOs-TQF-Mapping'!W8="x",IF('Weighted-Score'!W$9&gt;0,'Weighted-Score'!W$9,""),"")</f>
        <v/>
      </c>
      <c r="X8" s="140" t="str">
        <f>IF('PLOs-TQF-Mapping'!X8="x",IF('Weighted-Score'!X$9&gt;0,'Weighted-Score'!X$9,""),"")</f>
        <v/>
      </c>
      <c r="Y8" s="140">
        <f ca="1">IF('PLOs-TQF-Mapping'!Y8="x",IF('Weighted-Score'!Y$9&gt;0,'Weighted-Score'!Y$9,""),"")</f>
        <v>0.05</v>
      </c>
      <c r="Z8" s="140" t="str">
        <f>IF('PLOs-TQF-Mapping'!Z8="x",IF('Weighted-Score'!Z$9&gt;0,'Weighted-Score'!Z$9,""),"")</f>
        <v/>
      </c>
      <c r="AA8" s="140" t="str">
        <f>IF('PLOs-TQF-Mapping'!AA8="x",IF('Weighted-Score'!AA$9&gt;0,'Weighted-Score'!AA$9,""),"")</f>
        <v/>
      </c>
      <c r="AB8" s="140" t="str">
        <f>IF('PLOs-TQF-Mapping'!AB8="x",IF('Weighted-Score'!AB$9&gt;0,'Weighted-Score'!AB$9,""),"")</f>
        <v/>
      </c>
      <c r="AC8" s="140" t="str">
        <f>IF('PLOs-TQF-Mapping'!AC8="x",IF('Weighted-Score'!AC$9&gt;0,'Weighted-Score'!AC$9,""),"")</f>
        <v/>
      </c>
      <c r="AD8" s="140">
        <f ca="1">IF('PLOs-TQF-Mapping'!AD8="x",IF('Weighted-Score'!AD$9&gt;0,'Weighted-Score'!AD$9,""),"")</f>
        <v>1.8580338983050846</v>
      </c>
      <c r="AE8" s="140" t="str">
        <f>IF('PLOs-TQF-Mapping'!AE8="x",IF('Weighted-Score'!AE$9&gt;0,'Weighted-Score'!AE$9,""),"")</f>
        <v/>
      </c>
      <c r="AF8" s="140" t="str">
        <f>IF('PLOs-TQF-Mapping'!AF8="x",IF('Weighted-Score'!AF$9&gt;0,'Weighted-Score'!AF$9,""),"")</f>
        <v/>
      </c>
      <c r="AG8" s="141">
        <f t="shared" ca="1" si="3"/>
        <v>23.885954726228491</v>
      </c>
      <c r="AH8" s="142">
        <f ca="1">SUM(AG4:AG8)</f>
        <v>39.094765512329246</v>
      </c>
      <c r="AI8" s="10">
        <f ca="1">AH8/AH33</f>
        <v>0.87853405645683702</v>
      </c>
      <c r="AJ8" s="181"/>
      <c r="AL8" s="104">
        <v>5</v>
      </c>
      <c r="AM8" s="196" t="str">
        <f t="shared" si="0"/>
        <v/>
      </c>
      <c r="AN8" s="196" t="str">
        <f t="shared" si="0"/>
        <v/>
      </c>
      <c r="AO8" s="196" t="str">
        <f t="shared" si="0"/>
        <v/>
      </c>
      <c r="AP8" s="196" t="str">
        <f t="shared" si="0"/>
        <v/>
      </c>
      <c r="AQ8" s="196" t="str">
        <f t="shared" si="0"/>
        <v/>
      </c>
      <c r="AR8" s="196" t="str">
        <f t="shared" si="0"/>
        <v/>
      </c>
      <c r="AS8" s="196" t="str">
        <f t="shared" si="0"/>
        <v/>
      </c>
      <c r="AT8" s="196" t="str">
        <f t="shared" si="0"/>
        <v/>
      </c>
      <c r="AU8" s="196" t="str">
        <f t="shared" si="0"/>
        <v/>
      </c>
      <c r="AV8" s="196" t="str">
        <f t="shared" si="0"/>
        <v/>
      </c>
      <c r="AW8" s="196">
        <f t="shared" ca="1" si="1"/>
        <v>3</v>
      </c>
      <c r="AX8" s="196">
        <f t="shared" ca="1" si="1"/>
        <v>1</v>
      </c>
      <c r="AY8" s="196" t="str">
        <f t="shared" si="1"/>
        <v/>
      </c>
      <c r="AZ8" s="196" t="str">
        <f t="shared" si="1"/>
        <v/>
      </c>
      <c r="BA8" s="196" t="str">
        <f t="shared" si="1"/>
        <v/>
      </c>
      <c r="BB8" s="196" t="str">
        <f t="shared" si="1"/>
        <v/>
      </c>
      <c r="BC8" s="196">
        <f t="shared" ca="1" si="1"/>
        <v>1.8301587301587301</v>
      </c>
      <c r="BD8" s="196" t="str">
        <f t="shared" si="1"/>
        <v/>
      </c>
      <c r="BE8" s="196" t="str">
        <f t="shared" si="1"/>
        <v/>
      </c>
      <c r="BF8" s="196" t="str">
        <f t="shared" si="1"/>
        <v/>
      </c>
      <c r="BG8" s="196" t="str">
        <f t="shared" si="2"/>
        <v/>
      </c>
      <c r="BH8" s="196" t="str">
        <f t="shared" si="2"/>
        <v/>
      </c>
      <c r="BI8" s="196" t="str">
        <f t="shared" si="2"/>
        <v/>
      </c>
      <c r="BJ8" s="196" t="str">
        <f t="shared" si="2"/>
        <v/>
      </c>
      <c r="BK8" s="196">
        <f t="shared" ca="1" si="2"/>
        <v>3.4391767554479422</v>
      </c>
      <c r="BL8" s="196">
        <f t="shared" ca="1" si="2"/>
        <v>5.069809523809524</v>
      </c>
      <c r="BM8" s="196" t="str">
        <f t="shared" si="2"/>
        <v/>
      </c>
      <c r="BN8" s="196" t="str">
        <f t="shared" si="2"/>
        <v/>
      </c>
      <c r="BO8" s="196">
        <f t="shared" ca="1" si="2"/>
        <v>3.4082815734989644</v>
      </c>
      <c r="BP8" s="46">
        <f t="shared" ca="1" si="4"/>
        <v>17.747426582915161</v>
      </c>
    </row>
    <row r="9" spans="1:68" ht="18" customHeight="1" thickTop="1">
      <c r="A9" s="8"/>
      <c r="B9" s="5" t="s">
        <v>148</v>
      </c>
      <c r="C9" s="239" t="s">
        <v>147</v>
      </c>
      <c r="D9" s="137" t="str">
        <f>IF('PLOs-TQF-Mapping'!D9="x",IF('Weighted-Score'!D$9&gt;0,'Weighted-Score'!D$9,""),"")</f>
        <v/>
      </c>
      <c r="E9" s="137" t="str">
        <f>IF('PLOs-TQF-Mapping'!E9="x",IF('Weighted-Score'!E$9&gt;0,'Weighted-Score'!E$9,""),"")</f>
        <v/>
      </c>
      <c r="F9" s="137" t="str">
        <f>IF('PLOs-TQF-Mapping'!F9="x",IF('Weighted-Score'!F$9&gt;0,'Weighted-Score'!F$9,""),"")</f>
        <v/>
      </c>
      <c r="G9" s="137" t="str">
        <f>IF('PLOs-TQF-Mapping'!G9="x",IF('Weighted-Score'!G$9&gt;0,'Weighted-Score'!G$9,""),"")</f>
        <v/>
      </c>
      <c r="H9" s="137" t="str">
        <f>IF('PLOs-TQF-Mapping'!H9="x",IF('Weighted-Score'!H$9&gt;0,'Weighted-Score'!H$9,""),"")</f>
        <v/>
      </c>
      <c r="I9" s="137" t="str">
        <f>IF('PLOs-TQF-Mapping'!I9="x",IF('Weighted-Score'!I$9&gt;0,'Weighted-Score'!I$9,""),"")</f>
        <v/>
      </c>
      <c r="J9" s="137" t="str">
        <f>IF('PLOs-TQF-Mapping'!J9="x",IF('Weighted-Score'!J$9&gt;0,'Weighted-Score'!J$9,""),"")</f>
        <v/>
      </c>
      <c r="K9" s="137" t="str">
        <f>IF('PLOs-TQF-Mapping'!K9="x",IF('Weighted-Score'!K$9&gt;0,'Weighted-Score'!K$9,""),"")</f>
        <v/>
      </c>
      <c r="L9" s="137" t="str">
        <f>IF('PLOs-TQF-Mapping'!L9="x",IF('Weighted-Score'!L$9&gt;0,'Weighted-Score'!L$9,""),"")</f>
        <v/>
      </c>
      <c r="M9" s="137">
        <f ca="1">IF('PLOs-TQF-Mapping'!M9="x",IF('Weighted-Score'!M$9&gt;0,'Weighted-Score'!M$9,""),"")</f>
        <v>3.8705357142857144</v>
      </c>
      <c r="N9" s="137" t="str">
        <f>IF('PLOs-TQF-Mapping'!N9="x",IF('Weighted-Score'!N$9&gt;0,'Weighted-Score'!N$9,""),"")</f>
        <v/>
      </c>
      <c r="O9" s="137" t="str">
        <f>IF('PLOs-TQF-Mapping'!O9="x",IF('Weighted-Score'!O$9&gt;0,'Weighted-Score'!O$9,""),"")</f>
        <v/>
      </c>
      <c r="P9" s="137" t="str">
        <f>IF('PLOs-TQF-Mapping'!P9="x",IF('Weighted-Score'!P$9&gt;0,'Weighted-Score'!P$9,""),"")</f>
        <v/>
      </c>
      <c r="Q9" s="137">
        <f ca="1">IF('PLOs-TQF-Mapping'!Q9="x",IF('Weighted-Score'!Q$9&gt;0,'Weighted-Score'!Q$9,""),"")</f>
        <v>5.6493872549019608</v>
      </c>
      <c r="R9" s="137" t="str">
        <f>IF('PLOs-TQF-Mapping'!R9="x",IF('Weighted-Score'!R$9&gt;0,'Weighted-Score'!R$9,""),"")</f>
        <v/>
      </c>
      <c r="S9" s="137">
        <f ca="1">IF('PLOs-TQF-Mapping'!S9="x",IF('Weighted-Score'!S$9&gt;0,'Weighted-Score'!S$9,""),"")</f>
        <v>6.4245139784106149</v>
      </c>
      <c r="T9" s="137" t="str">
        <f>IF('PLOs-TQF-Mapping'!T9="x",IF('Weighted-Score'!T$9&gt;0,'Weighted-Score'!T$9,""),"")</f>
        <v/>
      </c>
      <c r="U9" s="137">
        <f ca="1">IF('PLOs-TQF-Mapping'!U9="x",IF('Weighted-Score'!U$9&gt;0,'Weighted-Score'!U$9,""),"")</f>
        <v>5.8106197478991595</v>
      </c>
      <c r="V9" s="137">
        <f ca="1">IF('PLOs-TQF-Mapping'!V9="x",IF('Weighted-Score'!V$9&gt;0,'Weighted-Score'!V$9,""),"")</f>
        <v>10.034660709899287</v>
      </c>
      <c r="W9" s="137" t="str">
        <f>IF('PLOs-TQF-Mapping'!W9="x",IF('Weighted-Score'!W$9&gt;0,'Weighted-Score'!W$9,""),"")</f>
        <v/>
      </c>
      <c r="X9" s="137" t="str">
        <f>IF('PLOs-TQF-Mapping'!X9="x",IF('Weighted-Score'!X$9&gt;0,'Weighted-Score'!X$9,""),"")</f>
        <v/>
      </c>
      <c r="Y9" s="137" t="str">
        <f>IF('PLOs-TQF-Mapping'!Y9="x",IF('Weighted-Score'!Y$9&gt;0,'Weighted-Score'!Y$9,""),"")</f>
        <v/>
      </c>
      <c r="Z9" s="137" t="str">
        <f>IF('PLOs-TQF-Mapping'!Z9="x",IF('Weighted-Score'!Z$9&gt;0,'Weighted-Score'!Z$9,""),"")</f>
        <v/>
      </c>
      <c r="AA9" s="137" t="str">
        <f>IF('PLOs-TQF-Mapping'!AA9="x",IF('Weighted-Score'!AA$9&gt;0,'Weighted-Score'!AA$9,""),"")</f>
        <v/>
      </c>
      <c r="AB9" s="137" t="str">
        <f>IF('PLOs-TQF-Mapping'!AB9="x",IF('Weighted-Score'!AB$9&gt;0,'Weighted-Score'!AB$9,""),"")</f>
        <v/>
      </c>
      <c r="AC9" s="137" t="str">
        <f>IF('PLOs-TQF-Mapping'!AC9="x",IF('Weighted-Score'!AC$9&gt;0,'Weighted-Score'!AC$9,""),"")</f>
        <v/>
      </c>
      <c r="AD9" s="137" t="str">
        <f>IF('PLOs-TQF-Mapping'!AD9="x",IF('Weighted-Score'!AD$9&gt;0,'Weighted-Score'!AD$9,""),"")</f>
        <v/>
      </c>
      <c r="AE9" s="137" t="str">
        <f>IF('PLOs-TQF-Mapping'!AE9="x",IF('Weighted-Score'!AE$9&gt;0,'Weighted-Score'!AE$9,""),"")</f>
        <v/>
      </c>
      <c r="AF9" s="137" t="str">
        <f>IF('PLOs-TQF-Mapping'!AF9="x",IF('Weighted-Score'!AF$9&gt;0,'Weighted-Score'!AF$9,""),"")</f>
        <v/>
      </c>
      <c r="AG9" s="46">
        <f t="shared" ca="1" si="3"/>
        <v>31.789717405396736</v>
      </c>
      <c r="AL9" s="104">
        <v>6</v>
      </c>
      <c r="AM9" s="196">
        <f t="shared" ca="1" si="0"/>
        <v>1.1285714285714286</v>
      </c>
      <c r="AN9" s="196">
        <f t="shared" ca="1" si="0"/>
        <v>4.528955060284984</v>
      </c>
      <c r="AO9" s="196" t="str">
        <f t="shared" si="0"/>
        <v/>
      </c>
      <c r="AP9" s="196">
        <f t="shared" ca="1" si="0"/>
        <v>3.1285714285714286</v>
      </c>
      <c r="AQ9" s="196">
        <f t="shared" ca="1" si="0"/>
        <v>2.9285714285714284</v>
      </c>
      <c r="AR9" s="196">
        <f t="shared" ca="1" si="0"/>
        <v>0.92857142857142849</v>
      </c>
      <c r="AS9" s="196">
        <f t="shared" ca="1" si="0"/>
        <v>6.2571428571428571</v>
      </c>
      <c r="AT9" s="196" t="str">
        <f t="shared" si="0"/>
        <v/>
      </c>
      <c r="AU9" s="196" t="str">
        <f t="shared" si="0"/>
        <v/>
      </c>
      <c r="AV9" s="196" t="str">
        <f t="shared" si="0"/>
        <v/>
      </c>
      <c r="AW9" s="196" t="str">
        <f t="shared" si="1"/>
        <v/>
      </c>
      <c r="AX9" s="196" t="str">
        <f t="shared" si="1"/>
        <v/>
      </c>
      <c r="AY9" s="196" t="str">
        <f t="shared" si="1"/>
        <v/>
      </c>
      <c r="AZ9" s="196" t="str">
        <f t="shared" si="1"/>
        <v/>
      </c>
      <c r="BA9" s="196" t="str">
        <f t="shared" si="1"/>
        <v/>
      </c>
      <c r="BB9" s="196" t="str">
        <f t="shared" si="1"/>
        <v/>
      </c>
      <c r="BC9" s="196" t="str">
        <f t="shared" si="1"/>
        <v/>
      </c>
      <c r="BD9" s="196" t="str">
        <f t="shared" si="1"/>
        <v/>
      </c>
      <c r="BE9" s="196" t="str">
        <f t="shared" si="1"/>
        <v/>
      </c>
      <c r="BF9" s="196" t="str">
        <f t="shared" si="1"/>
        <v/>
      </c>
      <c r="BG9" s="196" t="str">
        <f t="shared" si="2"/>
        <v/>
      </c>
      <c r="BH9" s="196">
        <f t="shared" ca="1" si="2"/>
        <v>0.05</v>
      </c>
      <c r="BI9" s="196">
        <f t="shared" ca="1" si="2"/>
        <v>2.2264705882352942</v>
      </c>
      <c r="BJ9" s="196" t="str">
        <f t="shared" si="2"/>
        <v/>
      </c>
      <c r="BK9" s="196" t="str">
        <f t="shared" si="2"/>
        <v/>
      </c>
      <c r="BL9" s="196" t="str">
        <f t="shared" si="2"/>
        <v/>
      </c>
      <c r="BM9" s="196" t="str">
        <f t="shared" si="2"/>
        <v/>
      </c>
      <c r="BN9" s="196" t="str">
        <f t="shared" si="2"/>
        <v/>
      </c>
      <c r="BO9" s="196" t="str">
        <f t="shared" si="2"/>
        <v/>
      </c>
      <c r="BP9" s="46">
        <f t="shared" ca="1" si="4"/>
        <v>21.176854219948851</v>
      </c>
    </row>
    <row r="10" spans="1:68" ht="18" customHeight="1">
      <c r="A10" s="8"/>
      <c r="B10" s="5" t="s">
        <v>148</v>
      </c>
      <c r="C10" s="239" t="s">
        <v>148</v>
      </c>
      <c r="D10" s="24" t="str">
        <f>IF('PLOs-TQF-Mapping'!D10="x",IF('Weighted-Score'!D$9&gt;0,'Weighted-Score'!D$9,""),"")</f>
        <v/>
      </c>
      <c r="E10" s="24" t="str">
        <f>IF('PLOs-TQF-Mapping'!E10="x",IF('Weighted-Score'!E$9&gt;0,'Weighted-Score'!E$9,""),"")</f>
        <v/>
      </c>
      <c r="F10" s="24" t="str">
        <f>IF('PLOs-TQF-Mapping'!F10="x",IF('Weighted-Score'!F$9&gt;0,'Weighted-Score'!F$9,""),"")</f>
        <v/>
      </c>
      <c r="G10" s="24" t="str">
        <f>IF('PLOs-TQF-Mapping'!G10="x",IF('Weighted-Score'!G$9&gt;0,'Weighted-Score'!G$9,""),"")</f>
        <v/>
      </c>
      <c r="H10" s="24" t="str">
        <f>IF('PLOs-TQF-Mapping'!H10="x",IF('Weighted-Score'!H$9&gt;0,'Weighted-Score'!H$9,""),"")</f>
        <v/>
      </c>
      <c r="I10" s="24" t="str">
        <f>IF('PLOs-TQF-Mapping'!I10="x",IF('Weighted-Score'!I$9&gt;0,'Weighted-Score'!I$9,""),"")</f>
        <v/>
      </c>
      <c r="J10" s="24" t="str">
        <f>IF('PLOs-TQF-Mapping'!J10="x",IF('Weighted-Score'!J$9&gt;0,'Weighted-Score'!J$9,""),"")</f>
        <v/>
      </c>
      <c r="K10" s="24" t="str">
        <f>IF('PLOs-TQF-Mapping'!K10="x",IF('Weighted-Score'!K$9&gt;0,'Weighted-Score'!K$9,""),"")</f>
        <v/>
      </c>
      <c r="L10" s="24" t="str">
        <f>IF('PLOs-TQF-Mapping'!L10="x",IF('Weighted-Score'!L$9&gt;0,'Weighted-Score'!L$9,""),"")</f>
        <v/>
      </c>
      <c r="M10" s="24">
        <f ca="1">IF('PLOs-TQF-Mapping'!M10="x",IF('Weighted-Score'!M$9&gt;0,'Weighted-Score'!M$9,""),"")</f>
        <v>3.8705357142857144</v>
      </c>
      <c r="N10" s="24" t="str">
        <f>IF('PLOs-TQF-Mapping'!N10="x",IF('Weighted-Score'!N$9&gt;0,'Weighted-Score'!N$9,""),"")</f>
        <v/>
      </c>
      <c r="O10" s="24" t="str">
        <f>IF('PLOs-TQF-Mapping'!O10="x",IF('Weighted-Score'!O$9&gt;0,'Weighted-Score'!O$9,""),"")</f>
        <v/>
      </c>
      <c r="P10" s="24" t="str">
        <f>IF('PLOs-TQF-Mapping'!P10="x",IF('Weighted-Score'!P$9&gt;0,'Weighted-Score'!P$9,""),"")</f>
        <v/>
      </c>
      <c r="Q10" s="24">
        <f ca="1">IF('PLOs-TQF-Mapping'!Q10="x",IF('Weighted-Score'!Q$9&gt;0,'Weighted-Score'!Q$9,""),"")</f>
        <v>5.6493872549019608</v>
      </c>
      <c r="R10" s="24" t="str">
        <f>IF('PLOs-TQF-Mapping'!R10="x",IF('Weighted-Score'!R$9&gt;0,'Weighted-Score'!R$9,""),"")</f>
        <v/>
      </c>
      <c r="S10" s="24">
        <f ca="1">IF('PLOs-TQF-Mapping'!S10="x",IF('Weighted-Score'!S$9&gt;0,'Weighted-Score'!S$9,""),"")</f>
        <v>6.4245139784106149</v>
      </c>
      <c r="T10" s="24" t="str">
        <f>IF('PLOs-TQF-Mapping'!T10="x",IF('Weighted-Score'!T$9&gt;0,'Weighted-Score'!T$9,""),"")</f>
        <v/>
      </c>
      <c r="U10" s="24" t="str">
        <f>IF('PLOs-TQF-Mapping'!U10="x",IF('Weighted-Score'!U$9&gt;0,'Weighted-Score'!U$9,""),"")</f>
        <v/>
      </c>
      <c r="V10" s="24">
        <f ca="1">IF('PLOs-TQF-Mapping'!V10="x",IF('Weighted-Score'!V$9&gt;0,'Weighted-Score'!V$9,""),"")</f>
        <v>10.034660709899287</v>
      </c>
      <c r="W10" s="24" t="str">
        <f>IF('PLOs-TQF-Mapping'!W10="x",IF('Weighted-Score'!W$9&gt;0,'Weighted-Score'!W$9,""),"")</f>
        <v/>
      </c>
      <c r="X10" s="24" t="str">
        <f>IF('PLOs-TQF-Mapping'!X10="x",IF('Weighted-Score'!X$9&gt;0,'Weighted-Score'!X$9,""),"")</f>
        <v/>
      </c>
      <c r="Y10" s="24" t="str">
        <f>IF('PLOs-TQF-Mapping'!Y10="x",IF('Weighted-Score'!Y$9&gt;0,'Weighted-Score'!Y$9,""),"")</f>
        <v/>
      </c>
      <c r="Z10" s="24" t="str">
        <f>IF('PLOs-TQF-Mapping'!Z10="x",IF('Weighted-Score'!Z$9&gt;0,'Weighted-Score'!Z$9,""),"")</f>
        <v/>
      </c>
      <c r="AA10" s="24" t="str">
        <f>IF('PLOs-TQF-Mapping'!AA10="x",IF('Weighted-Score'!AA$9&gt;0,'Weighted-Score'!AA$9,""),"")</f>
        <v/>
      </c>
      <c r="AB10" s="24" t="str">
        <f>IF('PLOs-TQF-Mapping'!AB10="x",IF('Weighted-Score'!AB$9&gt;0,'Weighted-Score'!AB$9,""),"")</f>
        <v/>
      </c>
      <c r="AC10" s="24" t="str">
        <f>IF('PLOs-TQF-Mapping'!AC10="x",IF('Weighted-Score'!AC$9&gt;0,'Weighted-Score'!AC$9,""),"")</f>
        <v/>
      </c>
      <c r="AD10" s="24" t="str">
        <f>IF('PLOs-TQF-Mapping'!AD10="x",IF('Weighted-Score'!AD$9&gt;0,'Weighted-Score'!AD$9,""),"")</f>
        <v/>
      </c>
      <c r="AE10" s="24" t="str">
        <f>IF('PLOs-TQF-Mapping'!AE10="x",IF('Weighted-Score'!AE$9&gt;0,'Weighted-Score'!AE$9,""),"")</f>
        <v/>
      </c>
      <c r="AF10" s="24" t="str">
        <f>IF('PLOs-TQF-Mapping'!AF10="x",IF('Weighted-Score'!AF$9&gt;0,'Weighted-Score'!AF$9,""),"")</f>
        <v/>
      </c>
      <c r="AG10" s="46">
        <f t="shared" ca="1" si="3"/>
        <v>25.979097657497576</v>
      </c>
    </row>
    <row r="11" spans="1:68" ht="18" customHeight="1">
      <c r="A11" s="8"/>
      <c r="B11" s="5" t="s">
        <v>148</v>
      </c>
      <c r="C11" s="239" t="s">
        <v>149</v>
      </c>
      <c r="D11" s="24" t="str">
        <f>IF('PLOs-TQF-Mapping'!D11="x",IF('Weighted-Score'!D$9&gt;0,'Weighted-Score'!D$9,""),"")</f>
        <v/>
      </c>
      <c r="E11" s="24" t="str">
        <f>IF('PLOs-TQF-Mapping'!E11="x",IF('Weighted-Score'!E$9&gt;0,'Weighted-Score'!E$9,""),"")</f>
        <v/>
      </c>
      <c r="F11" s="24" t="str">
        <f>IF('PLOs-TQF-Mapping'!F11="x",IF('Weighted-Score'!F$9&gt;0,'Weighted-Score'!F$9,""),"")</f>
        <v/>
      </c>
      <c r="G11" s="24" t="str">
        <f>IF('PLOs-TQF-Mapping'!G11="x",IF('Weighted-Score'!G$9&gt;0,'Weighted-Score'!G$9,""),"")</f>
        <v/>
      </c>
      <c r="H11" s="24" t="str">
        <f>IF('PLOs-TQF-Mapping'!H11="x",IF('Weighted-Score'!H$9&gt;0,'Weighted-Score'!H$9,""),"")</f>
        <v/>
      </c>
      <c r="I11" s="24" t="str">
        <f>IF('PLOs-TQF-Mapping'!I11="x",IF('Weighted-Score'!I$9&gt;0,'Weighted-Score'!I$9,""),"")</f>
        <v/>
      </c>
      <c r="J11" s="24" t="str">
        <f>IF('PLOs-TQF-Mapping'!J11="x",IF('Weighted-Score'!J$9&gt;0,'Weighted-Score'!J$9,""),"")</f>
        <v/>
      </c>
      <c r="K11" s="24" t="str">
        <f>IF('PLOs-TQF-Mapping'!K11="x",IF('Weighted-Score'!K$9&gt;0,'Weighted-Score'!K$9,""),"")</f>
        <v/>
      </c>
      <c r="L11" s="24" t="str">
        <f>IF('PLOs-TQF-Mapping'!L11="x",IF('Weighted-Score'!L$9&gt;0,'Weighted-Score'!L$9,""),"")</f>
        <v/>
      </c>
      <c r="M11" s="24">
        <f ca="1">IF('PLOs-TQF-Mapping'!M11="x",IF('Weighted-Score'!M$9&gt;0,'Weighted-Score'!M$9,""),"")</f>
        <v>3.8705357142857144</v>
      </c>
      <c r="N11" s="24" t="str">
        <f>IF('PLOs-TQF-Mapping'!N11="x",IF('Weighted-Score'!N$9&gt;0,'Weighted-Score'!N$9,""),"")</f>
        <v/>
      </c>
      <c r="O11" s="24" t="str">
        <f>IF('PLOs-TQF-Mapping'!O11="x",IF('Weighted-Score'!O$9&gt;0,'Weighted-Score'!O$9,""),"")</f>
        <v/>
      </c>
      <c r="P11" s="24" t="str">
        <f>IF('PLOs-TQF-Mapping'!P11="x",IF('Weighted-Score'!P$9&gt;0,'Weighted-Score'!P$9,""),"")</f>
        <v/>
      </c>
      <c r="Q11" s="24">
        <f ca="1">IF('PLOs-TQF-Mapping'!Q11="x",IF('Weighted-Score'!Q$9&gt;0,'Weighted-Score'!Q$9,""),"")</f>
        <v>5.6493872549019608</v>
      </c>
      <c r="R11" s="24" t="str">
        <f>IF('PLOs-TQF-Mapping'!R11="x",IF('Weighted-Score'!R$9&gt;0,'Weighted-Score'!R$9,""),"")</f>
        <v/>
      </c>
      <c r="S11" s="24">
        <f ca="1">IF('PLOs-TQF-Mapping'!S11="x",IF('Weighted-Score'!S$9&gt;0,'Weighted-Score'!S$9,""),"")</f>
        <v>6.4245139784106149</v>
      </c>
      <c r="T11" s="24" t="str">
        <f>IF('PLOs-TQF-Mapping'!T11="x",IF('Weighted-Score'!T$9&gt;0,'Weighted-Score'!T$9,""),"")</f>
        <v/>
      </c>
      <c r="U11" s="24" t="str">
        <f>IF('PLOs-TQF-Mapping'!U11="x",IF('Weighted-Score'!U$9&gt;0,'Weighted-Score'!U$9,""),"")</f>
        <v/>
      </c>
      <c r="V11" s="24">
        <f ca="1">IF('PLOs-TQF-Mapping'!V11="x",IF('Weighted-Score'!V$9&gt;0,'Weighted-Score'!V$9,""),"")</f>
        <v>10.034660709899287</v>
      </c>
      <c r="W11" s="24" t="str">
        <f>IF('PLOs-TQF-Mapping'!W11="x",IF('Weighted-Score'!W$9&gt;0,'Weighted-Score'!W$9,""),"")</f>
        <v/>
      </c>
      <c r="X11" s="24" t="str">
        <f>IF('PLOs-TQF-Mapping'!X11="x",IF('Weighted-Score'!X$9&gt;0,'Weighted-Score'!X$9,""),"")</f>
        <v/>
      </c>
      <c r="Y11" s="24" t="str">
        <f>IF('PLOs-TQF-Mapping'!Y11="x",IF('Weighted-Score'!Y$9&gt;0,'Weighted-Score'!Y$9,""),"")</f>
        <v/>
      </c>
      <c r="Z11" s="24" t="str">
        <f>IF('PLOs-TQF-Mapping'!Z11="x",IF('Weighted-Score'!Z$9&gt;0,'Weighted-Score'!Z$9,""),"")</f>
        <v/>
      </c>
      <c r="AA11" s="24" t="str">
        <f>IF('PLOs-TQF-Mapping'!AA11="x",IF('Weighted-Score'!AA$9&gt;0,'Weighted-Score'!AA$9,""),"")</f>
        <v/>
      </c>
      <c r="AB11" s="24" t="str">
        <f>IF('PLOs-TQF-Mapping'!AB11="x",IF('Weighted-Score'!AB$9&gt;0,'Weighted-Score'!AB$9,""),"")</f>
        <v/>
      </c>
      <c r="AC11" s="24" t="str">
        <f>IF('PLOs-TQF-Mapping'!AC11="x",IF('Weighted-Score'!AC$9&gt;0,'Weighted-Score'!AC$9,""),"")</f>
        <v/>
      </c>
      <c r="AD11" s="24" t="str">
        <f>IF('PLOs-TQF-Mapping'!AD11="x",IF('Weighted-Score'!AD$9&gt;0,'Weighted-Score'!AD$9,""),"")</f>
        <v/>
      </c>
      <c r="AE11" s="24" t="str">
        <f>IF('PLOs-TQF-Mapping'!AE11="x",IF('Weighted-Score'!AE$9&gt;0,'Weighted-Score'!AE$9,""),"")</f>
        <v/>
      </c>
      <c r="AF11" s="24" t="str">
        <f>IF('PLOs-TQF-Mapping'!AF11="x",IF('Weighted-Score'!AF$9&gt;0,'Weighted-Score'!AF$9,""),"")</f>
        <v/>
      </c>
      <c r="AG11" s="46">
        <f t="shared" ca="1" si="3"/>
        <v>25.979097657497576</v>
      </c>
    </row>
    <row r="12" spans="1:68" ht="18" customHeight="1" thickBot="1">
      <c r="A12" s="8"/>
      <c r="B12" s="138" t="s">
        <v>148</v>
      </c>
      <c r="C12" s="139" t="s">
        <v>150</v>
      </c>
      <c r="D12" s="140" t="str">
        <f>IF('PLOs-TQF-Mapping'!D12="x",IF('Weighted-Score'!D$9&gt;0,'Weighted-Score'!D$9,""),"")</f>
        <v/>
      </c>
      <c r="E12" s="140" t="str">
        <f>IF('PLOs-TQF-Mapping'!E12="x",IF('Weighted-Score'!E$9&gt;0,'Weighted-Score'!E$9,""),"")</f>
        <v/>
      </c>
      <c r="F12" s="140" t="str">
        <f>IF('PLOs-TQF-Mapping'!F12="x",IF('Weighted-Score'!F$9&gt;0,'Weighted-Score'!F$9,""),"")</f>
        <v/>
      </c>
      <c r="G12" s="140" t="str">
        <f>IF('PLOs-TQF-Mapping'!G12="x",IF('Weighted-Score'!G$9&gt;0,'Weighted-Score'!G$9,""),"")</f>
        <v/>
      </c>
      <c r="H12" s="140" t="str">
        <f>IF('PLOs-TQF-Mapping'!H12="x",IF('Weighted-Score'!H$9&gt;0,'Weighted-Score'!H$9,""),"")</f>
        <v/>
      </c>
      <c r="I12" s="140" t="str">
        <f>IF('PLOs-TQF-Mapping'!I12="x",IF('Weighted-Score'!I$9&gt;0,'Weighted-Score'!I$9,""),"")</f>
        <v/>
      </c>
      <c r="J12" s="140" t="str">
        <f>IF('PLOs-TQF-Mapping'!J12="x",IF('Weighted-Score'!J$9&gt;0,'Weighted-Score'!J$9,""),"")</f>
        <v/>
      </c>
      <c r="K12" s="140" t="str">
        <f>IF('PLOs-TQF-Mapping'!K12="x",IF('Weighted-Score'!K$9&gt;0,'Weighted-Score'!K$9,""),"")</f>
        <v/>
      </c>
      <c r="L12" s="140" t="str">
        <f>IF('PLOs-TQF-Mapping'!L12="x",IF('Weighted-Score'!L$9&gt;0,'Weighted-Score'!L$9,""),"")</f>
        <v/>
      </c>
      <c r="M12" s="140">
        <f ca="1">IF('PLOs-TQF-Mapping'!M12="x",IF('Weighted-Score'!M$9&gt;0,'Weighted-Score'!M$9,""),"")</f>
        <v>3.8705357142857144</v>
      </c>
      <c r="N12" s="140" t="str">
        <f>IF('PLOs-TQF-Mapping'!N12="x",IF('Weighted-Score'!N$9&gt;0,'Weighted-Score'!N$9,""),"")</f>
        <v/>
      </c>
      <c r="O12" s="140" t="str">
        <f>IF('PLOs-TQF-Mapping'!O12="x",IF('Weighted-Score'!O$9&gt;0,'Weighted-Score'!O$9,""),"")</f>
        <v/>
      </c>
      <c r="P12" s="140" t="str">
        <f>IF('PLOs-TQF-Mapping'!P12="x",IF('Weighted-Score'!P$9&gt;0,'Weighted-Score'!P$9,""),"")</f>
        <v/>
      </c>
      <c r="Q12" s="140">
        <f ca="1">IF('PLOs-TQF-Mapping'!Q12="x",IF('Weighted-Score'!Q$9&gt;0,'Weighted-Score'!Q$9,""),"")</f>
        <v>5.6493872549019608</v>
      </c>
      <c r="R12" s="140" t="str">
        <f>IF('PLOs-TQF-Mapping'!R12="x",IF('Weighted-Score'!R$9&gt;0,'Weighted-Score'!R$9,""),"")</f>
        <v/>
      </c>
      <c r="S12" s="140">
        <f ca="1">IF('PLOs-TQF-Mapping'!S12="x",IF('Weighted-Score'!S$9&gt;0,'Weighted-Score'!S$9,""),"")</f>
        <v>6.4245139784106149</v>
      </c>
      <c r="T12" s="140" t="str">
        <f>IF('PLOs-TQF-Mapping'!T12="x",IF('Weighted-Score'!T$9&gt;0,'Weighted-Score'!T$9,""),"")</f>
        <v/>
      </c>
      <c r="U12" s="140" t="str">
        <f>IF('PLOs-TQF-Mapping'!U12="x",IF('Weighted-Score'!U$9&gt;0,'Weighted-Score'!U$9,""),"")</f>
        <v/>
      </c>
      <c r="V12" s="140">
        <f ca="1">IF('PLOs-TQF-Mapping'!V12="x",IF('Weighted-Score'!V$9&gt;0,'Weighted-Score'!V$9,""),"")</f>
        <v>10.034660709899287</v>
      </c>
      <c r="W12" s="140" t="str">
        <f>IF('PLOs-TQF-Mapping'!W12="x",IF('Weighted-Score'!W$9&gt;0,'Weighted-Score'!W$9,""),"")</f>
        <v/>
      </c>
      <c r="X12" s="140" t="str">
        <f>IF('PLOs-TQF-Mapping'!X12="x",IF('Weighted-Score'!X$9&gt;0,'Weighted-Score'!X$9,""),"")</f>
        <v/>
      </c>
      <c r="Y12" s="140" t="str">
        <f>IF('PLOs-TQF-Mapping'!Y12="x",IF('Weighted-Score'!Y$9&gt;0,'Weighted-Score'!Y$9,""),"")</f>
        <v/>
      </c>
      <c r="Z12" s="140" t="str">
        <f>IF('PLOs-TQF-Mapping'!Z12="x",IF('Weighted-Score'!Z$9&gt;0,'Weighted-Score'!Z$9,""),"")</f>
        <v/>
      </c>
      <c r="AA12" s="140" t="str">
        <f>IF('PLOs-TQF-Mapping'!AA12="x",IF('Weighted-Score'!AA$9&gt;0,'Weighted-Score'!AA$9,""),"")</f>
        <v/>
      </c>
      <c r="AB12" s="140" t="str">
        <f>IF('PLOs-TQF-Mapping'!AB12="x",IF('Weighted-Score'!AB$9&gt;0,'Weighted-Score'!AB$9,""),"")</f>
        <v/>
      </c>
      <c r="AC12" s="140" t="str">
        <f>IF('PLOs-TQF-Mapping'!AC12="x",IF('Weighted-Score'!AC$9&gt;0,'Weighted-Score'!AC$9,""),"")</f>
        <v/>
      </c>
      <c r="AD12" s="140" t="str">
        <f>IF('PLOs-TQF-Mapping'!AD12="x",IF('Weighted-Score'!AD$9&gt;0,'Weighted-Score'!AD$9,""),"")</f>
        <v/>
      </c>
      <c r="AE12" s="140" t="str">
        <f>IF('PLOs-TQF-Mapping'!AE12="x",IF('Weighted-Score'!AE$9&gt;0,'Weighted-Score'!AE$9,""),"")</f>
        <v/>
      </c>
      <c r="AF12" s="140" t="str">
        <f>IF('PLOs-TQF-Mapping'!AF12="x",IF('Weighted-Score'!AF$9&gt;0,'Weighted-Score'!AF$9,""),"")</f>
        <v/>
      </c>
      <c r="AG12" s="141">
        <f t="shared" ca="1" si="3"/>
        <v>25.979097657497576</v>
      </c>
      <c r="AH12" s="142">
        <f ca="1">SUM(AG9:AG12)</f>
        <v>109.72701037788947</v>
      </c>
      <c r="AI12" s="10">
        <f ca="1">AH12/AH37</f>
        <v>0.84731282145088394</v>
      </c>
      <c r="AJ12" s="181"/>
      <c r="AL12" s="181"/>
    </row>
    <row r="13" spans="1:68" ht="18" customHeight="1" thickTop="1">
      <c r="A13" s="8"/>
      <c r="B13" s="5" t="s">
        <v>149</v>
      </c>
      <c r="C13" s="239" t="s">
        <v>147</v>
      </c>
      <c r="D13" s="137" t="str">
        <f>IF('PLOs-TQF-Mapping'!D13="x",IF('Weighted-Score'!D$9&gt;0,'Weighted-Score'!D$9,""),"")</f>
        <v/>
      </c>
      <c r="E13" s="137" t="str">
        <f>IF('PLOs-TQF-Mapping'!E13="x",IF('Weighted-Score'!E$9&gt;0,'Weighted-Score'!E$9,""),"")</f>
        <v/>
      </c>
      <c r="F13" s="137" t="str">
        <f>IF('PLOs-TQF-Mapping'!F13="x",IF('Weighted-Score'!F$9&gt;0,'Weighted-Score'!F$9,""),"")</f>
        <v/>
      </c>
      <c r="G13" s="137" t="str">
        <f>IF('PLOs-TQF-Mapping'!G13="x",IF('Weighted-Score'!G$9&gt;0,'Weighted-Score'!G$9,""),"")</f>
        <v/>
      </c>
      <c r="H13" s="137" t="str">
        <f>IF('PLOs-TQF-Mapping'!H13="x",IF('Weighted-Score'!H$9&gt;0,'Weighted-Score'!H$9,""),"")</f>
        <v/>
      </c>
      <c r="I13" s="137" t="str">
        <f>IF('PLOs-TQF-Mapping'!I13="x",IF('Weighted-Score'!I$9&gt;0,'Weighted-Score'!I$9,""),"")</f>
        <v/>
      </c>
      <c r="J13" s="137" t="str">
        <f>IF('PLOs-TQF-Mapping'!J13="x",IF('Weighted-Score'!J$9&gt;0,'Weighted-Score'!J$9,""),"")</f>
        <v/>
      </c>
      <c r="K13" s="137" t="str">
        <f>IF('PLOs-TQF-Mapping'!K13="x",IF('Weighted-Score'!K$9&gt;0,'Weighted-Score'!K$9,""),"")</f>
        <v/>
      </c>
      <c r="L13" s="137" t="str">
        <f>IF('PLOs-TQF-Mapping'!L13="x",IF('Weighted-Score'!L$9&gt;0,'Weighted-Score'!L$9,""),"")</f>
        <v/>
      </c>
      <c r="M13" s="137">
        <f ca="1">IF('PLOs-TQF-Mapping'!M13="x",IF('Weighted-Score'!M$9&gt;0,'Weighted-Score'!M$9,""),"")</f>
        <v>3.8705357142857144</v>
      </c>
      <c r="N13" s="137" t="str">
        <f>IF('PLOs-TQF-Mapping'!N13="x",IF('Weighted-Score'!N$9&gt;0,'Weighted-Score'!N$9,""),"")</f>
        <v/>
      </c>
      <c r="O13" s="137" t="str">
        <f>IF('PLOs-TQF-Mapping'!O13="x",IF('Weighted-Score'!O$9&gt;0,'Weighted-Score'!O$9,""),"")</f>
        <v/>
      </c>
      <c r="P13" s="137" t="str">
        <f>IF('PLOs-TQF-Mapping'!P13="x",IF('Weighted-Score'!P$9&gt;0,'Weighted-Score'!P$9,""),"")</f>
        <v/>
      </c>
      <c r="Q13" s="137" t="str">
        <f>IF('PLOs-TQF-Mapping'!Q13="x",IF('Weighted-Score'!Q$9&gt;0,'Weighted-Score'!Q$9,""),"")</f>
        <v/>
      </c>
      <c r="R13" s="137" t="str">
        <f>IF('PLOs-TQF-Mapping'!R13="x",IF('Weighted-Score'!R$9&gt;0,'Weighted-Score'!R$9,""),"")</f>
        <v/>
      </c>
      <c r="S13" s="137">
        <f ca="1">IF('PLOs-TQF-Mapping'!S13="x",IF('Weighted-Score'!S$9&gt;0,'Weighted-Score'!S$9,""),"")</f>
        <v>6.4245139784106149</v>
      </c>
      <c r="T13" s="137" t="str">
        <f>IF('PLOs-TQF-Mapping'!T13="x",IF('Weighted-Score'!T$9&gt;0,'Weighted-Score'!T$9,""),"")</f>
        <v/>
      </c>
      <c r="U13" s="137" t="str">
        <f>IF('PLOs-TQF-Mapping'!U13="x",IF('Weighted-Score'!U$9&gt;0,'Weighted-Score'!U$9,""),"")</f>
        <v/>
      </c>
      <c r="V13" s="137">
        <f ca="1">IF('PLOs-TQF-Mapping'!V13="x",IF('Weighted-Score'!V$9&gt;0,'Weighted-Score'!V$9,""),"")</f>
        <v>10.034660709899287</v>
      </c>
      <c r="W13" s="137" t="str">
        <f>IF('PLOs-TQF-Mapping'!W13="x",IF('Weighted-Score'!W$9&gt;0,'Weighted-Score'!W$9,""),"")</f>
        <v/>
      </c>
      <c r="X13" s="137" t="str">
        <f>IF('PLOs-TQF-Mapping'!X13="x",IF('Weighted-Score'!X$9&gt;0,'Weighted-Score'!X$9,""),"")</f>
        <v/>
      </c>
      <c r="Y13" s="137" t="str">
        <f>IF('PLOs-TQF-Mapping'!Y13="x",IF('Weighted-Score'!Y$9&gt;0,'Weighted-Score'!Y$9,""),"")</f>
        <v/>
      </c>
      <c r="Z13" s="137" t="str">
        <f>IF('PLOs-TQF-Mapping'!Z13="x",IF('Weighted-Score'!Z$9&gt;0,'Weighted-Score'!Z$9,""),"")</f>
        <v/>
      </c>
      <c r="AA13" s="137" t="str">
        <f>IF('PLOs-TQF-Mapping'!AA13="x",IF('Weighted-Score'!AA$9&gt;0,'Weighted-Score'!AA$9,""),"")</f>
        <v/>
      </c>
      <c r="AB13" s="137" t="str">
        <f>IF('PLOs-TQF-Mapping'!AB13="x",IF('Weighted-Score'!AB$9&gt;0,'Weighted-Score'!AB$9,""),"")</f>
        <v/>
      </c>
      <c r="AC13" s="137" t="str">
        <f>IF('PLOs-TQF-Mapping'!AC13="x",IF('Weighted-Score'!AC$9&gt;0,'Weighted-Score'!AC$9,""),"")</f>
        <v/>
      </c>
      <c r="AD13" s="137" t="str">
        <f>IF('PLOs-TQF-Mapping'!AD13="x",IF('Weighted-Score'!AD$9&gt;0,'Weighted-Score'!AD$9,""),"")</f>
        <v/>
      </c>
      <c r="AE13" s="137" t="str">
        <f>IF('PLOs-TQF-Mapping'!AE13="x",IF('Weighted-Score'!AE$9&gt;0,'Weighted-Score'!AE$9,""),"")</f>
        <v/>
      </c>
      <c r="AF13" s="137" t="str">
        <f>IF('PLOs-TQF-Mapping'!AF13="x",IF('Weighted-Score'!AF$9&gt;0,'Weighted-Score'!AF$9,""),"")</f>
        <v/>
      </c>
      <c r="AG13" s="46">
        <f t="shared" ca="1" si="3"/>
        <v>20.329710402595616</v>
      </c>
    </row>
    <row r="14" spans="1:68" ht="18" customHeight="1">
      <c r="A14" s="8"/>
      <c r="B14" s="5" t="s">
        <v>149</v>
      </c>
      <c r="C14" s="239" t="s">
        <v>148</v>
      </c>
      <c r="D14" s="24" t="str">
        <f>IF('PLOs-TQF-Mapping'!D14="x",IF('Weighted-Score'!D$9&gt;0,'Weighted-Score'!D$9,""),"")</f>
        <v/>
      </c>
      <c r="E14" s="24" t="str">
        <f>IF('PLOs-TQF-Mapping'!E14="x",IF('Weighted-Score'!E$9&gt;0,'Weighted-Score'!E$9,""),"")</f>
        <v/>
      </c>
      <c r="F14" s="24" t="str">
        <f>IF('PLOs-TQF-Mapping'!F14="x",IF('Weighted-Score'!F$9&gt;0,'Weighted-Score'!F$9,""),"")</f>
        <v/>
      </c>
      <c r="G14" s="24" t="str">
        <f>IF('PLOs-TQF-Mapping'!G14="x",IF('Weighted-Score'!G$9&gt;0,'Weighted-Score'!G$9,""),"")</f>
        <v/>
      </c>
      <c r="H14" s="24" t="str">
        <f>IF('PLOs-TQF-Mapping'!H14="x",IF('Weighted-Score'!H$9&gt;0,'Weighted-Score'!H$9,""),"")</f>
        <v/>
      </c>
      <c r="I14" s="24" t="str">
        <f>IF('PLOs-TQF-Mapping'!I14="x",IF('Weighted-Score'!I$9&gt;0,'Weighted-Score'!I$9,""),"")</f>
        <v/>
      </c>
      <c r="J14" s="24" t="str">
        <f>IF('PLOs-TQF-Mapping'!J14="x",IF('Weighted-Score'!J$9&gt;0,'Weighted-Score'!J$9,""),"")</f>
        <v/>
      </c>
      <c r="K14" s="24" t="str">
        <f>IF('PLOs-TQF-Mapping'!K14="x",IF('Weighted-Score'!K$9&gt;0,'Weighted-Score'!K$9,""),"")</f>
        <v/>
      </c>
      <c r="L14" s="24" t="str">
        <f>IF('PLOs-TQF-Mapping'!L14="x",IF('Weighted-Score'!L$9&gt;0,'Weighted-Score'!L$9,""),"")</f>
        <v/>
      </c>
      <c r="M14" s="24">
        <f ca="1">IF('PLOs-TQF-Mapping'!M14="x",IF('Weighted-Score'!M$9&gt;0,'Weighted-Score'!M$9,""),"")</f>
        <v>3.8705357142857144</v>
      </c>
      <c r="N14" s="24" t="str">
        <f>IF('PLOs-TQF-Mapping'!N14="x",IF('Weighted-Score'!N$9&gt;0,'Weighted-Score'!N$9,""),"")</f>
        <v/>
      </c>
      <c r="O14" s="24" t="str">
        <f>IF('PLOs-TQF-Mapping'!O14="x",IF('Weighted-Score'!O$9&gt;0,'Weighted-Score'!O$9,""),"")</f>
        <v/>
      </c>
      <c r="P14" s="24" t="str">
        <f>IF('PLOs-TQF-Mapping'!P14="x",IF('Weighted-Score'!P$9&gt;0,'Weighted-Score'!P$9,""),"")</f>
        <v/>
      </c>
      <c r="Q14" s="24" t="str">
        <f>IF('PLOs-TQF-Mapping'!Q14="x",IF('Weighted-Score'!Q$9&gt;0,'Weighted-Score'!Q$9,""),"")</f>
        <v/>
      </c>
      <c r="R14" s="24" t="str">
        <f>IF('PLOs-TQF-Mapping'!R14="x",IF('Weighted-Score'!R$9&gt;0,'Weighted-Score'!R$9,""),"")</f>
        <v/>
      </c>
      <c r="S14" s="24">
        <f ca="1">IF('PLOs-TQF-Mapping'!S14="x",IF('Weighted-Score'!S$9&gt;0,'Weighted-Score'!S$9,""),"")</f>
        <v>6.4245139784106149</v>
      </c>
      <c r="T14" s="24" t="str">
        <f>IF('PLOs-TQF-Mapping'!T14="x",IF('Weighted-Score'!T$9&gt;0,'Weighted-Score'!T$9,""),"")</f>
        <v/>
      </c>
      <c r="U14" s="24" t="str">
        <f>IF('PLOs-TQF-Mapping'!U14="x",IF('Weighted-Score'!U$9&gt;0,'Weighted-Score'!U$9,""),"")</f>
        <v/>
      </c>
      <c r="V14" s="24">
        <f ca="1">IF('PLOs-TQF-Mapping'!V14="x",IF('Weighted-Score'!V$9&gt;0,'Weighted-Score'!V$9,""),"")</f>
        <v>10.034660709899287</v>
      </c>
      <c r="W14" s="24" t="str">
        <f>IF('PLOs-TQF-Mapping'!W14="x",IF('Weighted-Score'!W$9&gt;0,'Weighted-Score'!W$9,""),"")</f>
        <v/>
      </c>
      <c r="X14" s="24" t="str">
        <f>IF('PLOs-TQF-Mapping'!X14="x",IF('Weighted-Score'!X$9&gt;0,'Weighted-Score'!X$9,""),"")</f>
        <v/>
      </c>
      <c r="Y14" s="24" t="str">
        <f>IF('PLOs-TQF-Mapping'!Y14="x",IF('Weighted-Score'!Y$9&gt;0,'Weighted-Score'!Y$9,""),"")</f>
        <v/>
      </c>
      <c r="Z14" s="24" t="str">
        <f>IF('PLOs-TQF-Mapping'!Z14="x",IF('Weighted-Score'!Z$9&gt;0,'Weighted-Score'!Z$9,""),"")</f>
        <v/>
      </c>
      <c r="AA14" s="24" t="str">
        <f>IF('PLOs-TQF-Mapping'!AA14="x",IF('Weighted-Score'!AA$9&gt;0,'Weighted-Score'!AA$9,""),"")</f>
        <v/>
      </c>
      <c r="AB14" s="24" t="str">
        <f>IF('PLOs-TQF-Mapping'!AB14="x",IF('Weighted-Score'!AB$9&gt;0,'Weighted-Score'!AB$9,""),"")</f>
        <v/>
      </c>
      <c r="AC14" s="24" t="str">
        <f>IF('PLOs-TQF-Mapping'!AC14="x",IF('Weighted-Score'!AC$9&gt;0,'Weighted-Score'!AC$9,""),"")</f>
        <v/>
      </c>
      <c r="AD14" s="24" t="str">
        <f>IF('PLOs-TQF-Mapping'!AD14="x",IF('Weighted-Score'!AD$9&gt;0,'Weighted-Score'!AD$9,""),"")</f>
        <v/>
      </c>
      <c r="AE14" s="24" t="str">
        <f>IF('PLOs-TQF-Mapping'!AE14="x",IF('Weighted-Score'!AE$9&gt;0,'Weighted-Score'!AE$9,""),"")</f>
        <v/>
      </c>
      <c r="AF14" s="24" t="str">
        <f>IF('PLOs-TQF-Mapping'!AF14="x",IF('Weighted-Score'!AF$9&gt;0,'Weighted-Score'!AF$9,""),"")</f>
        <v/>
      </c>
      <c r="AG14" s="46">
        <f t="shared" ca="1" si="3"/>
        <v>20.329710402595616</v>
      </c>
    </row>
    <row r="15" spans="1:68" ht="18" customHeight="1" thickBot="1">
      <c r="A15" s="8"/>
      <c r="B15" s="138" t="s">
        <v>149</v>
      </c>
      <c r="C15" s="139" t="s">
        <v>149</v>
      </c>
      <c r="D15" s="140" t="str">
        <f>IF('PLOs-TQF-Mapping'!D15="x",IF('Weighted-Score'!D$9&gt;0,'Weighted-Score'!D$9,""),"")</f>
        <v/>
      </c>
      <c r="E15" s="140" t="str">
        <f>IF('PLOs-TQF-Mapping'!E15="x",IF('Weighted-Score'!E$9&gt;0,'Weighted-Score'!E$9,""),"")</f>
        <v/>
      </c>
      <c r="F15" s="140" t="str">
        <f>IF('PLOs-TQF-Mapping'!F15="x",IF('Weighted-Score'!F$9&gt;0,'Weighted-Score'!F$9,""),"")</f>
        <v/>
      </c>
      <c r="G15" s="140" t="str">
        <f>IF('PLOs-TQF-Mapping'!G15="x",IF('Weighted-Score'!G$9&gt;0,'Weighted-Score'!G$9,""),"")</f>
        <v/>
      </c>
      <c r="H15" s="140" t="str">
        <f>IF('PLOs-TQF-Mapping'!H15="x",IF('Weighted-Score'!H$9&gt;0,'Weighted-Score'!H$9,""),"")</f>
        <v/>
      </c>
      <c r="I15" s="140" t="str">
        <f>IF('PLOs-TQF-Mapping'!I15="x",IF('Weighted-Score'!I$9&gt;0,'Weighted-Score'!I$9,""),"")</f>
        <v/>
      </c>
      <c r="J15" s="140" t="str">
        <f>IF('PLOs-TQF-Mapping'!J15="x",IF('Weighted-Score'!J$9&gt;0,'Weighted-Score'!J$9,""),"")</f>
        <v/>
      </c>
      <c r="K15" s="140" t="str">
        <f>IF('PLOs-TQF-Mapping'!K15="x",IF('Weighted-Score'!K$9&gt;0,'Weighted-Score'!K$9,""),"")</f>
        <v/>
      </c>
      <c r="L15" s="140" t="str">
        <f>IF('PLOs-TQF-Mapping'!L15="x",IF('Weighted-Score'!L$9&gt;0,'Weighted-Score'!L$9,""),"")</f>
        <v/>
      </c>
      <c r="M15" s="140" t="str">
        <f>IF('PLOs-TQF-Mapping'!M15="x",IF('Weighted-Score'!M$9&gt;0,'Weighted-Score'!M$9,""),"")</f>
        <v/>
      </c>
      <c r="N15" s="140" t="str">
        <f>IF('PLOs-TQF-Mapping'!N15="x",IF('Weighted-Score'!N$9&gt;0,'Weighted-Score'!N$9,""),"")</f>
        <v/>
      </c>
      <c r="O15" s="140" t="str">
        <f>IF('PLOs-TQF-Mapping'!O15="x",IF('Weighted-Score'!O$9&gt;0,'Weighted-Score'!O$9,""),"")</f>
        <v/>
      </c>
      <c r="P15" s="140" t="str">
        <f>IF('PLOs-TQF-Mapping'!P15="x",IF('Weighted-Score'!P$9&gt;0,'Weighted-Score'!P$9,""),"")</f>
        <v/>
      </c>
      <c r="Q15" s="140" t="str">
        <f>IF('PLOs-TQF-Mapping'!Q15="x",IF('Weighted-Score'!Q$9&gt;0,'Weighted-Score'!Q$9,""),"")</f>
        <v/>
      </c>
      <c r="R15" s="140" t="str">
        <f>IF('PLOs-TQF-Mapping'!R15="x",IF('Weighted-Score'!R$9&gt;0,'Weighted-Score'!R$9,""),"")</f>
        <v/>
      </c>
      <c r="S15" s="140">
        <f ca="1">IF('PLOs-TQF-Mapping'!S15="x",IF('Weighted-Score'!S$9&gt;0,'Weighted-Score'!S$9,""),"")</f>
        <v>6.4245139784106149</v>
      </c>
      <c r="T15" s="140" t="str">
        <f>IF('PLOs-TQF-Mapping'!T15="x",IF('Weighted-Score'!T$9&gt;0,'Weighted-Score'!T$9,""),"")</f>
        <v/>
      </c>
      <c r="U15" s="140" t="str">
        <f>IF('PLOs-TQF-Mapping'!U15="x",IF('Weighted-Score'!U$9&gt;0,'Weighted-Score'!U$9,""),"")</f>
        <v/>
      </c>
      <c r="V15" s="140">
        <f ca="1">IF('PLOs-TQF-Mapping'!V15="x",IF('Weighted-Score'!V$9&gt;0,'Weighted-Score'!V$9,""),"")</f>
        <v>10.034660709899287</v>
      </c>
      <c r="W15" s="140" t="str">
        <f>IF('PLOs-TQF-Mapping'!W15="x",IF('Weighted-Score'!W$9&gt;0,'Weighted-Score'!W$9,""),"")</f>
        <v/>
      </c>
      <c r="X15" s="140" t="str">
        <f>IF('PLOs-TQF-Mapping'!X15="x",IF('Weighted-Score'!X$9&gt;0,'Weighted-Score'!X$9,""),"")</f>
        <v/>
      </c>
      <c r="Y15" s="140">
        <f ca="1">IF('PLOs-TQF-Mapping'!Y15="x",IF('Weighted-Score'!Y$9&gt;0,'Weighted-Score'!Y$9,""),"")</f>
        <v>0.05</v>
      </c>
      <c r="Z15" s="140" t="str">
        <f>IF('PLOs-TQF-Mapping'!Z15="x",IF('Weighted-Score'!Z$9&gt;0,'Weighted-Score'!Z$9,""),"")</f>
        <v/>
      </c>
      <c r="AA15" s="140">
        <f ca="1">IF('PLOs-TQF-Mapping'!AA15="x",IF('Weighted-Score'!AA$9&gt;0,'Weighted-Score'!AA$9,""),"")</f>
        <v>0.17647058823529413</v>
      </c>
      <c r="AB15" s="140" t="str">
        <f>IF('PLOs-TQF-Mapping'!AB15="x",IF('Weighted-Score'!AB$9&gt;0,'Weighted-Score'!AB$9,""),"")</f>
        <v/>
      </c>
      <c r="AC15" s="140" t="str">
        <f>IF('PLOs-TQF-Mapping'!AC15="x",IF('Weighted-Score'!AC$9&gt;0,'Weighted-Score'!AC$9,""),"")</f>
        <v/>
      </c>
      <c r="AD15" s="140">
        <f ca="1">IF('PLOs-TQF-Mapping'!AD15="x",IF('Weighted-Score'!AD$9&gt;0,'Weighted-Score'!AD$9,""),"")</f>
        <v>1.8580338983050846</v>
      </c>
      <c r="AE15" s="140" t="str">
        <f>IF('PLOs-TQF-Mapping'!AE15="x",IF('Weighted-Score'!AE$9&gt;0,'Weighted-Score'!AE$9,""),"")</f>
        <v/>
      </c>
      <c r="AF15" s="140" t="str">
        <f>IF('PLOs-TQF-Mapping'!AF15="x",IF('Weighted-Score'!AF$9&gt;0,'Weighted-Score'!AF$9,""),"")</f>
        <v/>
      </c>
      <c r="AG15" s="141">
        <f t="shared" ca="1" si="3"/>
        <v>18.543679174850279</v>
      </c>
      <c r="AH15" s="142">
        <f ca="1">SUM(AG13:AG15)</f>
        <v>59.203099980041515</v>
      </c>
      <c r="AI15" s="10">
        <f ca="1">AH15/AH40</f>
        <v>0.85677423994271351</v>
      </c>
      <c r="AJ15" s="181"/>
      <c r="AL15" s="181"/>
    </row>
    <row r="16" spans="1:68" ht="18" customHeight="1" thickTop="1">
      <c r="A16" s="8"/>
      <c r="B16" s="5" t="s">
        <v>150</v>
      </c>
      <c r="C16" s="239" t="s">
        <v>147</v>
      </c>
      <c r="D16" s="137" t="str">
        <f>IF('PLOs-TQF-Mapping'!D16="x",IF('Weighted-Score'!D$9&gt;0,'Weighted-Score'!D$9,""),"")</f>
        <v/>
      </c>
      <c r="E16" s="137" t="str">
        <f>IF('PLOs-TQF-Mapping'!E16="x",IF('Weighted-Score'!E$9&gt;0,'Weighted-Score'!E$9,""),"")</f>
        <v/>
      </c>
      <c r="F16" s="137" t="str">
        <f>IF('PLOs-TQF-Mapping'!F16="x",IF('Weighted-Score'!F$9&gt;0,'Weighted-Score'!F$9,""),"")</f>
        <v/>
      </c>
      <c r="G16" s="137" t="str">
        <f>IF('PLOs-TQF-Mapping'!G16="x",IF('Weighted-Score'!G$9&gt;0,'Weighted-Score'!G$9,""),"")</f>
        <v/>
      </c>
      <c r="H16" s="137" t="str">
        <f>IF('PLOs-TQF-Mapping'!H16="x",IF('Weighted-Score'!H$9&gt;0,'Weighted-Score'!H$9,""),"")</f>
        <v/>
      </c>
      <c r="I16" s="137" t="str">
        <f>IF('PLOs-TQF-Mapping'!I16="x",IF('Weighted-Score'!I$9&gt;0,'Weighted-Score'!I$9,""),"")</f>
        <v/>
      </c>
      <c r="J16" s="137" t="str">
        <f>IF('PLOs-TQF-Mapping'!J16="x",IF('Weighted-Score'!J$9&gt;0,'Weighted-Score'!J$9,""),"")</f>
        <v/>
      </c>
      <c r="K16" s="137" t="str">
        <f>IF('PLOs-TQF-Mapping'!K16="x",IF('Weighted-Score'!K$9&gt;0,'Weighted-Score'!K$9,""),"")</f>
        <v/>
      </c>
      <c r="L16" s="137" t="str">
        <f>IF('PLOs-TQF-Mapping'!L16="x",IF('Weighted-Score'!L$9&gt;0,'Weighted-Score'!L$9,""),"")</f>
        <v/>
      </c>
      <c r="M16" s="137" t="str">
        <f>IF('PLOs-TQF-Mapping'!M16="x",IF('Weighted-Score'!M$9&gt;0,'Weighted-Score'!M$9,""),"")</f>
        <v/>
      </c>
      <c r="N16" s="137" t="str">
        <f>IF('PLOs-TQF-Mapping'!N16="x",IF('Weighted-Score'!N$9&gt;0,'Weighted-Score'!N$9,""),"")</f>
        <v/>
      </c>
      <c r="O16" s="137" t="str">
        <f>IF('PLOs-TQF-Mapping'!O16="x",IF('Weighted-Score'!O$9&gt;0,'Weighted-Score'!O$9,""),"")</f>
        <v/>
      </c>
      <c r="P16" s="137" t="str">
        <f>IF('PLOs-TQF-Mapping'!P16="x",IF('Weighted-Score'!P$9&gt;0,'Weighted-Score'!P$9,""),"")</f>
        <v/>
      </c>
      <c r="Q16" s="137" t="str">
        <f>IF('PLOs-TQF-Mapping'!Q16="x",IF('Weighted-Score'!Q$9&gt;0,'Weighted-Score'!Q$9,""),"")</f>
        <v/>
      </c>
      <c r="R16" s="137" t="str">
        <f>IF('PLOs-TQF-Mapping'!R16="x",IF('Weighted-Score'!R$9&gt;0,'Weighted-Score'!R$9,""),"")</f>
        <v/>
      </c>
      <c r="S16" s="137" t="str">
        <f>IF('PLOs-TQF-Mapping'!S16="x",IF('Weighted-Score'!S$9&gt;0,'Weighted-Score'!S$9,""),"")</f>
        <v/>
      </c>
      <c r="T16" s="137" t="str">
        <f>IF('PLOs-TQF-Mapping'!T16="x",IF('Weighted-Score'!T$9&gt;0,'Weighted-Score'!T$9,""),"")</f>
        <v/>
      </c>
      <c r="U16" s="137" t="str">
        <f>IF('PLOs-TQF-Mapping'!U16="x",IF('Weighted-Score'!U$9&gt;0,'Weighted-Score'!U$9,""),"")</f>
        <v/>
      </c>
      <c r="V16" s="137" t="str">
        <f>IF('PLOs-TQF-Mapping'!V16="x",IF('Weighted-Score'!V$9&gt;0,'Weighted-Score'!V$9,""),"")</f>
        <v/>
      </c>
      <c r="W16" s="137" t="str">
        <f>IF('PLOs-TQF-Mapping'!W16="x",IF('Weighted-Score'!W$9&gt;0,'Weighted-Score'!W$9,""),"")</f>
        <v/>
      </c>
      <c r="X16" s="137" t="str">
        <f>IF('PLOs-TQF-Mapping'!X16="x",IF('Weighted-Score'!X$9&gt;0,'Weighted-Score'!X$9,""),"")</f>
        <v/>
      </c>
      <c r="Y16" s="137" t="str">
        <f>IF('PLOs-TQF-Mapping'!Y16="x",IF('Weighted-Score'!Y$9&gt;0,'Weighted-Score'!Y$9,""),"")</f>
        <v/>
      </c>
      <c r="Z16" s="137" t="str">
        <f>IF('PLOs-TQF-Mapping'!Z16="x",IF('Weighted-Score'!Z$9&gt;0,'Weighted-Score'!Z$9,""),"")</f>
        <v/>
      </c>
      <c r="AA16" s="137" t="str">
        <f>IF('PLOs-TQF-Mapping'!AA16="x",IF('Weighted-Score'!AA$9&gt;0,'Weighted-Score'!AA$9,""),"")</f>
        <v/>
      </c>
      <c r="AB16" s="137" t="str">
        <f>IF('PLOs-TQF-Mapping'!AB16="x",IF('Weighted-Score'!AB$9&gt;0,'Weighted-Score'!AB$9,""),"")</f>
        <v/>
      </c>
      <c r="AC16" s="137">
        <f ca="1">IF('PLOs-TQF-Mapping'!AC16="x",IF('Weighted-Score'!AC$9&gt;0,'Weighted-Score'!AC$9,""),"")</f>
        <v>5.069809523809524</v>
      </c>
      <c r="AD16" s="137" t="str">
        <f>IF('PLOs-TQF-Mapping'!AD16="x",IF('Weighted-Score'!AD$9&gt;0,'Weighted-Score'!AD$9,""),"")</f>
        <v/>
      </c>
      <c r="AE16" s="137">
        <f ca="1">IF('PLOs-TQF-Mapping'!AE16="x",IF('Weighted-Score'!AE$9&gt;0,'Weighted-Score'!AE$9,""),"")</f>
        <v>3.8470063025210086</v>
      </c>
      <c r="AF16" s="137">
        <f ca="1">IF('PLOs-TQF-Mapping'!AF16="x",IF('Weighted-Score'!AF$9&gt;0,'Weighted-Score'!AF$9,""),"")</f>
        <v>3.4082815734989644</v>
      </c>
      <c r="AG16" s="46">
        <f t="shared" ca="1" si="3"/>
        <v>12.325097399829497</v>
      </c>
    </row>
    <row r="17" spans="1:68" ht="18" customHeight="1">
      <c r="A17" s="8"/>
      <c r="B17" s="5" t="s">
        <v>150</v>
      </c>
      <c r="C17" s="239" t="s">
        <v>148</v>
      </c>
      <c r="D17" s="24" t="str">
        <f>IF('PLOs-TQF-Mapping'!D17="x",IF('Weighted-Score'!D$9&gt;0,'Weighted-Score'!D$9,""),"")</f>
        <v/>
      </c>
      <c r="E17" s="24" t="str">
        <f>IF('PLOs-TQF-Mapping'!E17="x",IF('Weighted-Score'!E$9&gt;0,'Weighted-Score'!E$9,""),"")</f>
        <v/>
      </c>
      <c r="F17" s="24" t="str">
        <f>IF('PLOs-TQF-Mapping'!F17="x",IF('Weighted-Score'!F$9&gt;0,'Weighted-Score'!F$9,""),"")</f>
        <v/>
      </c>
      <c r="G17" s="24" t="str">
        <f>IF('PLOs-TQF-Mapping'!G17="x",IF('Weighted-Score'!G$9&gt;0,'Weighted-Score'!G$9,""),"")</f>
        <v/>
      </c>
      <c r="H17" s="24" t="str">
        <f>IF('PLOs-TQF-Mapping'!H17="x",IF('Weighted-Score'!H$9&gt;0,'Weighted-Score'!H$9,""),"")</f>
        <v/>
      </c>
      <c r="I17" s="24" t="str">
        <f>IF('PLOs-TQF-Mapping'!I17="x",IF('Weighted-Score'!I$9&gt;0,'Weighted-Score'!I$9,""),"")</f>
        <v/>
      </c>
      <c r="J17" s="24" t="str">
        <f>IF('PLOs-TQF-Mapping'!J17="x",IF('Weighted-Score'!J$9&gt;0,'Weighted-Score'!J$9,""),"")</f>
        <v/>
      </c>
      <c r="K17" s="24" t="str">
        <f>IF('PLOs-TQF-Mapping'!K17="x",IF('Weighted-Score'!K$9&gt;0,'Weighted-Score'!K$9,""),"")</f>
        <v/>
      </c>
      <c r="L17" s="24" t="str">
        <f>IF('PLOs-TQF-Mapping'!L17="x",IF('Weighted-Score'!L$9&gt;0,'Weighted-Score'!L$9,""),"")</f>
        <v/>
      </c>
      <c r="M17" s="24" t="str">
        <f>IF('PLOs-TQF-Mapping'!M17="x",IF('Weighted-Score'!M$9&gt;0,'Weighted-Score'!M$9,""),"")</f>
        <v/>
      </c>
      <c r="N17" s="24" t="str">
        <f>IF('PLOs-TQF-Mapping'!N17="x",IF('Weighted-Score'!N$9&gt;0,'Weighted-Score'!N$9,""),"")</f>
        <v/>
      </c>
      <c r="O17" s="24" t="str">
        <f>IF('PLOs-TQF-Mapping'!O17="x",IF('Weighted-Score'!O$9&gt;0,'Weighted-Score'!O$9,""),"")</f>
        <v/>
      </c>
      <c r="P17" s="24" t="str">
        <f>IF('PLOs-TQF-Mapping'!P17="x",IF('Weighted-Score'!P$9&gt;0,'Weighted-Score'!P$9,""),"")</f>
        <v/>
      </c>
      <c r="Q17" s="24" t="str">
        <f>IF('PLOs-TQF-Mapping'!Q17="x",IF('Weighted-Score'!Q$9&gt;0,'Weighted-Score'!Q$9,""),"")</f>
        <v/>
      </c>
      <c r="R17" s="24" t="str">
        <f>IF('PLOs-TQF-Mapping'!R17="x",IF('Weighted-Score'!R$9&gt;0,'Weighted-Score'!R$9,""),"")</f>
        <v/>
      </c>
      <c r="S17" s="24" t="str">
        <f>IF('PLOs-TQF-Mapping'!S17="x",IF('Weighted-Score'!S$9&gt;0,'Weighted-Score'!S$9,""),"")</f>
        <v/>
      </c>
      <c r="T17" s="24" t="str">
        <f>IF('PLOs-TQF-Mapping'!T17="x",IF('Weighted-Score'!T$9&gt;0,'Weighted-Score'!T$9,""),"")</f>
        <v/>
      </c>
      <c r="U17" s="24" t="str">
        <f>IF('PLOs-TQF-Mapping'!U17="x",IF('Weighted-Score'!U$9&gt;0,'Weighted-Score'!U$9,""),"")</f>
        <v/>
      </c>
      <c r="V17" s="24" t="str">
        <f>IF('PLOs-TQF-Mapping'!V17="x",IF('Weighted-Score'!V$9&gt;0,'Weighted-Score'!V$9,""),"")</f>
        <v/>
      </c>
      <c r="W17" s="24" t="str">
        <f>IF('PLOs-TQF-Mapping'!W17="x",IF('Weighted-Score'!W$9&gt;0,'Weighted-Score'!W$9,""),"")</f>
        <v/>
      </c>
      <c r="X17" s="24" t="str">
        <f>IF('PLOs-TQF-Mapping'!X17="x",IF('Weighted-Score'!X$9&gt;0,'Weighted-Score'!X$9,""),"")</f>
        <v/>
      </c>
      <c r="Y17" s="24" t="str">
        <f>IF('PLOs-TQF-Mapping'!Y17="x",IF('Weighted-Score'!Y$9&gt;0,'Weighted-Score'!Y$9,""),"")</f>
        <v/>
      </c>
      <c r="Z17" s="24" t="str">
        <f>IF('PLOs-TQF-Mapping'!Z17="x",IF('Weighted-Score'!Z$9&gt;0,'Weighted-Score'!Z$9,""),"")</f>
        <v/>
      </c>
      <c r="AA17" s="24" t="str">
        <f>IF('PLOs-TQF-Mapping'!AA17="x",IF('Weighted-Score'!AA$9&gt;0,'Weighted-Score'!AA$9,""),"")</f>
        <v/>
      </c>
      <c r="AB17" s="24" t="str">
        <f>IF('PLOs-TQF-Mapping'!AB17="x",IF('Weighted-Score'!AB$9&gt;0,'Weighted-Score'!AB$9,""),"")</f>
        <v/>
      </c>
      <c r="AC17" s="24">
        <f ca="1">IF('PLOs-TQF-Mapping'!AC17="x",IF('Weighted-Score'!AC$9&gt;0,'Weighted-Score'!AC$9,""),"")</f>
        <v>5.069809523809524</v>
      </c>
      <c r="AD17" s="24" t="str">
        <f>IF('PLOs-TQF-Mapping'!AD17="x",IF('Weighted-Score'!AD$9&gt;0,'Weighted-Score'!AD$9,""),"")</f>
        <v/>
      </c>
      <c r="AE17" s="24">
        <f ca="1">IF('PLOs-TQF-Mapping'!AE17="x",IF('Weighted-Score'!AE$9&gt;0,'Weighted-Score'!AE$9,""),"")</f>
        <v>3.8470063025210086</v>
      </c>
      <c r="AF17" s="24">
        <f ca="1">IF('PLOs-TQF-Mapping'!AF17="x",IF('Weighted-Score'!AF$9&gt;0,'Weighted-Score'!AF$9,""),"")</f>
        <v>3.4082815734989644</v>
      </c>
      <c r="AG17" s="46">
        <f t="shared" ca="1" si="3"/>
        <v>12.325097399829497</v>
      </c>
    </row>
    <row r="18" spans="1:68" ht="18" customHeight="1">
      <c r="A18" s="8"/>
      <c r="B18" s="5" t="s">
        <v>150</v>
      </c>
      <c r="C18" s="239" t="s">
        <v>149</v>
      </c>
      <c r="D18" s="24" t="str">
        <f>IF('PLOs-TQF-Mapping'!D18="x",IF('Weighted-Score'!D$9&gt;0,'Weighted-Score'!D$9,""),"")</f>
        <v/>
      </c>
      <c r="E18" s="24" t="str">
        <f>IF('PLOs-TQF-Mapping'!E18="x",IF('Weighted-Score'!E$9&gt;0,'Weighted-Score'!E$9,""),"")</f>
        <v/>
      </c>
      <c r="F18" s="24">
        <f ca="1">IF('PLOs-TQF-Mapping'!F18="x",IF('Weighted-Score'!F$9&gt;0,'Weighted-Score'!F$9,""),"")</f>
        <v>0.05</v>
      </c>
      <c r="G18" s="24">
        <f ca="1">IF('PLOs-TQF-Mapping'!G18="x",IF('Weighted-Score'!G$9&gt;0,'Weighted-Score'!G$9,""),"")</f>
        <v>3.1285714285714286</v>
      </c>
      <c r="H18" s="24" t="str">
        <f>IF('PLOs-TQF-Mapping'!H18="x",IF('Weighted-Score'!H$9&gt;0,'Weighted-Score'!H$9,""),"")</f>
        <v/>
      </c>
      <c r="I18" s="24" t="str">
        <f>IF('PLOs-TQF-Mapping'!I18="x",IF('Weighted-Score'!I$9&gt;0,'Weighted-Score'!I$9,""),"")</f>
        <v/>
      </c>
      <c r="J18" s="24" t="str">
        <f>IF('PLOs-TQF-Mapping'!J18="x",IF('Weighted-Score'!J$9&gt;0,'Weighted-Score'!J$9,""),"")</f>
        <v/>
      </c>
      <c r="K18" s="24" t="str">
        <f>IF('PLOs-TQF-Mapping'!K18="x",IF('Weighted-Score'!K$9&gt;0,'Weighted-Score'!K$9,""),"")</f>
        <v/>
      </c>
      <c r="L18" s="24" t="str">
        <f>IF('PLOs-TQF-Mapping'!L18="x",IF('Weighted-Score'!L$9&gt;0,'Weighted-Score'!L$9,""),"")</f>
        <v/>
      </c>
      <c r="M18" s="24" t="str">
        <f>IF('PLOs-TQF-Mapping'!M18="x",IF('Weighted-Score'!M$9&gt;0,'Weighted-Score'!M$9,""),"")</f>
        <v/>
      </c>
      <c r="N18" s="24" t="str">
        <f>IF('PLOs-TQF-Mapping'!N18="x",IF('Weighted-Score'!N$9&gt;0,'Weighted-Score'!N$9,""),"")</f>
        <v/>
      </c>
      <c r="O18" s="24" t="str">
        <f>IF('PLOs-TQF-Mapping'!O18="x",IF('Weighted-Score'!O$9&gt;0,'Weighted-Score'!O$9,""),"")</f>
        <v/>
      </c>
      <c r="P18" s="24" t="str">
        <f>IF('PLOs-TQF-Mapping'!P18="x",IF('Weighted-Score'!P$9&gt;0,'Weighted-Score'!P$9,""),"")</f>
        <v/>
      </c>
      <c r="Q18" s="24" t="str">
        <f>IF('PLOs-TQF-Mapping'!Q18="x",IF('Weighted-Score'!Q$9&gt;0,'Weighted-Score'!Q$9,""),"")</f>
        <v/>
      </c>
      <c r="R18" s="24" t="str">
        <f>IF('PLOs-TQF-Mapping'!R18="x",IF('Weighted-Score'!R$9&gt;0,'Weighted-Score'!R$9,""),"")</f>
        <v/>
      </c>
      <c r="S18" s="24" t="str">
        <f>IF('PLOs-TQF-Mapping'!S18="x",IF('Weighted-Score'!S$9&gt;0,'Weighted-Score'!S$9,""),"")</f>
        <v/>
      </c>
      <c r="T18" s="24" t="str">
        <f>IF('PLOs-TQF-Mapping'!T18="x",IF('Weighted-Score'!T$9&gt;0,'Weighted-Score'!T$9,""),"")</f>
        <v/>
      </c>
      <c r="U18" s="24" t="str">
        <f>IF('PLOs-TQF-Mapping'!U18="x",IF('Weighted-Score'!U$9&gt;0,'Weighted-Score'!U$9,""),"")</f>
        <v/>
      </c>
      <c r="V18" s="24" t="str">
        <f>IF('PLOs-TQF-Mapping'!V18="x",IF('Weighted-Score'!V$9&gt;0,'Weighted-Score'!V$9,""),"")</f>
        <v/>
      </c>
      <c r="W18" s="24" t="str">
        <f>IF('PLOs-TQF-Mapping'!W18="x",IF('Weighted-Score'!W$9&gt;0,'Weighted-Score'!W$9,""),"")</f>
        <v/>
      </c>
      <c r="X18" s="24">
        <f ca="1">IF('PLOs-TQF-Mapping'!X18="x",IF('Weighted-Score'!X$9&gt;0,'Weighted-Score'!X$9,""),"")</f>
        <v>1.2999999999999998</v>
      </c>
      <c r="Y18" s="24" t="str">
        <f>IF('PLOs-TQF-Mapping'!Y18="x",IF('Weighted-Score'!Y$9&gt;0,'Weighted-Score'!Y$9,""),"")</f>
        <v/>
      </c>
      <c r="Z18" s="24">
        <f ca="1">IF('PLOs-TQF-Mapping'!Z18="x",IF('Weighted-Score'!Z$9&gt;0,'Weighted-Score'!Z$9,""),"")</f>
        <v>2.2264705882352942</v>
      </c>
      <c r="AA18" s="24">
        <f ca="1">IF('PLOs-TQF-Mapping'!AA18="x",IF('Weighted-Score'!AA$9&gt;0,'Weighted-Score'!AA$9,""),"")</f>
        <v>0.17647058823529413</v>
      </c>
      <c r="AB18" s="24" t="str">
        <f>IF('PLOs-TQF-Mapping'!AB18="x",IF('Weighted-Score'!AB$9&gt;0,'Weighted-Score'!AB$9,""),"")</f>
        <v/>
      </c>
      <c r="AC18" s="24" t="str">
        <f>IF('PLOs-TQF-Mapping'!AC18="x",IF('Weighted-Score'!AC$9&gt;0,'Weighted-Score'!AC$9,""),"")</f>
        <v/>
      </c>
      <c r="AD18" s="24" t="str">
        <f>IF('PLOs-TQF-Mapping'!AD18="x",IF('Weighted-Score'!AD$9&gt;0,'Weighted-Score'!AD$9,""),"")</f>
        <v/>
      </c>
      <c r="AE18" s="24" t="str">
        <f>IF('PLOs-TQF-Mapping'!AE18="x",IF('Weighted-Score'!AE$9&gt;0,'Weighted-Score'!AE$9,""),"")</f>
        <v/>
      </c>
      <c r="AF18" s="24" t="str">
        <f>IF('PLOs-TQF-Mapping'!AF18="x",IF('Weighted-Score'!AF$9&gt;0,'Weighted-Score'!AF$9,""),"")</f>
        <v/>
      </c>
      <c r="AG18" s="46">
        <f t="shared" ca="1" si="3"/>
        <v>6.8815126050420163</v>
      </c>
    </row>
    <row r="19" spans="1:68" ht="18" customHeight="1" thickBot="1">
      <c r="A19" s="8"/>
      <c r="B19" s="138" t="s">
        <v>150</v>
      </c>
      <c r="C19" s="139" t="s">
        <v>150</v>
      </c>
      <c r="D19" s="140" t="str">
        <f>IF('PLOs-TQF-Mapping'!D19="x",IF('Weighted-Score'!D$9&gt;0,'Weighted-Score'!D$9,""),"")</f>
        <v/>
      </c>
      <c r="E19" s="140" t="str">
        <f>IF('PLOs-TQF-Mapping'!E19="x",IF('Weighted-Score'!E$9&gt;0,'Weighted-Score'!E$9,""),"")</f>
        <v/>
      </c>
      <c r="F19" s="140" t="str">
        <f>IF('PLOs-TQF-Mapping'!F19="x",IF('Weighted-Score'!F$9&gt;0,'Weighted-Score'!F$9,""),"")</f>
        <v/>
      </c>
      <c r="G19" s="140" t="str">
        <f>IF('PLOs-TQF-Mapping'!G19="x",IF('Weighted-Score'!G$9&gt;0,'Weighted-Score'!G$9,""),"")</f>
        <v/>
      </c>
      <c r="H19" s="140" t="str">
        <f>IF('PLOs-TQF-Mapping'!H19="x",IF('Weighted-Score'!H$9&gt;0,'Weighted-Score'!H$9,""),"")</f>
        <v/>
      </c>
      <c r="I19" s="140" t="str">
        <f>IF('PLOs-TQF-Mapping'!I19="x",IF('Weighted-Score'!I$9&gt;0,'Weighted-Score'!I$9,""),"")</f>
        <v/>
      </c>
      <c r="J19" s="140" t="str">
        <f>IF('PLOs-TQF-Mapping'!J19="x",IF('Weighted-Score'!J$9&gt;0,'Weighted-Score'!J$9,""),"")</f>
        <v/>
      </c>
      <c r="K19" s="140" t="str">
        <f>IF('PLOs-TQF-Mapping'!K19="x",IF('Weighted-Score'!K$9&gt;0,'Weighted-Score'!K$9,""),"")</f>
        <v/>
      </c>
      <c r="L19" s="140" t="str">
        <f>IF('PLOs-TQF-Mapping'!L19="x",IF('Weighted-Score'!L$9&gt;0,'Weighted-Score'!L$9,""),"")</f>
        <v/>
      </c>
      <c r="M19" s="140" t="str">
        <f>IF('PLOs-TQF-Mapping'!M19="x",IF('Weighted-Score'!M$9&gt;0,'Weighted-Score'!M$9,""),"")</f>
        <v/>
      </c>
      <c r="N19" s="140" t="str">
        <f>IF('PLOs-TQF-Mapping'!N19="x",IF('Weighted-Score'!N$9&gt;0,'Weighted-Score'!N$9,""),"")</f>
        <v/>
      </c>
      <c r="O19" s="140" t="str">
        <f>IF('PLOs-TQF-Mapping'!O19="x",IF('Weighted-Score'!O$9&gt;0,'Weighted-Score'!O$9,""),"")</f>
        <v/>
      </c>
      <c r="P19" s="140" t="str">
        <f>IF('PLOs-TQF-Mapping'!P19="x",IF('Weighted-Score'!P$9&gt;0,'Weighted-Score'!P$9,""),"")</f>
        <v/>
      </c>
      <c r="Q19" s="140" t="str">
        <f>IF('PLOs-TQF-Mapping'!Q19="x",IF('Weighted-Score'!Q$9&gt;0,'Weighted-Score'!Q$9,""),"")</f>
        <v/>
      </c>
      <c r="R19" s="140" t="str">
        <f>IF('PLOs-TQF-Mapping'!R19="x",IF('Weighted-Score'!R$9&gt;0,'Weighted-Score'!R$9,""),"")</f>
        <v/>
      </c>
      <c r="S19" s="140" t="str">
        <f>IF('PLOs-TQF-Mapping'!S19="x",IF('Weighted-Score'!S$9&gt;0,'Weighted-Score'!S$9,""),"")</f>
        <v/>
      </c>
      <c r="T19" s="140" t="str">
        <f>IF('PLOs-TQF-Mapping'!T19="x",IF('Weighted-Score'!T$9&gt;0,'Weighted-Score'!T$9,""),"")</f>
        <v/>
      </c>
      <c r="U19" s="140" t="str">
        <f>IF('PLOs-TQF-Mapping'!U19="x",IF('Weighted-Score'!U$9&gt;0,'Weighted-Score'!U$9,""),"")</f>
        <v/>
      </c>
      <c r="V19" s="140" t="str">
        <f>IF('PLOs-TQF-Mapping'!V19="x",IF('Weighted-Score'!V$9&gt;0,'Weighted-Score'!V$9,""),"")</f>
        <v/>
      </c>
      <c r="W19" s="140">
        <f ca="1">IF('PLOs-TQF-Mapping'!W19="x",IF('Weighted-Score'!W$9&gt;0,'Weighted-Score'!W$9,""),"")</f>
        <v>0.19999999999999996</v>
      </c>
      <c r="X19" s="140" t="str">
        <f>IF('PLOs-TQF-Mapping'!X19="x",IF('Weighted-Score'!X$9&gt;0,'Weighted-Score'!X$9,""),"")</f>
        <v/>
      </c>
      <c r="Y19" s="140" t="str">
        <f>IF('PLOs-TQF-Mapping'!Y19="x",IF('Weighted-Score'!Y$9&gt;0,'Weighted-Score'!Y$9,""),"")</f>
        <v/>
      </c>
      <c r="Z19" s="140" t="str">
        <f>IF('PLOs-TQF-Mapping'!Z19="x",IF('Weighted-Score'!Z$9&gt;0,'Weighted-Score'!Z$9,""),"")</f>
        <v/>
      </c>
      <c r="AA19" s="140" t="str">
        <f>IF('PLOs-TQF-Mapping'!AA19="x",IF('Weighted-Score'!AA$9&gt;0,'Weighted-Score'!AA$9,""),"")</f>
        <v/>
      </c>
      <c r="AB19" s="140" t="str">
        <f>IF('PLOs-TQF-Mapping'!AB19="x",IF('Weighted-Score'!AB$9&gt;0,'Weighted-Score'!AB$9,""),"")</f>
        <v/>
      </c>
      <c r="AC19" s="140" t="str">
        <f>IF('PLOs-TQF-Mapping'!AC19="x",IF('Weighted-Score'!AC$9&gt;0,'Weighted-Score'!AC$9,""),"")</f>
        <v/>
      </c>
      <c r="AD19" s="140" t="str">
        <f>IF('PLOs-TQF-Mapping'!AD19="x",IF('Weighted-Score'!AD$9&gt;0,'Weighted-Score'!AD$9,""),"")</f>
        <v/>
      </c>
      <c r="AE19" s="140" t="str">
        <f>IF('PLOs-TQF-Mapping'!AE19="x",IF('Weighted-Score'!AE$9&gt;0,'Weighted-Score'!AE$9,""),"")</f>
        <v/>
      </c>
      <c r="AF19" s="140" t="str">
        <f>IF('PLOs-TQF-Mapping'!AF19="x",IF('Weighted-Score'!AF$9&gt;0,'Weighted-Score'!AF$9,""),"")</f>
        <v/>
      </c>
      <c r="AG19" s="141">
        <f t="shared" ca="1" si="3"/>
        <v>0.19999999999999996</v>
      </c>
      <c r="AH19" s="142">
        <f ca="1">SUM(AG16:AG19)</f>
        <v>31.731707404701009</v>
      </c>
      <c r="AI19" s="10">
        <f ca="1">AH19/AH44</f>
        <v>0.89637591538703398</v>
      </c>
      <c r="AJ19" s="181"/>
      <c r="AK19" s="181"/>
      <c r="AL19" s="181"/>
    </row>
    <row r="20" spans="1:68" ht="18" customHeight="1" thickTop="1">
      <c r="A20" s="8"/>
      <c r="B20" s="5" t="s">
        <v>151</v>
      </c>
      <c r="C20" s="239" t="s">
        <v>147</v>
      </c>
      <c r="D20" s="137" t="str">
        <f>IF('PLOs-TQF-Mapping'!D20="x",IF('Weighted-Score'!D$9&gt;0,'Weighted-Score'!D$9,""),"")</f>
        <v/>
      </c>
      <c r="E20" s="137" t="str">
        <f>IF('PLOs-TQF-Mapping'!E20="x",IF('Weighted-Score'!E$9&gt;0,'Weighted-Score'!E$9,""),"")</f>
        <v/>
      </c>
      <c r="F20" s="137" t="str">
        <f>IF('PLOs-TQF-Mapping'!F20="x",IF('Weighted-Score'!F$9&gt;0,'Weighted-Score'!F$9,""),"")</f>
        <v/>
      </c>
      <c r="G20" s="137" t="str">
        <f>IF('PLOs-TQF-Mapping'!G20="x",IF('Weighted-Score'!G$9&gt;0,'Weighted-Score'!G$9,""),"")</f>
        <v/>
      </c>
      <c r="H20" s="137" t="str">
        <f>IF('PLOs-TQF-Mapping'!H20="x",IF('Weighted-Score'!H$9&gt;0,'Weighted-Score'!H$9,""),"")</f>
        <v/>
      </c>
      <c r="I20" s="137" t="str">
        <f>IF('PLOs-TQF-Mapping'!I20="x",IF('Weighted-Score'!I$9&gt;0,'Weighted-Score'!I$9,""),"")</f>
        <v/>
      </c>
      <c r="J20" s="137" t="str">
        <f>IF('PLOs-TQF-Mapping'!J20="x",IF('Weighted-Score'!J$9&gt;0,'Weighted-Score'!J$9,""),"")</f>
        <v/>
      </c>
      <c r="K20" s="137" t="str">
        <f>IF('PLOs-TQF-Mapping'!K20="x",IF('Weighted-Score'!K$9&gt;0,'Weighted-Score'!K$9,""),"")</f>
        <v/>
      </c>
      <c r="L20" s="137" t="str">
        <f>IF('PLOs-TQF-Mapping'!L20="x",IF('Weighted-Score'!L$9&gt;0,'Weighted-Score'!L$9,""),"")</f>
        <v/>
      </c>
      <c r="M20" s="137" t="str">
        <f>IF('PLOs-TQF-Mapping'!M20="x",IF('Weighted-Score'!M$9&gt;0,'Weighted-Score'!M$9,""),"")</f>
        <v/>
      </c>
      <c r="N20" s="137">
        <f ca="1">IF('PLOs-TQF-Mapping'!N20="x",IF('Weighted-Score'!N$9&gt;0,'Weighted-Score'!N$9,""),"")</f>
        <v>1.5</v>
      </c>
      <c r="O20" s="137" t="str">
        <f>IF('PLOs-TQF-Mapping'!O20="x",IF('Weighted-Score'!O$9&gt;0,'Weighted-Score'!O$9,""),"")</f>
        <v/>
      </c>
      <c r="P20" s="137" t="str">
        <f>IF('PLOs-TQF-Mapping'!P20="x",IF('Weighted-Score'!P$9&gt;0,'Weighted-Score'!P$9,""),"")</f>
        <v/>
      </c>
      <c r="Q20" s="137" t="str">
        <f>IF('PLOs-TQF-Mapping'!Q20="x",IF('Weighted-Score'!Q$9&gt;0,'Weighted-Score'!Q$9,""),"")</f>
        <v/>
      </c>
      <c r="R20" s="137" t="str">
        <f>IF('PLOs-TQF-Mapping'!R20="x",IF('Weighted-Score'!R$9&gt;0,'Weighted-Score'!R$9,""),"")</f>
        <v/>
      </c>
      <c r="S20" s="137" t="str">
        <f>IF('PLOs-TQF-Mapping'!S20="x",IF('Weighted-Score'!S$9&gt;0,'Weighted-Score'!S$9,""),"")</f>
        <v/>
      </c>
      <c r="T20" s="137">
        <f ca="1">IF('PLOs-TQF-Mapping'!T20="x",IF('Weighted-Score'!T$9&gt;0,'Weighted-Score'!T$9,""),"")</f>
        <v>1.8301587301587301</v>
      </c>
      <c r="U20" s="137" t="str">
        <f>IF('PLOs-TQF-Mapping'!U20="x",IF('Weighted-Score'!U$9&gt;0,'Weighted-Score'!U$9,""),"")</f>
        <v/>
      </c>
      <c r="V20" s="137" t="str">
        <f>IF('PLOs-TQF-Mapping'!V20="x",IF('Weighted-Score'!V$9&gt;0,'Weighted-Score'!V$9,""),"")</f>
        <v/>
      </c>
      <c r="W20" s="137" t="str">
        <f>IF('PLOs-TQF-Mapping'!W20="x",IF('Weighted-Score'!W$9&gt;0,'Weighted-Score'!W$9,""),"")</f>
        <v/>
      </c>
      <c r="X20" s="137" t="str">
        <f>IF('PLOs-TQF-Mapping'!X20="x",IF('Weighted-Score'!X$9&gt;0,'Weighted-Score'!X$9,""),"")</f>
        <v/>
      </c>
      <c r="Y20" s="137" t="str">
        <f>IF('PLOs-TQF-Mapping'!Y20="x",IF('Weighted-Score'!Y$9&gt;0,'Weighted-Score'!Y$9,""),"")</f>
        <v/>
      </c>
      <c r="Z20" s="137" t="str">
        <f>IF('PLOs-TQF-Mapping'!Z20="x",IF('Weighted-Score'!Z$9&gt;0,'Weighted-Score'!Z$9,""),"")</f>
        <v/>
      </c>
      <c r="AA20" s="137" t="str">
        <f>IF('PLOs-TQF-Mapping'!AA20="x",IF('Weighted-Score'!AA$9&gt;0,'Weighted-Score'!AA$9,""),"")</f>
        <v/>
      </c>
      <c r="AB20" s="137" t="str">
        <f>IF('PLOs-TQF-Mapping'!AB20="x",IF('Weighted-Score'!AB$9&gt;0,'Weighted-Score'!AB$9,""),"")</f>
        <v/>
      </c>
      <c r="AC20" s="137">
        <f ca="1">IF('PLOs-TQF-Mapping'!AC20="x",IF('Weighted-Score'!AC$9&gt;0,'Weighted-Score'!AC$9,""),"")</f>
        <v>5.069809523809524</v>
      </c>
      <c r="AD20" s="137" t="str">
        <f>IF('PLOs-TQF-Mapping'!AD20="x",IF('Weighted-Score'!AD$9&gt;0,'Weighted-Score'!AD$9,""),"")</f>
        <v/>
      </c>
      <c r="AE20" s="137" t="str">
        <f>IF('PLOs-TQF-Mapping'!AE20="x",IF('Weighted-Score'!AE$9&gt;0,'Weighted-Score'!AE$9,""),"")</f>
        <v/>
      </c>
      <c r="AF20" s="137">
        <f ca="1">IF('PLOs-TQF-Mapping'!AF20="x",IF('Weighted-Score'!AF$9&gt;0,'Weighted-Score'!AF$9,""),"")</f>
        <v>3.4082815734989644</v>
      </c>
      <c r="AG20" s="46">
        <f t="shared" ca="1" si="3"/>
        <v>11.808249827467218</v>
      </c>
    </row>
    <row r="21" spans="1:68" ht="18" customHeight="1" thickBot="1">
      <c r="A21" s="8"/>
      <c r="B21" s="138" t="s">
        <v>151</v>
      </c>
      <c r="C21" s="139" t="s">
        <v>148</v>
      </c>
      <c r="D21" s="140" t="str">
        <f>IF('PLOs-TQF-Mapping'!D21="x",IF('Weighted-Score'!D$9&gt;0,'Weighted-Score'!D$9,""),"")</f>
        <v/>
      </c>
      <c r="E21" s="140" t="str">
        <f>IF('PLOs-TQF-Mapping'!E21="x",IF('Weighted-Score'!E$9&gt;0,'Weighted-Score'!E$9,""),"")</f>
        <v/>
      </c>
      <c r="F21" s="140" t="str">
        <f>IF('PLOs-TQF-Mapping'!F21="x",IF('Weighted-Score'!F$9&gt;0,'Weighted-Score'!F$9,""),"")</f>
        <v/>
      </c>
      <c r="G21" s="140" t="str">
        <f>IF('PLOs-TQF-Mapping'!G21="x",IF('Weighted-Score'!G$9&gt;0,'Weighted-Score'!G$9,""),"")</f>
        <v/>
      </c>
      <c r="H21" s="140" t="str">
        <f>IF('PLOs-TQF-Mapping'!H21="x",IF('Weighted-Score'!H$9&gt;0,'Weighted-Score'!H$9,""),"")</f>
        <v/>
      </c>
      <c r="I21" s="140" t="str">
        <f>IF('PLOs-TQF-Mapping'!I21="x",IF('Weighted-Score'!I$9&gt;0,'Weighted-Score'!I$9,""),"")</f>
        <v/>
      </c>
      <c r="J21" s="140" t="str">
        <f>IF('PLOs-TQF-Mapping'!J21="x",IF('Weighted-Score'!J$9&gt;0,'Weighted-Score'!J$9,""),"")</f>
        <v/>
      </c>
      <c r="K21" s="140" t="str">
        <f>IF('PLOs-TQF-Mapping'!K21="x",IF('Weighted-Score'!K$9&gt;0,'Weighted-Score'!K$9,""),"")</f>
        <v/>
      </c>
      <c r="L21" s="140" t="str">
        <f>IF('PLOs-TQF-Mapping'!L21="x",IF('Weighted-Score'!L$9&gt;0,'Weighted-Score'!L$9,""),"")</f>
        <v/>
      </c>
      <c r="M21" s="140" t="str">
        <f>IF('PLOs-TQF-Mapping'!M21="x",IF('Weighted-Score'!M$9&gt;0,'Weighted-Score'!M$9,""),"")</f>
        <v/>
      </c>
      <c r="N21" s="140">
        <f ca="1">IF('PLOs-TQF-Mapping'!N21="x",IF('Weighted-Score'!N$9&gt;0,'Weighted-Score'!N$9,""),"")</f>
        <v>1.5</v>
      </c>
      <c r="O21" s="140">
        <f ca="1">IF('PLOs-TQF-Mapping'!O21="x",IF('Weighted-Score'!O$9&gt;0,'Weighted-Score'!O$9,""),"")</f>
        <v>1</v>
      </c>
      <c r="P21" s="140" t="str">
        <f>IF('PLOs-TQF-Mapping'!P21="x",IF('Weighted-Score'!P$9&gt;0,'Weighted-Score'!P$9,""),"")</f>
        <v/>
      </c>
      <c r="Q21" s="140" t="str">
        <f>IF('PLOs-TQF-Mapping'!Q21="x",IF('Weighted-Score'!Q$9&gt;0,'Weighted-Score'!Q$9,""),"")</f>
        <v/>
      </c>
      <c r="R21" s="140" t="str">
        <f>IF('PLOs-TQF-Mapping'!R21="x",IF('Weighted-Score'!R$9&gt;0,'Weighted-Score'!R$9,""),"")</f>
        <v/>
      </c>
      <c r="S21" s="140" t="str">
        <f>IF('PLOs-TQF-Mapping'!S21="x",IF('Weighted-Score'!S$9&gt;0,'Weighted-Score'!S$9,""),"")</f>
        <v/>
      </c>
      <c r="T21" s="140" t="str">
        <f>IF('PLOs-TQF-Mapping'!T21="x",IF('Weighted-Score'!T$9&gt;0,'Weighted-Score'!T$9,""),"")</f>
        <v/>
      </c>
      <c r="U21" s="140" t="str">
        <f>IF('PLOs-TQF-Mapping'!U21="x",IF('Weighted-Score'!U$9&gt;0,'Weighted-Score'!U$9,""),"")</f>
        <v/>
      </c>
      <c r="V21" s="140" t="str">
        <f>IF('PLOs-TQF-Mapping'!V21="x",IF('Weighted-Score'!V$9&gt;0,'Weighted-Score'!V$9,""),"")</f>
        <v/>
      </c>
      <c r="W21" s="140" t="str">
        <f>IF('PLOs-TQF-Mapping'!W21="x",IF('Weighted-Score'!W$9&gt;0,'Weighted-Score'!W$9,""),"")</f>
        <v/>
      </c>
      <c r="X21" s="140" t="str">
        <f>IF('PLOs-TQF-Mapping'!X21="x",IF('Weighted-Score'!X$9&gt;0,'Weighted-Score'!X$9,""),"")</f>
        <v/>
      </c>
      <c r="Y21" s="140" t="str">
        <f>IF('PLOs-TQF-Mapping'!Y21="x",IF('Weighted-Score'!Y$9&gt;0,'Weighted-Score'!Y$9,""),"")</f>
        <v/>
      </c>
      <c r="Z21" s="140" t="str">
        <f>IF('PLOs-TQF-Mapping'!Z21="x",IF('Weighted-Score'!Z$9&gt;0,'Weighted-Score'!Z$9,""),"")</f>
        <v/>
      </c>
      <c r="AA21" s="140" t="str">
        <f>IF('PLOs-TQF-Mapping'!AA21="x",IF('Weighted-Score'!AA$9&gt;0,'Weighted-Score'!AA$9,""),"")</f>
        <v/>
      </c>
      <c r="AB21" s="140">
        <f ca="1">IF('PLOs-TQF-Mapping'!AB21="x",IF('Weighted-Score'!AB$9&gt;0,'Weighted-Score'!AB$9,""),"")</f>
        <v>3.4391767554479422</v>
      </c>
      <c r="AC21" s="140" t="str">
        <f>IF('PLOs-TQF-Mapping'!AC21="x",IF('Weighted-Score'!AC$9&gt;0,'Weighted-Score'!AC$9,""),"")</f>
        <v/>
      </c>
      <c r="AD21" s="140" t="str">
        <f>IF('PLOs-TQF-Mapping'!AD21="x",IF('Weighted-Score'!AD$9&gt;0,'Weighted-Score'!AD$9,""),"")</f>
        <v/>
      </c>
      <c r="AE21" s="140" t="str">
        <f>IF('PLOs-TQF-Mapping'!AE21="x",IF('Weighted-Score'!AE$9&gt;0,'Weighted-Score'!AE$9,""),"")</f>
        <v/>
      </c>
      <c r="AF21" s="140" t="str">
        <f>IF('PLOs-TQF-Mapping'!AF21="x",IF('Weighted-Score'!AF$9&gt;0,'Weighted-Score'!AF$9,""),"")</f>
        <v/>
      </c>
      <c r="AG21" s="141">
        <f t="shared" ca="1" si="3"/>
        <v>5.9391767554479422</v>
      </c>
      <c r="AH21" s="142">
        <f ca="1">SUM(AG20:AG21)</f>
        <v>17.747426582915161</v>
      </c>
      <c r="AI21" s="10">
        <f ca="1">AH21/AH46</f>
        <v>0.9316234426727118</v>
      </c>
      <c r="AJ21" s="181"/>
      <c r="AK21" s="181"/>
      <c r="AL21" s="181"/>
    </row>
    <row r="22" spans="1:68" ht="18" customHeight="1" thickTop="1">
      <c r="A22" s="8"/>
      <c r="B22" s="5" t="s">
        <v>152</v>
      </c>
      <c r="C22" s="239" t="s">
        <v>147</v>
      </c>
      <c r="D22" s="137">
        <f ca="1">IF('PLOs-TQF-Mapping'!D22="x",IF('Weighted-Score'!D$9&gt;0,'Weighted-Score'!D$9,""),"")</f>
        <v>1.1285714285714286</v>
      </c>
      <c r="E22" s="137">
        <f ca="1">IF('PLOs-TQF-Mapping'!E22="x",IF('Weighted-Score'!E$9&gt;0,'Weighted-Score'!E$9,""),"")</f>
        <v>4.528955060284984</v>
      </c>
      <c r="F22" s="137" t="str">
        <f>IF('PLOs-TQF-Mapping'!F22="x",IF('Weighted-Score'!F$9&gt;0,'Weighted-Score'!F$9,""),"")</f>
        <v/>
      </c>
      <c r="G22" s="137">
        <f ca="1">IF('PLOs-TQF-Mapping'!G22="x",IF('Weighted-Score'!G$9&gt;0,'Weighted-Score'!G$9,""),"")</f>
        <v>3.1285714285714286</v>
      </c>
      <c r="H22" s="137">
        <f ca="1">IF('PLOs-TQF-Mapping'!H22="x",IF('Weighted-Score'!H$9&gt;0,'Weighted-Score'!H$9,""),"")</f>
        <v>2.9285714285714284</v>
      </c>
      <c r="I22" s="137" t="str">
        <f>IF('PLOs-TQF-Mapping'!I22="x",IF('Weighted-Score'!I$9&gt;0,'Weighted-Score'!I$9,""),"")</f>
        <v/>
      </c>
      <c r="J22" s="137">
        <f ca="1">IF('PLOs-TQF-Mapping'!J22="x",IF('Weighted-Score'!J$9&gt;0,'Weighted-Score'!J$9,""),"")</f>
        <v>3.1285714285714286</v>
      </c>
      <c r="K22" s="137" t="str">
        <f>IF('PLOs-TQF-Mapping'!K22="x",IF('Weighted-Score'!K$9&gt;0,'Weighted-Score'!K$9,""),"")</f>
        <v/>
      </c>
      <c r="L22" s="137" t="str">
        <f>IF('PLOs-TQF-Mapping'!L22="x",IF('Weighted-Score'!L$9&gt;0,'Weighted-Score'!L$9,""),"")</f>
        <v/>
      </c>
      <c r="M22" s="137" t="str">
        <f>IF('PLOs-TQF-Mapping'!M22="x",IF('Weighted-Score'!M$9&gt;0,'Weighted-Score'!M$9,""),"")</f>
        <v/>
      </c>
      <c r="N22" s="137" t="str">
        <f>IF('PLOs-TQF-Mapping'!N22="x",IF('Weighted-Score'!N$9&gt;0,'Weighted-Score'!N$9,""),"")</f>
        <v/>
      </c>
      <c r="O22" s="137" t="str">
        <f>IF('PLOs-TQF-Mapping'!O22="x",IF('Weighted-Score'!O$9&gt;0,'Weighted-Score'!O$9,""),"")</f>
        <v/>
      </c>
      <c r="P22" s="137" t="str">
        <f>IF('PLOs-TQF-Mapping'!P22="x",IF('Weighted-Score'!P$9&gt;0,'Weighted-Score'!P$9,""),"")</f>
        <v/>
      </c>
      <c r="Q22" s="137" t="str">
        <f>IF('PLOs-TQF-Mapping'!Q22="x",IF('Weighted-Score'!Q$9&gt;0,'Weighted-Score'!Q$9,""),"")</f>
        <v/>
      </c>
      <c r="R22" s="137" t="str">
        <f>IF('PLOs-TQF-Mapping'!R22="x",IF('Weighted-Score'!R$9&gt;0,'Weighted-Score'!R$9,""),"")</f>
        <v/>
      </c>
      <c r="S22" s="137" t="str">
        <f>IF('PLOs-TQF-Mapping'!S22="x",IF('Weighted-Score'!S$9&gt;0,'Weighted-Score'!S$9,""),"")</f>
        <v/>
      </c>
      <c r="T22" s="137" t="str">
        <f>IF('PLOs-TQF-Mapping'!T22="x",IF('Weighted-Score'!T$9&gt;0,'Weighted-Score'!T$9,""),"")</f>
        <v/>
      </c>
      <c r="U22" s="137" t="str">
        <f>IF('PLOs-TQF-Mapping'!U22="x",IF('Weighted-Score'!U$9&gt;0,'Weighted-Score'!U$9,""),"")</f>
        <v/>
      </c>
      <c r="V22" s="137" t="str">
        <f>IF('PLOs-TQF-Mapping'!V22="x",IF('Weighted-Score'!V$9&gt;0,'Weighted-Score'!V$9,""),"")</f>
        <v/>
      </c>
      <c r="W22" s="137" t="str">
        <f>IF('PLOs-TQF-Mapping'!W22="x",IF('Weighted-Score'!W$9&gt;0,'Weighted-Score'!W$9,""),"")</f>
        <v/>
      </c>
      <c r="X22" s="137" t="str">
        <f>IF('PLOs-TQF-Mapping'!X22="x",IF('Weighted-Score'!X$9&gt;0,'Weighted-Score'!X$9,""),"")</f>
        <v/>
      </c>
      <c r="Y22" s="137" t="str">
        <f>IF('PLOs-TQF-Mapping'!Y22="x",IF('Weighted-Score'!Y$9&gt;0,'Weighted-Score'!Y$9,""),"")</f>
        <v/>
      </c>
      <c r="Z22" s="137">
        <f ca="1">IF('PLOs-TQF-Mapping'!Z22="x",IF('Weighted-Score'!Z$9&gt;0,'Weighted-Score'!Z$9,""),"")</f>
        <v>2.2264705882352942</v>
      </c>
      <c r="AA22" s="137" t="str">
        <f>IF('PLOs-TQF-Mapping'!AA22="x",IF('Weighted-Score'!AA$9&gt;0,'Weighted-Score'!AA$9,""),"")</f>
        <v/>
      </c>
      <c r="AB22" s="137" t="str">
        <f>IF('PLOs-TQF-Mapping'!AB22="x",IF('Weighted-Score'!AB$9&gt;0,'Weighted-Score'!AB$9,""),"")</f>
        <v/>
      </c>
      <c r="AC22" s="137" t="str">
        <f>IF('PLOs-TQF-Mapping'!AC22="x",IF('Weighted-Score'!AC$9&gt;0,'Weighted-Score'!AC$9,""),"")</f>
        <v/>
      </c>
      <c r="AD22" s="137" t="str">
        <f>IF('PLOs-TQF-Mapping'!AD22="x",IF('Weighted-Score'!AD$9&gt;0,'Weighted-Score'!AD$9,""),"")</f>
        <v/>
      </c>
      <c r="AE22" s="137" t="str">
        <f>IF('PLOs-TQF-Mapping'!AE22="x",IF('Weighted-Score'!AE$9&gt;0,'Weighted-Score'!AE$9,""),"")</f>
        <v/>
      </c>
      <c r="AF22" s="137" t="str">
        <f>IF('PLOs-TQF-Mapping'!AF22="x",IF('Weighted-Score'!AF$9&gt;0,'Weighted-Score'!AF$9,""),"")</f>
        <v/>
      </c>
      <c r="AG22" s="46">
        <f t="shared" ca="1" si="3"/>
        <v>17.06971136280599</v>
      </c>
    </row>
    <row r="23" spans="1:68" ht="18" customHeight="1">
      <c r="A23" s="8"/>
      <c r="B23" s="5" t="s">
        <v>152</v>
      </c>
      <c r="C23" s="239" t="s">
        <v>148</v>
      </c>
      <c r="D23" s="24" t="str">
        <f>IF('PLOs-TQF-Mapping'!D23="x",IF('Weighted-Score'!D$9&gt;0,'Weighted-Score'!D$9,""),"")</f>
        <v/>
      </c>
      <c r="E23" s="24" t="str">
        <f>IF('PLOs-TQF-Mapping'!E23="x",IF('Weighted-Score'!E$9&gt;0,'Weighted-Score'!E$9,""),"")</f>
        <v/>
      </c>
      <c r="F23" s="24" t="str">
        <f>IF('PLOs-TQF-Mapping'!F23="x",IF('Weighted-Score'!F$9&gt;0,'Weighted-Score'!F$9,""),"")</f>
        <v/>
      </c>
      <c r="G23" s="24" t="str">
        <f>IF('PLOs-TQF-Mapping'!G23="x",IF('Weighted-Score'!G$9&gt;0,'Weighted-Score'!G$9,""),"")</f>
        <v/>
      </c>
      <c r="H23" s="24" t="str">
        <f>IF('PLOs-TQF-Mapping'!H23="x",IF('Weighted-Score'!H$9&gt;0,'Weighted-Score'!H$9,""),"")</f>
        <v/>
      </c>
      <c r="I23" s="24">
        <f ca="1">IF('PLOs-TQF-Mapping'!I23="x",IF('Weighted-Score'!I$9&gt;0,'Weighted-Score'!I$9,""),"")</f>
        <v>0.92857142857142849</v>
      </c>
      <c r="J23" s="24">
        <f ca="1">IF('PLOs-TQF-Mapping'!J23="x",IF('Weighted-Score'!J$9&gt;0,'Weighted-Score'!J$9,""),"")</f>
        <v>3.1285714285714286</v>
      </c>
      <c r="K23" s="24" t="str">
        <f>IF('PLOs-TQF-Mapping'!K23="x",IF('Weighted-Score'!K$9&gt;0,'Weighted-Score'!K$9,""),"")</f>
        <v/>
      </c>
      <c r="L23" s="24" t="str">
        <f>IF('PLOs-TQF-Mapping'!L23="x",IF('Weighted-Score'!L$9&gt;0,'Weighted-Score'!L$9,""),"")</f>
        <v/>
      </c>
      <c r="M23" s="24" t="str">
        <f>IF('PLOs-TQF-Mapping'!M23="x",IF('Weighted-Score'!M$9&gt;0,'Weighted-Score'!M$9,""),"")</f>
        <v/>
      </c>
      <c r="N23" s="24" t="str">
        <f>IF('PLOs-TQF-Mapping'!N23="x",IF('Weighted-Score'!N$9&gt;0,'Weighted-Score'!N$9,""),"")</f>
        <v/>
      </c>
      <c r="O23" s="24" t="str">
        <f>IF('PLOs-TQF-Mapping'!O23="x",IF('Weighted-Score'!O$9&gt;0,'Weighted-Score'!O$9,""),"")</f>
        <v/>
      </c>
      <c r="P23" s="24" t="str">
        <f>IF('PLOs-TQF-Mapping'!P23="x",IF('Weighted-Score'!P$9&gt;0,'Weighted-Score'!P$9,""),"")</f>
        <v/>
      </c>
      <c r="Q23" s="24" t="str">
        <f>IF('PLOs-TQF-Mapping'!Q23="x",IF('Weighted-Score'!Q$9&gt;0,'Weighted-Score'!Q$9,""),"")</f>
        <v/>
      </c>
      <c r="R23" s="24" t="str">
        <f>IF('PLOs-TQF-Mapping'!R23="x",IF('Weighted-Score'!R$9&gt;0,'Weighted-Score'!R$9,""),"")</f>
        <v/>
      </c>
      <c r="S23" s="24" t="str">
        <f>IF('PLOs-TQF-Mapping'!S23="x",IF('Weighted-Score'!S$9&gt;0,'Weighted-Score'!S$9,""),"")</f>
        <v/>
      </c>
      <c r="T23" s="24" t="str">
        <f>IF('PLOs-TQF-Mapping'!T23="x",IF('Weighted-Score'!T$9&gt;0,'Weighted-Score'!T$9,""),"")</f>
        <v/>
      </c>
      <c r="U23" s="24" t="str">
        <f>IF('PLOs-TQF-Mapping'!U23="x",IF('Weighted-Score'!U$9&gt;0,'Weighted-Score'!U$9,""),"")</f>
        <v/>
      </c>
      <c r="V23" s="24" t="str">
        <f>IF('PLOs-TQF-Mapping'!V23="x",IF('Weighted-Score'!V$9&gt;0,'Weighted-Score'!V$9,""),"")</f>
        <v/>
      </c>
      <c r="W23" s="24" t="str">
        <f>IF('PLOs-TQF-Mapping'!W23="x",IF('Weighted-Score'!W$9&gt;0,'Weighted-Score'!W$9,""),"")</f>
        <v/>
      </c>
      <c r="X23" s="24" t="str">
        <f>IF('PLOs-TQF-Mapping'!X23="x",IF('Weighted-Score'!X$9&gt;0,'Weighted-Score'!X$9,""),"")</f>
        <v/>
      </c>
      <c r="Y23" s="24">
        <f ca="1">IF('PLOs-TQF-Mapping'!Y23="x",IF('Weighted-Score'!Y$9&gt;0,'Weighted-Score'!Y$9,""),"")</f>
        <v>0.05</v>
      </c>
      <c r="Z23" s="24" t="str">
        <f>IF('PLOs-TQF-Mapping'!Z23="x",IF('Weighted-Score'!Z$9&gt;0,'Weighted-Score'!Z$9,""),"")</f>
        <v/>
      </c>
      <c r="AA23" s="24" t="str">
        <f>IF('PLOs-TQF-Mapping'!AA23="x",IF('Weighted-Score'!AA$9&gt;0,'Weighted-Score'!AA$9,""),"")</f>
        <v/>
      </c>
      <c r="AB23" s="24" t="str">
        <f>IF('PLOs-TQF-Mapping'!AB23="x",IF('Weighted-Score'!AB$9&gt;0,'Weighted-Score'!AB$9,""),"")</f>
        <v/>
      </c>
      <c r="AC23" s="24" t="str">
        <f>IF('PLOs-TQF-Mapping'!AC23="x",IF('Weighted-Score'!AC$9&gt;0,'Weighted-Score'!AC$9,""),"")</f>
        <v/>
      </c>
      <c r="AD23" s="24" t="str">
        <f>IF('PLOs-TQF-Mapping'!AD23="x",IF('Weighted-Score'!AD$9&gt;0,'Weighted-Score'!AD$9,""),"")</f>
        <v/>
      </c>
      <c r="AE23" s="24" t="str">
        <f>IF('PLOs-TQF-Mapping'!AE23="x",IF('Weighted-Score'!AE$9&gt;0,'Weighted-Score'!AE$9,""),"")</f>
        <v/>
      </c>
      <c r="AF23" s="24" t="str">
        <f>IF('PLOs-TQF-Mapping'!AF23="x",IF('Weighted-Score'!AF$9&gt;0,'Weighted-Score'!AF$9,""),"")</f>
        <v/>
      </c>
      <c r="AG23" s="46">
        <f t="shared" ca="1" si="3"/>
        <v>4.1071428571428568</v>
      </c>
      <c r="AH23" s="10">
        <f ca="1">SUM(AG22:AG23)</f>
        <v>21.176854219948847</v>
      </c>
      <c r="AI23" s="10">
        <f ca="1">AH23/AH48</f>
        <v>0.96477695762864912</v>
      </c>
      <c r="AJ23" s="10"/>
      <c r="AK23" s="10"/>
      <c r="AL23" s="10"/>
    </row>
    <row r="24" spans="1:68" ht="18" customHeight="1">
      <c r="AG24" s="10">
        <f ca="1">SUM(AG8:AG23)</f>
        <v>263.47205329172448</v>
      </c>
      <c r="AH24" s="10">
        <f ca="1">SUM(AH8:AH23)</f>
        <v>278.68086407782522</v>
      </c>
      <c r="AJ24" s="10"/>
      <c r="AK24" s="10"/>
      <c r="AL24" s="10"/>
    </row>
    <row r="25" spans="1:68" ht="18" customHeight="1">
      <c r="AG25" s="10"/>
      <c r="AH25" s="10"/>
      <c r="AI25" s="10"/>
      <c r="AJ25" s="10"/>
      <c r="AK25" s="10"/>
      <c r="AL25" s="10"/>
    </row>
    <row r="27" spans="1:68" ht="18" customHeight="1">
      <c r="C27" s="3" t="s">
        <v>185</v>
      </c>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L27" s="8" t="s">
        <v>116</v>
      </c>
      <c r="BP27" s="8"/>
    </row>
    <row r="28" spans="1:68" ht="18" customHeight="1">
      <c r="B28" s="27" t="s">
        <v>116</v>
      </c>
      <c r="C28" s="27" t="s">
        <v>117</v>
      </c>
      <c r="D28" s="16" t="s">
        <v>118</v>
      </c>
      <c r="E28" s="16" t="s">
        <v>119</v>
      </c>
      <c r="F28" s="16" t="s">
        <v>120</v>
      </c>
      <c r="G28" s="16" t="s">
        <v>121</v>
      </c>
      <c r="H28" s="16" t="s">
        <v>122</v>
      </c>
      <c r="I28" s="16" t="s">
        <v>123</v>
      </c>
      <c r="J28" s="16" t="s">
        <v>124</v>
      </c>
      <c r="K28" s="16" t="s">
        <v>125</v>
      </c>
      <c r="L28" s="16" t="s">
        <v>126</v>
      </c>
      <c r="M28" s="16" t="s">
        <v>127</v>
      </c>
      <c r="N28" s="16" t="s">
        <v>128</v>
      </c>
      <c r="O28" s="16" t="s">
        <v>129</v>
      </c>
      <c r="P28" s="16" t="s">
        <v>130</v>
      </c>
      <c r="Q28" s="16" t="s">
        <v>131</v>
      </c>
      <c r="R28" s="16" t="s">
        <v>132</v>
      </c>
      <c r="S28" s="16" t="s">
        <v>133</v>
      </c>
      <c r="T28" s="16" t="s">
        <v>134</v>
      </c>
      <c r="U28" s="16" t="s">
        <v>135</v>
      </c>
      <c r="V28" s="16" t="s">
        <v>136</v>
      </c>
      <c r="W28" s="16" t="s">
        <v>137</v>
      </c>
      <c r="X28" s="16" t="s">
        <v>138</v>
      </c>
      <c r="Y28" s="16" t="s">
        <v>139</v>
      </c>
      <c r="Z28" s="16" t="s">
        <v>140</v>
      </c>
      <c r="AA28" s="16" t="s">
        <v>141</v>
      </c>
      <c r="AB28" s="16" t="s">
        <v>142</v>
      </c>
      <c r="AC28" s="16" t="s">
        <v>143</v>
      </c>
      <c r="AD28" s="16" t="s">
        <v>144</v>
      </c>
      <c r="AE28" s="16" t="s">
        <v>145</v>
      </c>
      <c r="AF28" s="16" t="s">
        <v>146</v>
      </c>
      <c r="AG28" s="8" t="s">
        <v>184</v>
      </c>
      <c r="AH28" s="3" t="s">
        <v>186</v>
      </c>
      <c r="AL28" s="104"/>
      <c r="AM28" s="158" t="s">
        <v>118</v>
      </c>
      <c r="AN28" s="158" t="s">
        <v>119</v>
      </c>
      <c r="AO28" s="158" t="s">
        <v>120</v>
      </c>
      <c r="AP28" s="158" t="s">
        <v>121</v>
      </c>
      <c r="AQ28" s="158" t="s">
        <v>122</v>
      </c>
      <c r="AR28" s="158" t="s">
        <v>123</v>
      </c>
      <c r="AS28" s="158" t="s">
        <v>124</v>
      </c>
      <c r="AT28" s="158" t="s">
        <v>125</v>
      </c>
      <c r="AU28" s="158" t="s">
        <v>126</v>
      </c>
      <c r="AV28" s="158" t="s">
        <v>127</v>
      </c>
      <c r="AW28" s="158" t="s">
        <v>128</v>
      </c>
      <c r="AX28" s="158" t="s">
        <v>129</v>
      </c>
      <c r="AY28" s="158" t="s">
        <v>130</v>
      </c>
      <c r="AZ28" s="158" t="s">
        <v>131</v>
      </c>
      <c r="BA28" s="158" t="s">
        <v>132</v>
      </c>
      <c r="BB28" s="158" t="s">
        <v>133</v>
      </c>
      <c r="BC28" s="158" t="s">
        <v>134</v>
      </c>
      <c r="BD28" s="158" t="s">
        <v>135</v>
      </c>
      <c r="BE28" s="158" t="s">
        <v>136</v>
      </c>
      <c r="BF28" s="158" t="s">
        <v>137</v>
      </c>
      <c r="BG28" s="158" t="s">
        <v>138</v>
      </c>
      <c r="BH28" s="158" t="s">
        <v>139</v>
      </c>
      <c r="BI28" s="158">
        <v>4.4000000000000004</v>
      </c>
      <c r="BJ28" s="158" t="s">
        <v>141</v>
      </c>
      <c r="BK28" s="158" t="s">
        <v>142</v>
      </c>
      <c r="BL28" s="158" t="s">
        <v>143</v>
      </c>
      <c r="BM28" s="158" t="s">
        <v>144</v>
      </c>
      <c r="BN28" s="158" t="s">
        <v>145</v>
      </c>
      <c r="BO28" s="158" t="s">
        <v>146</v>
      </c>
      <c r="BP28" s="8"/>
    </row>
    <row r="29" spans="1:68" ht="18" customHeight="1">
      <c r="B29" s="5" t="s">
        <v>147</v>
      </c>
      <c r="C29" s="239" t="s">
        <v>147</v>
      </c>
      <c r="D29" s="24" t="str">
        <f>IF('PLOs-TQF-Mapping'!D4="x",IF(Weighted!D$9&gt;0,Weighted!D$9,""),"")</f>
        <v/>
      </c>
      <c r="E29" s="24" t="str">
        <f>IF('PLOs-TQF-Mapping'!E4="x",IF(Weighted!E$9&gt;0,Weighted!E$9,""),"")</f>
        <v/>
      </c>
      <c r="F29" s="24" t="str">
        <f>IF('PLOs-TQF-Mapping'!F4="x",IF(Weighted!F$9&gt;0,Weighted!F$9,""),"")</f>
        <v/>
      </c>
      <c r="G29" s="24" t="str">
        <f>IF('PLOs-TQF-Mapping'!G4="x",IF(Weighted!G$9&gt;0,Weighted!G$9,""),"")</f>
        <v/>
      </c>
      <c r="H29" s="24" t="str">
        <f>IF('PLOs-TQF-Mapping'!H4="x",IF(Weighted!H$9&gt;0,Weighted!H$9,""),"")</f>
        <v/>
      </c>
      <c r="I29" s="24" t="str">
        <f>IF('PLOs-TQF-Mapping'!I4="x",IF(Weighted!I$9&gt;0,Weighted!I$9,""),"")</f>
        <v/>
      </c>
      <c r="J29" s="24" t="str">
        <f>IF('PLOs-TQF-Mapping'!J4="x",IF(Weighted!J$9&gt;0,Weighted!J$9,""),"")</f>
        <v/>
      </c>
      <c r="K29" s="24">
        <f ca="1">IF('PLOs-TQF-Mapping'!K4="x",IF(Weighted!K$9&gt;0,Weighted!K$9,""),"")</f>
        <v>10.45</v>
      </c>
      <c r="L29" s="24" t="str">
        <f>IF('PLOs-TQF-Mapping'!L4="x",IF(Weighted!L$9&gt;0,Weighted!L$9,""),"")</f>
        <v/>
      </c>
      <c r="M29" s="24" t="str">
        <f>IF('PLOs-TQF-Mapping'!M4="x",IF(Weighted!M$9&gt;0,Weighted!M$9,""),"")</f>
        <v/>
      </c>
      <c r="N29" s="24" t="str">
        <f>IF('PLOs-TQF-Mapping'!N4="x",IF(Weighted!N$9&gt;0,Weighted!N$9,""),"")</f>
        <v/>
      </c>
      <c r="O29" s="24" t="str">
        <f>IF('PLOs-TQF-Mapping'!O4="x",IF(Weighted!O$9&gt;0,Weighted!O$9,""),"")</f>
        <v/>
      </c>
      <c r="P29" s="24" t="str">
        <f>IF('PLOs-TQF-Mapping'!P4="x",IF(Weighted!P$9&gt;0,Weighted!P$9,""),"")</f>
        <v/>
      </c>
      <c r="Q29" s="24" t="str">
        <f>IF('PLOs-TQF-Mapping'!Q4="x",IF(Weighted!Q$9&gt;0,Weighted!Q$9,""),"")</f>
        <v/>
      </c>
      <c r="R29" s="24" t="str">
        <f>IF('PLOs-TQF-Mapping'!R4="x",IF(Weighted!R$9&gt;0,Weighted!R$9,""),"")</f>
        <v/>
      </c>
      <c r="S29" s="24" t="str">
        <f>IF('PLOs-TQF-Mapping'!S4="x",IF(Weighted!S$9&gt;0,Weighted!S$9,""),"")</f>
        <v/>
      </c>
      <c r="T29" s="24" t="str">
        <f>IF('PLOs-TQF-Mapping'!T4="x",IF(Weighted!T$9&gt;0,Weighted!T$9,""),"")</f>
        <v/>
      </c>
      <c r="U29" s="24" t="str">
        <f>IF('PLOs-TQF-Mapping'!U4="x",IF(Weighted!U$9&gt;0,Weighted!U$9,""),"")</f>
        <v/>
      </c>
      <c r="V29" s="24" t="str">
        <f>IF('PLOs-TQF-Mapping'!V4="x",IF(Weighted!V$9&gt;0,Weighted!V$9,""),"")</f>
        <v/>
      </c>
      <c r="W29" s="24" t="str">
        <f>IF('PLOs-TQF-Mapping'!W4="x",IF(Weighted!W$9&gt;0,Weighted!W$9,""),"")</f>
        <v/>
      </c>
      <c r="X29" s="24" t="str">
        <f>IF('PLOs-TQF-Mapping'!X4="x",IF(Weighted!X$9&gt;0,Weighted!X$9,""),"")</f>
        <v/>
      </c>
      <c r="Y29" s="24" t="str">
        <f>IF('PLOs-TQF-Mapping'!Y4="x",IF(Weighted!Y$9&gt;0,Weighted!Y$9,""),"")</f>
        <v/>
      </c>
      <c r="Z29" s="24" t="str">
        <f>IF('PLOs-TQF-Mapping'!Z4="x",IF(Weighted!Z$9&gt;0,Weighted!Z$9,""),"")</f>
        <v/>
      </c>
      <c r="AA29" s="24" t="str">
        <f>IF('PLOs-TQF-Mapping'!AA4="x",IF(Weighted!AA$9&gt;0,Weighted!AA$9,""),"")</f>
        <v/>
      </c>
      <c r="AB29" s="24" t="str">
        <f>IF('PLOs-TQF-Mapping'!AB4="x",IF(Weighted!AB$9&gt;0,Weighted!AB$9,""),"")</f>
        <v/>
      </c>
      <c r="AC29" s="24" t="str">
        <f>IF('PLOs-TQF-Mapping'!AC4="x",IF(Weighted!AC$9&gt;0,Weighted!AC$9,""),"")</f>
        <v/>
      </c>
      <c r="AD29" s="24" t="str">
        <f>IF('PLOs-TQF-Mapping'!AD4="x",IF(Weighted!AD$9&gt;0,Weighted!AD$9,""),"")</f>
        <v/>
      </c>
      <c r="AE29" s="24" t="str">
        <f>IF('PLOs-TQF-Mapping'!AE4="x",IF(Weighted!AE$9&gt;0,Weighted!AE$9,""),"")</f>
        <v/>
      </c>
      <c r="AF29" s="24" t="str">
        <f>IF('PLOs-TQF-Mapping'!AF4="x",IF(Weighted!AF$9&gt;0,Weighted!AF$9,""),"")</f>
        <v/>
      </c>
      <c r="AG29" s="46">
        <f ca="1">SUM(D29:AF29)</f>
        <v>10.45</v>
      </c>
      <c r="AL29" s="104">
        <v>1</v>
      </c>
      <c r="AM29" s="196" t="str">
        <f t="shared" ref="AM29:AV34" si="5">IF(SUMIF($B$29:$B$48,$AL29,D$29:D$48) &gt; 0,SUMIF($B$29:$B$48,$AL29,D$29:D$48),"")</f>
        <v/>
      </c>
      <c r="AN29" s="196" t="str">
        <f t="shared" si="5"/>
        <v/>
      </c>
      <c r="AO29" s="196" t="str">
        <f t="shared" si="5"/>
        <v/>
      </c>
      <c r="AP29" s="196" t="str">
        <f t="shared" si="5"/>
        <v/>
      </c>
      <c r="AQ29" s="196" t="str">
        <f t="shared" si="5"/>
        <v/>
      </c>
      <c r="AR29" s="196">
        <f t="shared" ca="1" si="5"/>
        <v>1</v>
      </c>
      <c r="AS29" s="196" t="str">
        <f t="shared" si="5"/>
        <v/>
      </c>
      <c r="AT29" s="196">
        <f t="shared" ca="1" si="5"/>
        <v>10.45</v>
      </c>
      <c r="AU29" s="196">
        <f t="shared" ca="1" si="5"/>
        <v>10.7</v>
      </c>
      <c r="AV29" s="196" t="str">
        <f t="shared" si="5"/>
        <v/>
      </c>
      <c r="AW29" s="196" t="str">
        <f t="shared" ref="AW29:BF34" si="6">IF(SUMIF($B$29:$B$48,$AL29,N$29:N$48) &gt; 0,SUMIF($B$29:$B$48,$AL29,N$29:N$48),"")</f>
        <v/>
      </c>
      <c r="AX29" s="196" t="str">
        <f t="shared" si="6"/>
        <v/>
      </c>
      <c r="AY29" s="196">
        <f t="shared" ca="1" si="6"/>
        <v>1.7999999999999998</v>
      </c>
      <c r="AZ29" s="196" t="str">
        <f t="shared" si="6"/>
        <v/>
      </c>
      <c r="BA29" s="196">
        <f t="shared" ca="1" si="6"/>
        <v>6.6</v>
      </c>
      <c r="BB29" s="196" t="str">
        <f t="shared" si="6"/>
        <v/>
      </c>
      <c r="BC29" s="196" t="str">
        <f t="shared" si="6"/>
        <v/>
      </c>
      <c r="BD29" s="196" t="str">
        <f t="shared" si="6"/>
        <v/>
      </c>
      <c r="BE29" s="196">
        <f t="shared" ca="1" si="6"/>
        <v>11.8</v>
      </c>
      <c r="BF29" s="196" t="str">
        <f t="shared" si="6"/>
        <v/>
      </c>
      <c r="BG29" s="196" t="str">
        <f t="shared" ref="BG29:BO34" si="7">IF(SUMIF($B$29:$B$48,$AL29,X$29:X$48) &gt; 0,SUMIF($B$29:$B$48,$AL29,X$29:X$48),"")</f>
        <v/>
      </c>
      <c r="BH29" s="196">
        <f t="shared" ca="1" si="7"/>
        <v>0.1</v>
      </c>
      <c r="BI29" s="196" t="str">
        <f t="shared" si="7"/>
        <v/>
      </c>
      <c r="BJ29" s="196" t="str">
        <f t="shared" si="7"/>
        <v/>
      </c>
      <c r="BK29" s="196" t="str">
        <f t="shared" si="7"/>
        <v/>
      </c>
      <c r="BL29" s="196" t="str">
        <f t="shared" si="7"/>
        <v/>
      </c>
      <c r="BM29" s="196">
        <f t="shared" ca="1" si="7"/>
        <v>2.0499999999999998</v>
      </c>
      <c r="BN29" s="196" t="str">
        <f t="shared" si="7"/>
        <v/>
      </c>
      <c r="BO29" s="196" t="str">
        <f t="shared" si="7"/>
        <v/>
      </c>
      <c r="BP29" s="46">
        <f t="shared" ref="BP29:BP34" ca="1" si="8">SUM(AM29:BO29)</f>
        <v>44.499999999999993</v>
      </c>
    </row>
    <row r="30" spans="1:68" ht="18" customHeight="1">
      <c r="B30" s="5" t="s">
        <v>147</v>
      </c>
      <c r="C30" s="239" t="s">
        <v>148</v>
      </c>
      <c r="D30" s="24" t="str">
        <f>IF('PLOs-TQF-Mapping'!D5="x",IF(Weighted!D$9&gt;0,Weighted!D$9,""),"")</f>
        <v/>
      </c>
      <c r="E30" s="24" t="str">
        <f>IF('PLOs-TQF-Mapping'!E5="x",IF(Weighted!E$9&gt;0,Weighted!E$9,""),"")</f>
        <v/>
      </c>
      <c r="F30" s="24" t="str">
        <f>IF('PLOs-TQF-Mapping'!F5="x",IF(Weighted!F$9&gt;0,Weighted!F$9,""),"")</f>
        <v/>
      </c>
      <c r="G30" s="24" t="str">
        <f>IF('PLOs-TQF-Mapping'!G5="x",IF(Weighted!G$9&gt;0,Weighted!G$9,""),"")</f>
        <v/>
      </c>
      <c r="H30" s="24" t="str">
        <f>IF('PLOs-TQF-Mapping'!H5="x",IF(Weighted!H$9&gt;0,Weighted!H$9,""),"")</f>
        <v/>
      </c>
      <c r="I30" s="24" t="str">
        <f>IF('PLOs-TQF-Mapping'!I5="x",IF(Weighted!I$9&gt;0,Weighted!I$9,""),"")</f>
        <v/>
      </c>
      <c r="J30" s="24" t="str">
        <f>IF('PLOs-TQF-Mapping'!J5="x",IF(Weighted!J$9&gt;0,Weighted!J$9,""),"")</f>
        <v/>
      </c>
      <c r="K30" s="24" t="str">
        <f>IF('PLOs-TQF-Mapping'!K5="x",IF(Weighted!K$9&gt;0,Weighted!K$9,""),"")</f>
        <v/>
      </c>
      <c r="L30" s="24" t="str">
        <f>IF('PLOs-TQF-Mapping'!L5="x",IF(Weighted!L$9&gt;0,Weighted!L$9,""),"")</f>
        <v/>
      </c>
      <c r="M30" s="24" t="str">
        <f>IF('PLOs-TQF-Mapping'!M5="x",IF(Weighted!M$9&gt;0,Weighted!M$9,""),"")</f>
        <v/>
      </c>
      <c r="N30" s="24" t="str">
        <f>IF('PLOs-TQF-Mapping'!N5="x",IF(Weighted!N$9&gt;0,Weighted!N$9,""),"")</f>
        <v/>
      </c>
      <c r="O30" s="24" t="str">
        <f>IF('PLOs-TQF-Mapping'!O5="x",IF(Weighted!O$9&gt;0,Weighted!O$9,""),"")</f>
        <v/>
      </c>
      <c r="P30" s="24">
        <f ca="1">IF('PLOs-TQF-Mapping'!P5="x",IF(Weighted!P$9&gt;0,Weighted!P$9,""),"")</f>
        <v>0.6</v>
      </c>
      <c r="Q30" s="24" t="str">
        <f>IF('PLOs-TQF-Mapping'!Q5="x",IF(Weighted!Q$9&gt;0,Weighted!Q$9,""),"")</f>
        <v/>
      </c>
      <c r="R30" s="24" t="str">
        <f>IF('PLOs-TQF-Mapping'!R5="x",IF(Weighted!R$9&gt;0,Weighted!R$9,""),"")</f>
        <v/>
      </c>
      <c r="S30" s="24" t="str">
        <f>IF('PLOs-TQF-Mapping'!S5="x",IF(Weighted!S$9&gt;0,Weighted!S$9,""),"")</f>
        <v/>
      </c>
      <c r="T30" s="24" t="str">
        <f>IF('PLOs-TQF-Mapping'!T5="x",IF(Weighted!T$9&gt;0,Weighted!T$9,""),"")</f>
        <v/>
      </c>
      <c r="U30" s="24" t="str">
        <f>IF('PLOs-TQF-Mapping'!U5="x",IF(Weighted!U$9&gt;0,Weighted!U$9,""),"")</f>
        <v/>
      </c>
      <c r="V30" s="24" t="str">
        <f>IF('PLOs-TQF-Mapping'!V5="x",IF(Weighted!V$9&gt;0,Weighted!V$9,""),"")</f>
        <v/>
      </c>
      <c r="W30" s="24" t="str">
        <f>IF('PLOs-TQF-Mapping'!W5="x",IF(Weighted!W$9&gt;0,Weighted!W$9,""),"")</f>
        <v/>
      </c>
      <c r="X30" s="24" t="str">
        <f>IF('PLOs-TQF-Mapping'!X5="x",IF(Weighted!X$9&gt;0,Weighted!X$9,""),"")</f>
        <v/>
      </c>
      <c r="Y30" s="24" t="str">
        <f>IF('PLOs-TQF-Mapping'!Y5="x",IF(Weighted!Y$9&gt;0,Weighted!Y$9,""),"")</f>
        <v/>
      </c>
      <c r="Z30" s="24" t="str">
        <f>IF('PLOs-TQF-Mapping'!Z5="x",IF(Weighted!Z$9&gt;0,Weighted!Z$9,""),"")</f>
        <v/>
      </c>
      <c r="AA30" s="24" t="str">
        <f>IF('PLOs-TQF-Mapping'!AA5="x",IF(Weighted!AA$9&gt;0,Weighted!AA$9,""),"")</f>
        <v/>
      </c>
      <c r="AB30" s="24" t="str">
        <f>IF('PLOs-TQF-Mapping'!AB5="x",IF(Weighted!AB$9&gt;0,Weighted!AB$9,""),"")</f>
        <v/>
      </c>
      <c r="AC30" s="24" t="str">
        <f>IF('PLOs-TQF-Mapping'!AC5="x",IF(Weighted!AC$9&gt;0,Weighted!AC$9,""),"")</f>
        <v/>
      </c>
      <c r="AD30" s="24" t="str">
        <f>IF('PLOs-TQF-Mapping'!AD5="x",IF(Weighted!AD$9&gt;0,Weighted!AD$9,""),"")</f>
        <v/>
      </c>
      <c r="AE30" s="24" t="str">
        <f>IF('PLOs-TQF-Mapping'!AE5="x",IF(Weighted!AE$9&gt;0,Weighted!AE$9,""),"")</f>
        <v/>
      </c>
      <c r="AF30" s="24" t="str">
        <f>IF('PLOs-TQF-Mapping'!AF5="x",IF(Weighted!AF$9&gt;0,Weighted!AF$9,""),"")</f>
        <v/>
      </c>
      <c r="AG30" s="46">
        <f t="shared" ref="AG30:AG48" ca="1" si="9">SUM(D30:AF30)</f>
        <v>0.6</v>
      </c>
      <c r="AL30" s="104">
        <v>2</v>
      </c>
      <c r="AM30" s="196" t="str">
        <f t="shared" si="5"/>
        <v/>
      </c>
      <c r="AN30" s="196" t="str">
        <f t="shared" si="5"/>
        <v/>
      </c>
      <c r="AO30" s="196" t="str">
        <f t="shared" si="5"/>
        <v/>
      </c>
      <c r="AP30" s="196" t="str">
        <f t="shared" si="5"/>
        <v/>
      </c>
      <c r="AQ30" s="196" t="str">
        <f t="shared" si="5"/>
        <v/>
      </c>
      <c r="AR30" s="196" t="str">
        <f t="shared" si="5"/>
        <v/>
      </c>
      <c r="AS30" s="196" t="str">
        <f t="shared" si="5"/>
        <v/>
      </c>
      <c r="AT30" s="196" t="str">
        <f t="shared" si="5"/>
        <v/>
      </c>
      <c r="AU30" s="196" t="str">
        <f t="shared" si="5"/>
        <v/>
      </c>
      <c r="AV30" s="196">
        <f t="shared" ca="1" si="5"/>
        <v>19</v>
      </c>
      <c r="AW30" s="196" t="str">
        <f t="shared" si="6"/>
        <v/>
      </c>
      <c r="AX30" s="196" t="str">
        <f t="shared" si="6"/>
        <v/>
      </c>
      <c r="AY30" s="196" t="str">
        <f t="shared" si="6"/>
        <v/>
      </c>
      <c r="AZ30" s="196">
        <f t="shared" ca="1" si="6"/>
        <v>27.2</v>
      </c>
      <c r="BA30" s="196" t="str">
        <f t="shared" si="6"/>
        <v/>
      </c>
      <c r="BB30" s="196">
        <f t="shared" ca="1" si="6"/>
        <v>29.2</v>
      </c>
      <c r="BC30" s="196" t="str">
        <f t="shared" si="6"/>
        <v/>
      </c>
      <c r="BD30" s="196">
        <f t="shared" ca="1" si="6"/>
        <v>6.9</v>
      </c>
      <c r="BE30" s="196">
        <f t="shared" ca="1" si="6"/>
        <v>47.2</v>
      </c>
      <c r="BF30" s="196" t="str">
        <f t="shared" si="6"/>
        <v/>
      </c>
      <c r="BG30" s="196" t="str">
        <f t="shared" si="7"/>
        <v/>
      </c>
      <c r="BH30" s="196" t="str">
        <f t="shared" si="7"/>
        <v/>
      </c>
      <c r="BI30" s="196" t="str">
        <f t="shared" si="7"/>
        <v/>
      </c>
      <c r="BJ30" s="196" t="str">
        <f t="shared" si="7"/>
        <v/>
      </c>
      <c r="BK30" s="196" t="str">
        <f t="shared" si="7"/>
        <v/>
      </c>
      <c r="BL30" s="196" t="str">
        <f t="shared" si="7"/>
        <v/>
      </c>
      <c r="BM30" s="196" t="str">
        <f t="shared" si="7"/>
        <v/>
      </c>
      <c r="BN30" s="196" t="str">
        <f t="shared" si="7"/>
        <v/>
      </c>
      <c r="BO30" s="196" t="str">
        <f t="shared" si="7"/>
        <v/>
      </c>
      <c r="BP30" s="46">
        <f t="shared" ca="1" si="8"/>
        <v>129.5</v>
      </c>
    </row>
    <row r="31" spans="1:68" ht="18" customHeight="1">
      <c r="B31" s="5" t="s">
        <v>147</v>
      </c>
      <c r="C31" s="239" t="s">
        <v>149</v>
      </c>
      <c r="D31" s="24" t="str">
        <f>IF('PLOs-TQF-Mapping'!D6="x",IF(Weighted!D$9&gt;0,Weighted!D$9,""),"")</f>
        <v/>
      </c>
      <c r="E31" s="24" t="str">
        <f>IF('PLOs-TQF-Mapping'!E6="x",IF(Weighted!E$9&gt;0,Weighted!E$9,""),"")</f>
        <v/>
      </c>
      <c r="F31" s="24" t="str">
        <f>IF('PLOs-TQF-Mapping'!F6="x",IF(Weighted!F$9&gt;0,Weighted!F$9,""),"")</f>
        <v/>
      </c>
      <c r="G31" s="24" t="str">
        <f>IF('PLOs-TQF-Mapping'!G6="x",IF(Weighted!G$9&gt;0,Weighted!G$9,""),"")</f>
        <v/>
      </c>
      <c r="H31" s="24" t="str">
        <f>IF('PLOs-TQF-Mapping'!H6="x",IF(Weighted!H$9&gt;0,Weighted!H$9,""),"")</f>
        <v/>
      </c>
      <c r="I31" s="24" t="str">
        <f>IF('PLOs-TQF-Mapping'!I6="x",IF(Weighted!I$9&gt;0,Weighted!I$9,""),"")</f>
        <v/>
      </c>
      <c r="J31" s="24" t="str">
        <f>IF('PLOs-TQF-Mapping'!J6="x",IF(Weighted!J$9&gt;0,Weighted!J$9,""),"")</f>
        <v/>
      </c>
      <c r="K31" s="24" t="str">
        <f>IF('PLOs-TQF-Mapping'!K6="x",IF(Weighted!K$9&gt;0,Weighted!K$9,""),"")</f>
        <v/>
      </c>
      <c r="L31" s="24" t="str">
        <f>IF('PLOs-TQF-Mapping'!L6="x",IF(Weighted!L$9&gt;0,Weighted!L$9,""),"")</f>
        <v/>
      </c>
      <c r="M31" s="24" t="str">
        <f>IF('PLOs-TQF-Mapping'!M6="x",IF(Weighted!M$9&gt;0,Weighted!M$9,""),"")</f>
        <v/>
      </c>
      <c r="N31" s="24" t="str">
        <f>IF('PLOs-TQF-Mapping'!N6="x",IF(Weighted!N$9&gt;0,Weighted!N$9,""),"")</f>
        <v/>
      </c>
      <c r="O31" s="24" t="str">
        <f>IF('PLOs-TQF-Mapping'!O6="x",IF(Weighted!O$9&gt;0,Weighted!O$9,""),"")</f>
        <v/>
      </c>
      <c r="P31" s="24">
        <f ca="1">IF('PLOs-TQF-Mapping'!P6="x",IF(Weighted!P$9&gt;0,Weighted!P$9,""),"")</f>
        <v>0.6</v>
      </c>
      <c r="Q31" s="24" t="str">
        <f>IF('PLOs-TQF-Mapping'!Q6="x",IF(Weighted!Q$9&gt;0,Weighted!Q$9,""),"")</f>
        <v/>
      </c>
      <c r="R31" s="24" t="str">
        <f>IF('PLOs-TQF-Mapping'!R6="x",IF(Weighted!R$9&gt;0,Weighted!R$9,""),"")</f>
        <v/>
      </c>
      <c r="S31" s="24" t="str">
        <f>IF('PLOs-TQF-Mapping'!S6="x",IF(Weighted!S$9&gt;0,Weighted!S$9,""),"")</f>
        <v/>
      </c>
      <c r="T31" s="24" t="str">
        <f>IF('PLOs-TQF-Mapping'!T6="x",IF(Weighted!T$9&gt;0,Weighted!T$9,""),"")</f>
        <v/>
      </c>
      <c r="U31" s="24" t="str">
        <f>IF('PLOs-TQF-Mapping'!U6="x",IF(Weighted!U$9&gt;0,Weighted!U$9,""),"")</f>
        <v/>
      </c>
      <c r="V31" s="24" t="str">
        <f>IF('PLOs-TQF-Mapping'!V6="x",IF(Weighted!V$9&gt;0,Weighted!V$9,""),"")</f>
        <v/>
      </c>
      <c r="W31" s="24" t="str">
        <f>IF('PLOs-TQF-Mapping'!W6="x",IF(Weighted!W$9&gt;0,Weighted!W$9,""),"")</f>
        <v/>
      </c>
      <c r="X31" s="24" t="str">
        <f>IF('PLOs-TQF-Mapping'!X6="x",IF(Weighted!X$9&gt;0,Weighted!X$9,""),"")</f>
        <v/>
      </c>
      <c r="Y31" s="24" t="str">
        <f>IF('PLOs-TQF-Mapping'!Y6="x",IF(Weighted!Y$9&gt;0,Weighted!Y$9,""),"")</f>
        <v/>
      </c>
      <c r="Z31" s="24" t="str">
        <f>IF('PLOs-TQF-Mapping'!Z6="x",IF(Weighted!Z$9&gt;0,Weighted!Z$9,""),"")</f>
        <v/>
      </c>
      <c r="AA31" s="24" t="str">
        <f>IF('PLOs-TQF-Mapping'!AA6="x",IF(Weighted!AA$9&gt;0,Weighted!AA$9,""),"")</f>
        <v/>
      </c>
      <c r="AB31" s="24" t="str">
        <f>IF('PLOs-TQF-Mapping'!AB6="x",IF(Weighted!AB$9&gt;0,Weighted!AB$9,""),"")</f>
        <v/>
      </c>
      <c r="AC31" s="24" t="str">
        <f>IF('PLOs-TQF-Mapping'!AC6="x",IF(Weighted!AC$9&gt;0,Weighted!AC$9,""),"")</f>
        <v/>
      </c>
      <c r="AD31" s="24" t="str">
        <f>IF('PLOs-TQF-Mapping'!AD6="x",IF(Weighted!AD$9&gt;0,Weighted!AD$9,""),"")</f>
        <v/>
      </c>
      <c r="AE31" s="24" t="str">
        <f>IF('PLOs-TQF-Mapping'!AE6="x",IF(Weighted!AE$9&gt;0,Weighted!AE$9,""),"")</f>
        <v/>
      </c>
      <c r="AF31" s="24" t="str">
        <f>IF('PLOs-TQF-Mapping'!AF6="x",IF(Weighted!AF$9&gt;0,Weighted!AF$9,""),"")</f>
        <v/>
      </c>
      <c r="AG31" s="46">
        <f t="shared" ca="1" si="9"/>
        <v>0.6</v>
      </c>
      <c r="AL31" s="104">
        <v>3</v>
      </c>
      <c r="AM31" s="196" t="str">
        <f t="shared" si="5"/>
        <v/>
      </c>
      <c r="AN31" s="196" t="str">
        <f t="shared" si="5"/>
        <v/>
      </c>
      <c r="AO31" s="196" t="str">
        <f t="shared" si="5"/>
        <v/>
      </c>
      <c r="AP31" s="196" t="str">
        <f t="shared" si="5"/>
        <v/>
      </c>
      <c r="AQ31" s="196" t="str">
        <f t="shared" si="5"/>
        <v/>
      </c>
      <c r="AR31" s="196" t="str">
        <f t="shared" si="5"/>
        <v/>
      </c>
      <c r="AS31" s="196" t="str">
        <f t="shared" si="5"/>
        <v/>
      </c>
      <c r="AT31" s="196" t="str">
        <f t="shared" si="5"/>
        <v/>
      </c>
      <c r="AU31" s="196" t="str">
        <f t="shared" si="5"/>
        <v/>
      </c>
      <c r="AV31" s="196">
        <f t="shared" ca="1" si="5"/>
        <v>9.5</v>
      </c>
      <c r="AW31" s="196" t="str">
        <f t="shared" si="6"/>
        <v/>
      </c>
      <c r="AX31" s="196" t="str">
        <f t="shared" si="6"/>
        <v/>
      </c>
      <c r="AY31" s="196" t="str">
        <f t="shared" si="6"/>
        <v/>
      </c>
      <c r="AZ31" s="196" t="str">
        <f t="shared" si="6"/>
        <v/>
      </c>
      <c r="BA31" s="196" t="str">
        <f t="shared" si="6"/>
        <v/>
      </c>
      <c r="BB31" s="196">
        <f t="shared" ca="1" si="6"/>
        <v>21.9</v>
      </c>
      <c r="BC31" s="196" t="str">
        <f t="shared" si="6"/>
        <v/>
      </c>
      <c r="BD31" s="196" t="str">
        <f t="shared" si="6"/>
        <v/>
      </c>
      <c r="BE31" s="196">
        <f t="shared" ca="1" si="6"/>
        <v>35.400000000000006</v>
      </c>
      <c r="BF31" s="196" t="str">
        <f t="shared" si="6"/>
        <v/>
      </c>
      <c r="BG31" s="196" t="str">
        <f t="shared" si="7"/>
        <v/>
      </c>
      <c r="BH31" s="196">
        <f t="shared" ca="1" si="7"/>
        <v>0.05</v>
      </c>
      <c r="BI31" s="196" t="str">
        <f t="shared" si="7"/>
        <v/>
      </c>
      <c r="BJ31" s="196">
        <f t="shared" ca="1" si="7"/>
        <v>0.2</v>
      </c>
      <c r="BK31" s="196" t="str">
        <f t="shared" si="7"/>
        <v/>
      </c>
      <c r="BL31" s="196" t="str">
        <f t="shared" si="7"/>
        <v/>
      </c>
      <c r="BM31" s="196">
        <f t="shared" ca="1" si="7"/>
        <v>2.0499999999999998</v>
      </c>
      <c r="BN31" s="196" t="str">
        <f t="shared" si="7"/>
        <v/>
      </c>
      <c r="BO31" s="196" t="str">
        <f t="shared" si="7"/>
        <v/>
      </c>
      <c r="BP31" s="46">
        <f t="shared" ca="1" si="8"/>
        <v>69.100000000000009</v>
      </c>
    </row>
    <row r="32" spans="1:68" ht="18" customHeight="1">
      <c r="B32" s="5" t="s">
        <v>147</v>
      </c>
      <c r="C32" s="239" t="s">
        <v>150</v>
      </c>
      <c r="D32" s="24" t="str">
        <f>IF('PLOs-TQF-Mapping'!D7="x",IF(Weighted!D$9&gt;0,Weighted!D$9,""),"")</f>
        <v/>
      </c>
      <c r="E32" s="24" t="str">
        <f>IF('PLOs-TQF-Mapping'!E7="x",IF(Weighted!E$9&gt;0,Weighted!E$9,""),"")</f>
        <v/>
      </c>
      <c r="F32" s="24" t="str">
        <f>IF('PLOs-TQF-Mapping'!F7="x",IF(Weighted!F$9&gt;0,Weighted!F$9,""),"")</f>
        <v/>
      </c>
      <c r="G32" s="24" t="str">
        <f>IF('PLOs-TQF-Mapping'!G7="x",IF(Weighted!G$9&gt;0,Weighted!G$9,""),"")</f>
        <v/>
      </c>
      <c r="H32" s="24" t="str">
        <f>IF('PLOs-TQF-Mapping'!H7="x",IF(Weighted!H$9&gt;0,Weighted!H$9,""),"")</f>
        <v/>
      </c>
      <c r="I32" s="24">
        <f ca="1">IF('PLOs-TQF-Mapping'!I7="x",IF(Weighted!I$9&gt;0,Weighted!I$9,""),"")</f>
        <v>1</v>
      </c>
      <c r="J32" s="24" t="str">
        <f>IF('PLOs-TQF-Mapping'!J7="x",IF(Weighted!J$9&gt;0,Weighted!J$9,""),"")</f>
        <v/>
      </c>
      <c r="K32" s="24" t="str">
        <f>IF('PLOs-TQF-Mapping'!K7="x",IF(Weighted!K$9&gt;0,Weighted!K$9,""),"")</f>
        <v/>
      </c>
      <c r="L32" s="24" t="str">
        <f>IF('PLOs-TQF-Mapping'!L7="x",IF(Weighted!L$9&gt;0,Weighted!L$9,""),"")</f>
        <v/>
      </c>
      <c r="M32" s="24" t="str">
        <f>IF('PLOs-TQF-Mapping'!M7="x",IF(Weighted!M$9&gt;0,Weighted!M$9,""),"")</f>
        <v/>
      </c>
      <c r="N32" s="24" t="str">
        <f>IF('PLOs-TQF-Mapping'!N7="x",IF(Weighted!N$9&gt;0,Weighted!N$9,""),"")</f>
        <v/>
      </c>
      <c r="O32" s="24" t="str">
        <f>IF('PLOs-TQF-Mapping'!O7="x",IF(Weighted!O$9&gt;0,Weighted!O$9,""),"")</f>
        <v/>
      </c>
      <c r="P32" s="24">
        <f ca="1">IF('PLOs-TQF-Mapping'!P7="x",IF(Weighted!P$9&gt;0,Weighted!P$9,""),"")</f>
        <v>0.6</v>
      </c>
      <c r="Q32" s="24" t="str">
        <f>IF('PLOs-TQF-Mapping'!Q7="x",IF(Weighted!Q$9&gt;0,Weighted!Q$9,""),"")</f>
        <v/>
      </c>
      <c r="R32" s="24">
        <f ca="1">IF('PLOs-TQF-Mapping'!R7="x",IF(Weighted!R$9&gt;0,Weighted!R$9,""),"")</f>
        <v>3.3</v>
      </c>
      <c r="S32" s="24" t="str">
        <f>IF('PLOs-TQF-Mapping'!S7="x",IF(Weighted!S$9&gt;0,Weighted!S$9,""),"")</f>
        <v/>
      </c>
      <c r="T32" s="24" t="str">
        <f>IF('PLOs-TQF-Mapping'!T7="x",IF(Weighted!T$9&gt;0,Weighted!T$9,""),"")</f>
        <v/>
      </c>
      <c r="U32" s="24" t="str">
        <f>IF('PLOs-TQF-Mapping'!U7="x",IF(Weighted!U$9&gt;0,Weighted!U$9,""),"")</f>
        <v/>
      </c>
      <c r="V32" s="24" t="str">
        <f>IF('PLOs-TQF-Mapping'!V7="x",IF(Weighted!V$9&gt;0,Weighted!V$9,""),"")</f>
        <v/>
      </c>
      <c r="W32" s="24" t="str">
        <f>IF('PLOs-TQF-Mapping'!W7="x",IF(Weighted!W$9&gt;0,Weighted!W$9,""),"")</f>
        <v/>
      </c>
      <c r="X32" s="24" t="str">
        <f>IF('PLOs-TQF-Mapping'!X7="x",IF(Weighted!X$9&gt;0,Weighted!X$9,""),"")</f>
        <v/>
      </c>
      <c r="Y32" s="24">
        <f ca="1">IF('PLOs-TQF-Mapping'!Y7="x",IF(Weighted!Y$9&gt;0,Weighted!Y$9,""),"")</f>
        <v>0.05</v>
      </c>
      <c r="Z32" s="24" t="str">
        <f>IF('PLOs-TQF-Mapping'!Z7="x",IF(Weighted!Z$9&gt;0,Weighted!Z$9,""),"")</f>
        <v/>
      </c>
      <c r="AA32" s="24" t="str">
        <f>IF('PLOs-TQF-Mapping'!AA7="x",IF(Weighted!AA$9&gt;0,Weighted!AA$9,""),"")</f>
        <v/>
      </c>
      <c r="AB32" s="24" t="str">
        <f>IF('PLOs-TQF-Mapping'!AB7="x",IF(Weighted!AB$9&gt;0,Weighted!AB$9,""),"")</f>
        <v/>
      </c>
      <c r="AC32" s="24" t="str">
        <f>IF('PLOs-TQF-Mapping'!AC7="x",IF(Weighted!AC$9&gt;0,Weighted!AC$9,""),"")</f>
        <v/>
      </c>
      <c r="AD32" s="24" t="str">
        <f>IF('PLOs-TQF-Mapping'!AD7="x",IF(Weighted!AD$9&gt;0,Weighted!AD$9,""),"")</f>
        <v/>
      </c>
      <c r="AE32" s="24" t="str">
        <f>IF('PLOs-TQF-Mapping'!AE7="x",IF(Weighted!AE$9&gt;0,Weighted!AE$9,""),"")</f>
        <v/>
      </c>
      <c r="AF32" s="24" t="str">
        <f>IF('PLOs-TQF-Mapping'!AF7="x",IF(Weighted!AF$9&gt;0,Weighted!AF$9,""),"")</f>
        <v/>
      </c>
      <c r="AG32" s="46">
        <f t="shared" ca="1" si="9"/>
        <v>4.95</v>
      </c>
      <c r="AL32" s="104">
        <v>4</v>
      </c>
      <c r="AM32" s="196" t="str">
        <f t="shared" si="5"/>
        <v/>
      </c>
      <c r="AN32" s="196" t="str">
        <f t="shared" si="5"/>
        <v/>
      </c>
      <c r="AO32" s="196">
        <f t="shared" ca="1" si="5"/>
        <v>0.05</v>
      </c>
      <c r="AP32" s="196">
        <f t="shared" ca="1" si="5"/>
        <v>3.2</v>
      </c>
      <c r="AQ32" s="196" t="str">
        <f t="shared" si="5"/>
        <v/>
      </c>
      <c r="AR32" s="196" t="str">
        <f t="shared" si="5"/>
        <v/>
      </c>
      <c r="AS32" s="196" t="str">
        <f t="shared" si="5"/>
        <v/>
      </c>
      <c r="AT32" s="196" t="str">
        <f t="shared" si="5"/>
        <v/>
      </c>
      <c r="AU32" s="196" t="str">
        <f t="shared" si="5"/>
        <v/>
      </c>
      <c r="AV32" s="196" t="str">
        <f t="shared" si="5"/>
        <v/>
      </c>
      <c r="AW32" s="196" t="str">
        <f t="shared" si="6"/>
        <v/>
      </c>
      <c r="AX32" s="196" t="str">
        <f t="shared" si="6"/>
        <v/>
      </c>
      <c r="AY32" s="196" t="str">
        <f t="shared" si="6"/>
        <v/>
      </c>
      <c r="AZ32" s="196" t="str">
        <f t="shared" si="6"/>
        <v/>
      </c>
      <c r="BA32" s="196" t="str">
        <f t="shared" si="6"/>
        <v/>
      </c>
      <c r="BB32" s="196" t="str">
        <f t="shared" si="6"/>
        <v/>
      </c>
      <c r="BC32" s="196" t="str">
        <f t="shared" si="6"/>
        <v/>
      </c>
      <c r="BD32" s="196" t="str">
        <f t="shared" si="6"/>
        <v/>
      </c>
      <c r="BE32" s="196" t="str">
        <f t="shared" si="6"/>
        <v/>
      </c>
      <c r="BF32" s="196">
        <f t="shared" ca="1" si="6"/>
        <v>0.19999999999999996</v>
      </c>
      <c r="BG32" s="196">
        <f t="shared" ca="1" si="7"/>
        <v>1.2999999999999998</v>
      </c>
      <c r="BH32" s="196" t="str">
        <f t="shared" si="7"/>
        <v/>
      </c>
      <c r="BI32" s="196">
        <f t="shared" ca="1" si="7"/>
        <v>2.25</v>
      </c>
      <c r="BJ32" s="196">
        <f t="shared" ca="1" si="7"/>
        <v>0.2</v>
      </c>
      <c r="BK32" s="196" t="str">
        <f t="shared" si="7"/>
        <v/>
      </c>
      <c r="BL32" s="196">
        <f t="shared" ca="1" si="7"/>
        <v>10.7</v>
      </c>
      <c r="BM32" s="196" t="str">
        <f t="shared" si="7"/>
        <v/>
      </c>
      <c r="BN32" s="196">
        <f t="shared" ca="1" si="7"/>
        <v>9.5</v>
      </c>
      <c r="BO32" s="196">
        <f t="shared" ca="1" si="7"/>
        <v>8</v>
      </c>
      <c r="BP32" s="46">
        <f t="shared" ca="1" si="8"/>
        <v>35.4</v>
      </c>
    </row>
    <row r="33" spans="2:68" ht="18" customHeight="1">
      <c r="B33" s="5" t="s">
        <v>147</v>
      </c>
      <c r="C33" s="239" t="s">
        <v>151</v>
      </c>
      <c r="D33" s="24" t="str">
        <f>IF('PLOs-TQF-Mapping'!D8="x",IF(Weighted!D$9&gt;0,Weighted!D$9,""),"")</f>
        <v/>
      </c>
      <c r="E33" s="24" t="str">
        <f>IF('PLOs-TQF-Mapping'!E8="x",IF(Weighted!E$9&gt;0,Weighted!E$9,""),"")</f>
        <v/>
      </c>
      <c r="F33" s="24" t="str">
        <f>IF('PLOs-TQF-Mapping'!F8="x",IF(Weighted!F$9&gt;0,Weighted!F$9,""),"")</f>
        <v/>
      </c>
      <c r="G33" s="24" t="str">
        <f>IF('PLOs-TQF-Mapping'!G8="x",IF(Weighted!G$9&gt;0,Weighted!G$9,""),"")</f>
        <v/>
      </c>
      <c r="H33" s="24" t="str">
        <f>IF('PLOs-TQF-Mapping'!H8="x",IF(Weighted!H$9&gt;0,Weighted!H$9,""),"")</f>
        <v/>
      </c>
      <c r="I33" s="24" t="str">
        <f>IF('PLOs-TQF-Mapping'!I8="x",IF(Weighted!I$9&gt;0,Weighted!I$9,""),"")</f>
        <v/>
      </c>
      <c r="J33" s="24" t="str">
        <f>IF('PLOs-TQF-Mapping'!J8="x",IF(Weighted!J$9&gt;0,Weighted!J$9,""),"")</f>
        <v/>
      </c>
      <c r="K33" s="24" t="str">
        <f>IF('PLOs-TQF-Mapping'!K8="x",IF(Weighted!K$9&gt;0,Weighted!K$9,""),"")</f>
        <v/>
      </c>
      <c r="L33" s="24">
        <f ca="1">IF('PLOs-TQF-Mapping'!L8="x",IF(Weighted!L$9&gt;0,Weighted!L$9,""),"")</f>
        <v>10.7</v>
      </c>
      <c r="M33" s="24" t="str">
        <f>IF('PLOs-TQF-Mapping'!M8="x",IF(Weighted!M$9&gt;0,Weighted!M$9,""),"")</f>
        <v/>
      </c>
      <c r="N33" s="24" t="str">
        <f>IF('PLOs-TQF-Mapping'!N8="x",IF(Weighted!N$9&gt;0,Weighted!N$9,""),"")</f>
        <v/>
      </c>
      <c r="O33" s="24" t="str">
        <f>IF('PLOs-TQF-Mapping'!O8="x",IF(Weighted!O$9&gt;0,Weighted!O$9,""),"")</f>
        <v/>
      </c>
      <c r="P33" s="24" t="str">
        <f>IF('PLOs-TQF-Mapping'!P8="x",IF(Weighted!P$9&gt;0,Weighted!P$9,""),"")</f>
        <v/>
      </c>
      <c r="Q33" s="24" t="str">
        <f>IF('PLOs-TQF-Mapping'!Q8="x",IF(Weighted!Q$9&gt;0,Weighted!Q$9,""),"")</f>
        <v/>
      </c>
      <c r="R33" s="24">
        <f ca="1">IF('PLOs-TQF-Mapping'!R8="x",IF(Weighted!R$9&gt;0,Weighted!R$9,""),"")</f>
        <v>3.3</v>
      </c>
      <c r="S33" s="24" t="str">
        <f>IF('PLOs-TQF-Mapping'!S8="x",IF(Weighted!S$9&gt;0,Weighted!S$9,""),"")</f>
        <v/>
      </c>
      <c r="T33" s="24" t="str">
        <f>IF('PLOs-TQF-Mapping'!T8="x",IF(Weighted!T$9&gt;0,Weighted!T$9,""),"")</f>
        <v/>
      </c>
      <c r="U33" s="24" t="str">
        <f>IF('PLOs-TQF-Mapping'!U8="x",IF(Weighted!U$9&gt;0,Weighted!U$9,""),"")</f>
        <v/>
      </c>
      <c r="V33" s="24">
        <f ca="1">IF('PLOs-TQF-Mapping'!V8="x",IF(Weighted!V$9&gt;0,Weighted!V$9,""),"")</f>
        <v>11.8</v>
      </c>
      <c r="W33" s="24" t="str">
        <f>IF('PLOs-TQF-Mapping'!W8="x",IF(Weighted!W$9&gt;0,Weighted!W$9,""),"")</f>
        <v/>
      </c>
      <c r="X33" s="24" t="str">
        <f>IF('PLOs-TQF-Mapping'!X8="x",IF(Weighted!X$9&gt;0,Weighted!X$9,""),"")</f>
        <v/>
      </c>
      <c r="Y33" s="24">
        <f ca="1">IF('PLOs-TQF-Mapping'!Y8="x",IF(Weighted!Y$9&gt;0,Weighted!Y$9,""),"")</f>
        <v>0.05</v>
      </c>
      <c r="Z33" s="24" t="str">
        <f>IF('PLOs-TQF-Mapping'!Z8="x",IF(Weighted!Z$9&gt;0,Weighted!Z$9,""),"")</f>
        <v/>
      </c>
      <c r="AA33" s="24" t="str">
        <f>IF('PLOs-TQF-Mapping'!AA8="x",IF(Weighted!AA$9&gt;0,Weighted!AA$9,""),"")</f>
        <v/>
      </c>
      <c r="AB33" s="24" t="str">
        <f>IF('PLOs-TQF-Mapping'!AB8="x",IF(Weighted!AB$9&gt;0,Weighted!AB$9,""),"")</f>
        <v/>
      </c>
      <c r="AC33" s="24" t="str">
        <f>IF('PLOs-TQF-Mapping'!AC8="x",IF(Weighted!AC$9&gt;0,Weighted!AC$9,""),"")</f>
        <v/>
      </c>
      <c r="AD33" s="24">
        <f ca="1">IF('PLOs-TQF-Mapping'!AD8="x",IF(Weighted!AD$9&gt;0,Weighted!AD$9,""),"")</f>
        <v>2.0499999999999998</v>
      </c>
      <c r="AE33" s="24" t="str">
        <f>IF('PLOs-TQF-Mapping'!AE8="x",IF(Weighted!AE$9&gt;0,Weighted!AE$9,""),"")</f>
        <v/>
      </c>
      <c r="AF33" s="24" t="str">
        <f>IF('PLOs-TQF-Mapping'!AF8="x",IF(Weighted!AF$9&gt;0,Weighted!AF$9,""),"")</f>
        <v/>
      </c>
      <c r="AG33" s="46">
        <f t="shared" ca="1" si="9"/>
        <v>27.900000000000002</v>
      </c>
      <c r="AH33" s="10">
        <f ca="1">SUM(AG29:AG33)</f>
        <v>44.5</v>
      </c>
      <c r="AJ33" s="10"/>
      <c r="AK33" s="10"/>
      <c r="AL33" s="104">
        <v>5</v>
      </c>
      <c r="AM33" s="196" t="str">
        <f t="shared" si="5"/>
        <v/>
      </c>
      <c r="AN33" s="196" t="str">
        <f t="shared" si="5"/>
        <v/>
      </c>
      <c r="AO33" s="196" t="str">
        <f t="shared" si="5"/>
        <v/>
      </c>
      <c r="AP33" s="196" t="str">
        <f t="shared" si="5"/>
        <v/>
      </c>
      <c r="AQ33" s="196" t="str">
        <f t="shared" si="5"/>
        <v/>
      </c>
      <c r="AR33" s="196" t="str">
        <f t="shared" si="5"/>
        <v/>
      </c>
      <c r="AS33" s="196" t="str">
        <f t="shared" si="5"/>
        <v/>
      </c>
      <c r="AT33" s="196" t="str">
        <f t="shared" si="5"/>
        <v/>
      </c>
      <c r="AU33" s="196" t="str">
        <f t="shared" si="5"/>
        <v/>
      </c>
      <c r="AV33" s="196" t="str">
        <f t="shared" si="5"/>
        <v/>
      </c>
      <c r="AW33" s="196">
        <f t="shared" ca="1" si="6"/>
        <v>3</v>
      </c>
      <c r="AX33" s="196">
        <f t="shared" ca="1" si="6"/>
        <v>1</v>
      </c>
      <c r="AY33" s="196" t="str">
        <f t="shared" si="6"/>
        <v/>
      </c>
      <c r="AZ33" s="196" t="str">
        <f t="shared" si="6"/>
        <v/>
      </c>
      <c r="BA33" s="196" t="str">
        <f t="shared" si="6"/>
        <v/>
      </c>
      <c r="BB33" s="196" t="str">
        <f t="shared" si="6"/>
        <v/>
      </c>
      <c r="BC33" s="196">
        <f t="shared" ca="1" si="6"/>
        <v>1.9</v>
      </c>
      <c r="BD33" s="196" t="str">
        <f t="shared" si="6"/>
        <v/>
      </c>
      <c r="BE33" s="196" t="str">
        <f t="shared" si="6"/>
        <v/>
      </c>
      <c r="BF33" s="196" t="str">
        <f t="shared" si="6"/>
        <v/>
      </c>
      <c r="BG33" s="196" t="str">
        <f t="shared" si="7"/>
        <v/>
      </c>
      <c r="BH33" s="196" t="str">
        <f t="shared" si="7"/>
        <v/>
      </c>
      <c r="BI33" s="196" t="str">
        <f t="shared" si="7"/>
        <v/>
      </c>
      <c r="BJ33" s="196" t="str">
        <f t="shared" si="7"/>
        <v/>
      </c>
      <c r="BK33" s="196">
        <f t="shared" ca="1" si="7"/>
        <v>3.8</v>
      </c>
      <c r="BL33" s="196">
        <f t="shared" ca="1" si="7"/>
        <v>5.35</v>
      </c>
      <c r="BM33" s="196" t="str">
        <f t="shared" si="7"/>
        <v/>
      </c>
      <c r="BN33" s="196" t="str">
        <f t="shared" si="7"/>
        <v/>
      </c>
      <c r="BO33" s="196">
        <f t="shared" ca="1" si="7"/>
        <v>4</v>
      </c>
      <c r="BP33" s="46">
        <f t="shared" ca="1" si="8"/>
        <v>19.049999999999997</v>
      </c>
    </row>
    <row r="34" spans="2:68" ht="18" customHeight="1">
      <c r="B34" s="5" t="s">
        <v>148</v>
      </c>
      <c r="C34" s="239" t="s">
        <v>147</v>
      </c>
      <c r="D34" s="24" t="str">
        <f>IF('PLOs-TQF-Mapping'!D9="x",IF(Weighted!D$9&gt;0,Weighted!D$9,""),"")</f>
        <v/>
      </c>
      <c r="E34" s="24" t="str">
        <f>IF('PLOs-TQF-Mapping'!E9="x",IF(Weighted!E$9&gt;0,Weighted!E$9,""),"")</f>
        <v/>
      </c>
      <c r="F34" s="24" t="str">
        <f>IF('PLOs-TQF-Mapping'!F9="x",IF(Weighted!F$9&gt;0,Weighted!F$9,""),"")</f>
        <v/>
      </c>
      <c r="G34" s="24" t="str">
        <f>IF('PLOs-TQF-Mapping'!G9="x",IF(Weighted!G$9&gt;0,Weighted!G$9,""),"")</f>
        <v/>
      </c>
      <c r="H34" s="24" t="str">
        <f>IF('PLOs-TQF-Mapping'!H9="x",IF(Weighted!H$9&gt;0,Weighted!H$9,""),"")</f>
        <v/>
      </c>
      <c r="I34" s="24" t="str">
        <f>IF('PLOs-TQF-Mapping'!I9="x",IF(Weighted!I$9&gt;0,Weighted!I$9,""),"")</f>
        <v/>
      </c>
      <c r="J34" s="24" t="str">
        <f>IF('PLOs-TQF-Mapping'!J9="x",IF(Weighted!J$9&gt;0,Weighted!J$9,""),"")</f>
        <v/>
      </c>
      <c r="K34" s="24" t="str">
        <f>IF('PLOs-TQF-Mapping'!K9="x",IF(Weighted!K$9&gt;0,Weighted!K$9,""),"")</f>
        <v/>
      </c>
      <c r="L34" s="24" t="str">
        <f>IF('PLOs-TQF-Mapping'!L9="x",IF(Weighted!L$9&gt;0,Weighted!L$9,""),"")</f>
        <v/>
      </c>
      <c r="M34" s="24">
        <f ca="1">IF('PLOs-TQF-Mapping'!M9="x",IF(Weighted!M$9&gt;0,Weighted!M$9,""),"")</f>
        <v>4.75</v>
      </c>
      <c r="N34" s="24" t="str">
        <f>IF('PLOs-TQF-Mapping'!N9="x",IF(Weighted!N$9&gt;0,Weighted!N$9,""),"")</f>
        <v/>
      </c>
      <c r="O34" s="24" t="str">
        <f>IF('PLOs-TQF-Mapping'!O9="x",IF(Weighted!O$9&gt;0,Weighted!O$9,""),"")</f>
        <v/>
      </c>
      <c r="P34" s="24" t="str">
        <f>IF('PLOs-TQF-Mapping'!P9="x",IF(Weighted!P$9&gt;0,Weighted!P$9,""),"")</f>
        <v/>
      </c>
      <c r="Q34" s="24">
        <f ca="1">IF('PLOs-TQF-Mapping'!Q9="x",IF(Weighted!Q$9&gt;0,Weighted!Q$9,""),"")</f>
        <v>6.8</v>
      </c>
      <c r="R34" s="24" t="str">
        <f>IF('PLOs-TQF-Mapping'!R9="x",IF(Weighted!R$9&gt;0,Weighted!R$9,""),"")</f>
        <v/>
      </c>
      <c r="S34" s="24">
        <f ca="1">IF('PLOs-TQF-Mapping'!S9="x",IF(Weighted!S$9&gt;0,Weighted!S$9,""),"")</f>
        <v>7.3</v>
      </c>
      <c r="T34" s="24" t="str">
        <f>IF('PLOs-TQF-Mapping'!T9="x",IF(Weighted!T$9&gt;0,Weighted!T$9,""),"")</f>
        <v/>
      </c>
      <c r="U34" s="24">
        <f ca="1">IF('PLOs-TQF-Mapping'!U9="x",IF(Weighted!U$9&gt;0,Weighted!U$9,""),"")</f>
        <v>6.9</v>
      </c>
      <c r="V34" s="24">
        <f ca="1">IF('PLOs-TQF-Mapping'!V9="x",IF(Weighted!V$9&gt;0,Weighted!V$9,""),"")</f>
        <v>11.8</v>
      </c>
      <c r="W34" s="24" t="str">
        <f>IF('PLOs-TQF-Mapping'!W9="x",IF(Weighted!W$9&gt;0,Weighted!W$9,""),"")</f>
        <v/>
      </c>
      <c r="X34" s="24" t="str">
        <f>IF('PLOs-TQF-Mapping'!X9="x",IF(Weighted!X$9&gt;0,Weighted!X$9,""),"")</f>
        <v/>
      </c>
      <c r="Y34" s="24" t="str">
        <f>IF('PLOs-TQF-Mapping'!Y9="x",IF(Weighted!Y$9&gt;0,Weighted!Y$9,""),"")</f>
        <v/>
      </c>
      <c r="Z34" s="24" t="str">
        <f>IF('PLOs-TQF-Mapping'!Z9="x",IF(Weighted!Z$9&gt;0,Weighted!Z$9,""),"")</f>
        <v/>
      </c>
      <c r="AA34" s="24" t="str">
        <f>IF('PLOs-TQF-Mapping'!AA9="x",IF(Weighted!AA$9&gt;0,Weighted!AA$9,""),"")</f>
        <v/>
      </c>
      <c r="AB34" s="24" t="str">
        <f>IF('PLOs-TQF-Mapping'!AB9="x",IF(Weighted!AB$9&gt;0,Weighted!AB$9,""),"")</f>
        <v/>
      </c>
      <c r="AC34" s="24" t="str">
        <f>IF('PLOs-TQF-Mapping'!AC9="x",IF(Weighted!AC$9&gt;0,Weighted!AC$9,""),"")</f>
        <v/>
      </c>
      <c r="AD34" s="24" t="str">
        <f>IF('PLOs-TQF-Mapping'!AD9="x",IF(Weighted!AD$9&gt;0,Weighted!AD$9,""),"")</f>
        <v/>
      </c>
      <c r="AE34" s="24" t="str">
        <f>IF('PLOs-TQF-Mapping'!AE9="x",IF(Weighted!AE$9&gt;0,Weighted!AE$9,""),"")</f>
        <v/>
      </c>
      <c r="AF34" s="24" t="str">
        <f>IF('PLOs-TQF-Mapping'!AF9="x",IF(Weighted!AF$9&gt;0,Weighted!AF$9,""),"")</f>
        <v/>
      </c>
      <c r="AG34" s="46">
        <f t="shared" ca="1" si="9"/>
        <v>37.549999999999997</v>
      </c>
      <c r="AL34" s="104">
        <v>6</v>
      </c>
      <c r="AM34" s="196">
        <f t="shared" ca="1" si="5"/>
        <v>1.2</v>
      </c>
      <c r="AN34" s="196">
        <f t="shared" ca="1" si="5"/>
        <v>4.8499999999999996</v>
      </c>
      <c r="AO34" s="196" t="str">
        <f t="shared" si="5"/>
        <v/>
      </c>
      <c r="AP34" s="196">
        <f t="shared" ca="1" si="5"/>
        <v>3.2</v>
      </c>
      <c r="AQ34" s="196">
        <f t="shared" ca="1" si="5"/>
        <v>3</v>
      </c>
      <c r="AR34" s="196">
        <f t="shared" ca="1" si="5"/>
        <v>1</v>
      </c>
      <c r="AS34" s="196">
        <f t="shared" ca="1" si="5"/>
        <v>6.4</v>
      </c>
      <c r="AT34" s="196" t="str">
        <f t="shared" si="5"/>
        <v/>
      </c>
      <c r="AU34" s="196" t="str">
        <f t="shared" si="5"/>
        <v/>
      </c>
      <c r="AV34" s="196" t="str">
        <f t="shared" si="5"/>
        <v/>
      </c>
      <c r="AW34" s="196" t="str">
        <f t="shared" si="6"/>
        <v/>
      </c>
      <c r="AX34" s="196" t="str">
        <f t="shared" si="6"/>
        <v/>
      </c>
      <c r="AY34" s="196" t="str">
        <f t="shared" si="6"/>
        <v/>
      </c>
      <c r="AZ34" s="196" t="str">
        <f t="shared" si="6"/>
        <v/>
      </c>
      <c r="BA34" s="196" t="str">
        <f t="shared" si="6"/>
        <v/>
      </c>
      <c r="BB34" s="196" t="str">
        <f t="shared" si="6"/>
        <v/>
      </c>
      <c r="BC34" s="196" t="str">
        <f t="shared" si="6"/>
        <v/>
      </c>
      <c r="BD34" s="196" t="str">
        <f t="shared" si="6"/>
        <v/>
      </c>
      <c r="BE34" s="196" t="str">
        <f t="shared" si="6"/>
        <v/>
      </c>
      <c r="BF34" s="196" t="str">
        <f t="shared" si="6"/>
        <v/>
      </c>
      <c r="BG34" s="196" t="str">
        <f t="shared" si="7"/>
        <v/>
      </c>
      <c r="BH34" s="196">
        <f t="shared" ca="1" si="7"/>
        <v>0.05</v>
      </c>
      <c r="BI34" s="196">
        <f t="shared" ca="1" si="7"/>
        <v>2.25</v>
      </c>
      <c r="BJ34" s="196" t="str">
        <f t="shared" si="7"/>
        <v/>
      </c>
      <c r="BK34" s="196" t="str">
        <f t="shared" si="7"/>
        <v/>
      </c>
      <c r="BL34" s="196" t="str">
        <f t="shared" si="7"/>
        <v/>
      </c>
      <c r="BM34" s="196" t="str">
        <f t="shared" si="7"/>
        <v/>
      </c>
      <c r="BN34" s="196" t="str">
        <f t="shared" si="7"/>
        <v/>
      </c>
      <c r="BO34" s="196" t="str">
        <f t="shared" si="7"/>
        <v/>
      </c>
      <c r="BP34" s="46">
        <f t="shared" ca="1" si="8"/>
        <v>21.95</v>
      </c>
    </row>
    <row r="35" spans="2:68" ht="18" customHeight="1">
      <c r="B35" s="5" t="s">
        <v>148</v>
      </c>
      <c r="C35" s="239" t="s">
        <v>148</v>
      </c>
      <c r="D35" s="24" t="str">
        <f>IF('PLOs-TQF-Mapping'!D10="x",IF(Weighted!D$9&gt;0,Weighted!D$9,""),"")</f>
        <v/>
      </c>
      <c r="E35" s="24" t="str">
        <f>IF('PLOs-TQF-Mapping'!E10="x",IF(Weighted!E$9&gt;0,Weighted!E$9,""),"")</f>
        <v/>
      </c>
      <c r="F35" s="24" t="str">
        <f>IF('PLOs-TQF-Mapping'!F10="x",IF(Weighted!F$9&gt;0,Weighted!F$9,""),"")</f>
        <v/>
      </c>
      <c r="G35" s="24" t="str">
        <f>IF('PLOs-TQF-Mapping'!G10="x",IF(Weighted!G$9&gt;0,Weighted!G$9,""),"")</f>
        <v/>
      </c>
      <c r="H35" s="24" t="str">
        <f>IF('PLOs-TQF-Mapping'!H10="x",IF(Weighted!H$9&gt;0,Weighted!H$9,""),"")</f>
        <v/>
      </c>
      <c r="I35" s="24" t="str">
        <f>IF('PLOs-TQF-Mapping'!I10="x",IF(Weighted!I$9&gt;0,Weighted!I$9,""),"")</f>
        <v/>
      </c>
      <c r="J35" s="24" t="str">
        <f>IF('PLOs-TQF-Mapping'!J10="x",IF(Weighted!J$9&gt;0,Weighted!J$9,""),"")</f>
        <v/>
      </c>
      <c r="K35" s="24" t="str">
        <f>IF('PLOs-TQF-Mapping'!K10="x",IF(Weighted!K$9&gt;0,Weighted!K$9,""),"")</f>
        <v/>
      </c>
      <c r="L35" s="24" t="str">
        <f>IF('PLOs-TQF-Mapping'!L10="x",IF(Weighted!L$9&gt;0,Weighted!L$9,""),"")</f>
        <v/>
      </c>
      <c r="M35" s="24">
        <f ca="1">IF('PLOs-TQF-Mapping'!M10="x",IF(Weighted!M$9&gt;0,Weighted!M$9,""),"")</f>
        <v>4.75</v>
      </c>
      <c r="N35" s="24" t="str">
        <f>IF('PLOs-TQF-Mapping'!N10="x",IF(Weighted!N$9&gt;0,Weighted!N$9,""),"")</f>
        <v/>
      </c>
      <c r="O35" s="24" t="str">
        <f>IF('PLOs-TQF-Mapping'!O10="x",IF(Weighted!O$9&gt;0,Weighted!O$9,""),"")</f>
        <v/>
      </c>
      <c r="P35" s="24" t="str">
        <f>IF('PLOs-TQF-Mapping'!P10="x",IF(Weighted!P$9&gt;0,Weighted!P$9,""),"")</f>
        <v/>
      </c>
      <c r="Q35" s="24">
        <f ca="1">IF('PLOs-TQF-Mapping'!Q10="x",IF(Weighted!Q$9&gt;0,Weighted!Q$9,""),"")</f>
        <v>6.8</v>
      </c>
      <c r="R35" s="24" t="str">
        <f>IF('PLOs-TQF-Mapping'!R10="x",IF(Weighted!R$9&gt;0,Weighted!R$9,""),"")</f>
        <v/>
      </c>
      <c r="S35" s="24">
        <f ca="1">IF('PLOs-TQF-Mapping'!S10="x",IF(Weighted!S$9&gt;0,Weighted!S$9,""),"")</f>
        <v>7.3</v>
      </c>
      <c r="T35" s="24" t="str">
        <f>IF('PLOs-TQF-Mapping'!T10="x",IF(Weighted!T$9&gt;0,Weighted!T$9,""),"")</f>
        <v/>
      </c>
      <c r="U35" s="24" t="str">
        <f>IF('PLOs-TQF-Mapping'!U10="x",IF(Weighted!U$9&gt;0,Weighted!U$9,""),"")</f>
        <v/>
      </c>
      <c r="V35" s="24">
        <f ca="1">IF('PLOs-TQF-Mapping'!V10="x",IF(Weighted!V$9&gt;0,Weighted!V$9,""),"")</f>
        <v>11.8</v>
      </c>
      <c r="W35" s="24" t="str">
        <f>IF('PLOs-TQF-Mapping'!W10="x",IF(Weighted!W$9&gt;0,Weighted!W$9,""),"")</f>
        <v/>
      </c>
      <c r="X35" s="24" t="str">
        <f>IF('PLOs-TQF-Mapping'!X10="x",IF(Weighted!X$9&gt;0,Weighted!X$9,""),"")</f>
        <v/>
      </c>
      <c r="Y35" s="24" t="str">
        <f>IF('PLOs-TQF-Mapping'!Y10="x",IF(Weighted!Y$9&gt;0,Weighted!Y$9,""),"")</f>
        <v/>
      </c>
      <c r="Z35" s="24" t="str">
        <f>IF('PLOs-TQF-Mapping'!Z10="x",IF(Weighted!Z$9&gt;0,Weighted!Z$9,""),"")</f>
        <v/>
      </c>
      <c r="AA35" s="24" t="str">
        <f>IF('PLOs-TQF-Mapping'!AA10="x",IF(Weighted!AA$9&gt;0,Weighted!AA$9,""),"")</f>
        <v/>
      </c>
      <c r="AB35" s="24" t="str">
        <f>IF('PLOs-TQF-Mapping'!AB10="x",IF(Weighted!AB$9&gt;0,Weighted!AB$9,""),"")</f>
        <v/>
      </c>
      <c r="AC35" s="24" t="str">
        <f>IF('PLOs-TQF-Mapping'!AC10="x",IF(Weighted!AC$9&gt;0,Weighted!AC$9,""),"")</f>
        <v/>
      </c>
      <c r="AD35" s="24" t="str">
        <f>IF('PLOs-TQF-Mapping'!AD10="x",IF(Weighted!AD$9&gt;0,Weighted!AD$9,""),"")</f>
        <v/>
      </c>
      <c r="AE35" s="24" t="str">
        <f>IF('PLOs-TQF-Mapping'!AE10="x",IF(Weighted!AE$9&gt;0,Weighted!AE$9,""),"")</f>
        <v/>
      </c>
      <c r="AF35" s="24" t="str">
        <f>IF('PLOs-TQF-Mapping'!AF10="x",IF(Weighted!AF$9&gt;0,Weighted!AF$9,""),"")</f>
        <v/>
      </c>
      <c r="AG35" s="46">
        <f t="shared" ca="1" si="9"/>
        <v>30.650000000000002</v>
      </c>
    </row>
    <row r="36" spans="2:68" ht="18" customHeight="1">
      <c r="B36" s="5" t="s">
        <v>148</v>
      </c>
      <c r="C36" s="239" t="s">
        <v>149</v>
      </c>
      <c r="D36" s="24" t="str">
        <f>IF('PLOs-TQF-Mapping'!D11="x",IF(Weighted!D$9&gt;0,Weighted!D$9,""),"")</f>
        <v/>
      </c>
      <c r="E36" s="24" t="str">
        <f>IF('PLOs-TQF-Mapping'!E11="x",IF(Weighted!E$9&gt;0,Weighted!E$9,""),"")</f>
        <v/>
      </c>
      <c r="F36" s="24" t="str">
        <f>IF('PLOs-TQF-Mapping'!F11="x",IF(Weighted!F$9&gt;0,Weighted!F$9,""),"")</f>
        <v/>
      </c>
      <c r="G36" s="24" t="str">
        <f>IF('PLOs-TQF-Mapping'!G11="x",IF(Weighted!G$9&gt;0,Weighted!G$9,""),"")</f>
        <v/>
      </c>
      <c r="H36" s="24" t="str">
        <f>IF('PLOs-TQF-Mapping'!H11="x",IF(Weighted!H$9&gt;0,Weighted!H$9,""),"")</f>
        <v/>
      </c>
      <c r="I36" s="24" t="str">
        <f>IF('PLOs-TQF-Mapping'!I11="x",IF(Weighted!I$9&gt;0,Weighted!I$9,""),"")</f>
        <v/>
      </c>
      <c r="J36" s="24" t="str">
        <f>IF('PLOs-TQF-Mapping'!J11="x",IF(Weighted!J$9&gt;0,Weighted!J$9,""),"")</f>
        <v/>
      </c>
      <c r="K36" s="24" t="str">
        <f>IF('PLOs-TQF-Mapping'!K11="x",IF(Weighted!K$9&gt;0,Weighted!K$9,""),"")</f>
        <v/>
      </c>
      <c r="L36" s="24" t="str">
        <f>IF('PLOs-TQF-Mapping'!L11="x",IF(Weighted!L$9&gt;0,Weighted!L$9,""),"")</f>
        <v/>
      </c>
      <c r="M36" s="24">
        <f ca="1">IF('PLOs-TQF-Mapping'!M11="x",IF(Weighted!M$9&gt;0,Weighted!M$9,""),"")</f>
        <v>4.75</v>
      </c>
      <c r="N36" s="24" t="str">
        <f>IF('PLOs-TQF-Mapping'!N11="x",IF(Weighted!N$9&gt;0,Weighted!N$9,""),"")</f>
        <v/>
      </c>
      <c r="O36" s="24" t="str">
        <f>IF('PLOs-TQF-Mapping'!O11="x",IF(Weighted!O$9&gt;0,Weighted!O$9,""),"")</f>
        <v/>
      </c>
      <c r="P36" s="24" t="str">
        <f>IF('PLOs-TQF-Mapping'!P11="x",IF(Weighted!P$9&gt;0,Weighted!P$9,""),"")</f>
        <v/>
      </c>
      <c r="Q36" s="24">
        <f ca="1">IF('PLOs-TQF-Mapping'!Q11="x",IF(Weighted!Q$9&gt;0,Weighted!Q$9,""),"")</f>
        <v>6.8</v>
      </c>
      <c r="R36" s="24" t="str">
        <f>IF('PLOs-TQF-Mapping'!R11="x",IF(Weighted!R$9&gt;0,Weighted!R$9,""),"")</f>
        <v/>
      </c>
      <c r="S36" s="24">
        <f ca="1">IF('PLOs-TQF-Mapping'!S11="x",IF(Weighted!S$9&gt;0,Weighted!S$9,""),"")</f>
        <v>7.3</v>
      </c>
      <c r="T36" s="24" t="str">
        <f>IF('PLOs-TQF-Mapping'!T11="x",IF(Weighted!T$9&gt;0,Weighted!T$9,""),"")</f>
        <v/>
      </c>
      <c r="U36" s="24" t="str">
        <f>IF('PLOs-TQF-Mapping'!U11="x",IF(Weighted!U$9&gt;0,Weighted!U$9,""),"")</f>
        <v/>
      </c>
      <c r="V36" s="24">
        <f ca="1">IF('PLOs-TQF-Mapping'!V11="x",IF(Weighted!V$9&gt;0,Weighted!V$9,""),"")</f>
        <v>11.8</v>
      </c>
      <c r="W36" s="24" t="str">
        <f>IF('PLOs-TQF-Mapping'!W11="x",IF(Weighted!W$9&gt;0,Weighted!W$9,""),"")</f>
        <v/>
      </c>
      <c r="X36" s="24" t="str">
        <f>IF('PLOs-TQF-Mapping'!X11="x",IF(Weighted!X$9&gt;0,Weighted!X$9,""),"")</f>
        <v/>
      </c>
      <c r="Y36" s="24" t="str">
        <f>IF('PLOs-TQF-Mapping'!Y11="x",IF(Weighted!Y$9&gt;0,Weighted!Y$9,""),"")</f>
        <v/>
      </c>
      <c r="Z36" s="24" t="str">
        <f>IF('PLOs-TQF-Mapping'!Z11="x",IF(Weighted!Z$9&gt;0,Weighted!Z$9,""),"")</f>
        <v/>
      </c>
      <c r="AA36" s="24" t="str">
        <f>IF('PLOs-TQF-Mapping'!AA11="x",IF(Weighted!AA$9&gt;0,Weighted!AA$9,""),"")</f>
        <v/>
      </c>
      <c r="AB36" s="24" t="str">
        <f>IF('PLOs-TQF-Mapping'!AB11="x",IF(Weighted!AB$9&gt;0,Weighted!AB$9,""),"")</f>
        <v/>
      </c>
      <c r="AC36" s="24" t="str">
        <f>IF('PLOs-TQF-Mapping'!AC11="x",IF(Weighted!AC$9&gt;0,Weighted!AC$9,""),"")</f>
        <v/>
      </c>
      <c r="AD36" s="24" t="str">
        <f>IF('PLOs-TQF-Mapping'!AD11="x",IF(Weighted!AD$9&gt;0,Weighted!AD$9,""),"")</f>
        <v/>
      </c>
      <c r="AE36" s="24" t="str">
        <f>IF('PLOs-TQF-Mapping'!AE11="x",IF(Weighted!AE$9&gt;0,Weighted!AE$9,""),"")</f>
        <v/>
      </c>
      <c r="AF36" s="24" t="str">
        <f>IF('PLOs-TQF-Mapping'!AF11="x",IF(Weighted!AF$9&gt;0,Weighted!AF$9,""),"")</f>
        <v/>
      </c>
      <c r="AG36" s="46">
        <f t="shared" ca="1" si="9"/>
        <v>30.650000000000002</v>
      </c>
    </row>
    <row r="37" spans="2:68" ht="18" customHeight="1">
      <c r="B37" s="5" t="s">
        <v>148</v>
      </c>
      <c r="C37" s="239" t="s">
        <v>150</v>
      </c>
      <c r="D37" s="24" t="str">
        <f>IF('PLOs-TQF-Mapping'!D12="x",IF(Weighted!D$9&gt;0,Weighted!D$9,""),"")</f>
        <v/>
      </c>
      <c r="E37" s="24" t="str">
        <f>IF('PLOs-TQF-Mapping'!E12="x",IF(Weighted!E$9&gt;0,Weighted!E$9,""),"")</f>
        <v/>
      </c>
      <c r="F37" s="24" t="str">
        <f>IF('PLOs-TQF-Mapping'!F12="x",IF(Weighted!F$9&gt;0,Weighted!F$9,""),"")</f>
        <v/>
      </c>
      <c r="G37" s="24" t="str">
        <f>IF('PLOs-TQF-Mapping'!G12="x",IF(Weighted!G$9&gt;0,Weighted!G$9,""),"")</f>
        <v/>
      </c>
      <c r="H37" s="24" t="str">
        <f>IF('PLOs-TQF-Mapping'!H12="x",IF(Weighted!H$9&gt;0,Weighted!H$9,""),"")</f>
        <v/>
      </c>
      <c r="I37" s="24" t="str">
        <f>IF('PLOs-TQF-Mapping'!I12="x",IF(Weighted!I$9&gt;0,Weighted!I$9,""),"")</f>
        <v/>
      </c>
      <c r="J37" s="24" t="str">
        <f>IF('PLOs-TQF-Mapping'!J12="x",IF(Weighted!J$9&gt;0,Weighted!J$9,""),"")</f>
        <v/>
      </c>
      <c r="K37" s="24" t="str">
        <f>IF('PLOs-TQF-Mapping'!K12="x",IF(Weighted!K$9&gt;0,Weighted!K$9,""),"")</f>
        <v/>
      </c>
      <c r="L37" s="24" t="str">
        <f>IF('PLOs-TQF-Mapping'!L12="x",IF(Weighted!L$9&gt;0,Weighted!L$9,""),"")</f>
        <v/>
      </c>
      <c r="M37" s="24">
        <f ca="1">IF('PLOs-TQF-Mapping'!M12="x",IF(Weighted!M$9&gt;0,Weighted!M$9,""),"")</f>
        <v>4.75</v>
      </c>
      <c r="N37" s="24" t="str">
        <f>IF('PLOs-TQF-Mapping'!N12="x",IF(Weighted!N$9&gt;0,Weighted!N$9,""),"")</f>
        <v/>
      </c>
      <c r="O37" s="24" t="str">
        <f>IF('PLOs-TQF-Mapping'!O12="x",IF(Weighted!O$9&gt;0,Weighted!O$9,""),"")</f>
        <v/>
      </c>
      <c r="P37" s="24" t="str">
        <f>IF('PLOs-TQF-Mapping'!P12="x",IF(Weighted!P$9&gt;0,Weighted!P$9,""),"")</f>
        <v/>
      </c>
      <c r="Q37" s="24">
        <f ca="1">IF('PLOs-TQF-Mapping'!Q12="x",IF(Weighted!Q$9&gt;0,Weighted!Q$9,""),"")</f>
        <v>6.8</v>
      </c>
      <c r="R37" s="24" t="str">
        <f>IF('PLOs-TQF-Mapping'!R12="x",IF(Weighted!R$9&gt;0,Weighted!R$9,""),"")</f>
        <v/>
      </c>
      <c r="S37" s="24">
        <f ca="1">IF('PLOs-TQF-Mapping'!S12="x",IF(Weighted!S$9&gt;0,Weighted!S$9,""),"")</f>
        <v>7.3</v>
      </c>
      <c r="T37" s="24" t="str">
        <f>IF('PLOs-TQF-Mapping'!T12="x",IF(Weighted!T$9&gt;0,Weighted!T$9,""),"")</f>
        <v/>
      </c>
      <c r="U37" s="24" t="str">
        <f>IF('PLOs-TQF-Mapping'!U12="x",IF(Weighted!U$9&gt;0,Weighted!U$9,""),"")</f>
        <v/>
      </c>
      <c r="V37" s="24">
        <f ca="1">IF('PLOs-TQF-Mapping'!V12="x",IF(Weighted!V$9&gt;0,Weighted!V$9,""),"")</f>
        <v>11.8</v>
      </c>
      <c r="W37" s="24" t="str">
        <f>IF('PLOs-TQF-Mapping'!W12="x",IF(Weighted!W$9&gt;0,Weighted!W$9,""),"")</f>
        <v/>
      </c>
      <c r="X37" s="24" t="str">
        <f>IF('PLOs-TQF-Mapping'!X12="x",IF(Weighted!X$9&gt;0,Weighted!X$9,""),"")</f>
        <v/>
      </c>
      <c r="Y37" s="24" t="str">
        <f>IF('PLOs-TQF-Mapping'!Y12="x",IF(Weighted!Y$9&gt;0,Weighted!Y$9,""),"")</f>
        <v/>
      </c>
      <c r="Z37" s="24" t="str">
        <f>IF('PLOs-TQF-Mapping'!Z12="x",IF(Weighted!Z$9&gt;0,Weighted!Z$9,""),"")</f>
        <v/>
      </c>
      <c r="AA37" s="24" t="str">
        <f>IF('PLOs-TQF-Mapping'!AA12="x",IF(Weighted!AA$9&gt;0,Weighted!AA$9,""),"")</f>
        <v/>
      </c>
      <c r="AB37" s="24" t="str">
        <f>IF('PLOs-TQF-Mapping'!AB12="x",IF(Weighted!AB$9&gt;0,Weighted!AB$9,""),"")</f>
        <v/>
      </c>
      <c r="AC37" s="24" t="str">
        <f>IF('PLOs-TQF-Mapping'!AC12="x",IF(Weighted!AC$9&gt;0,Weighted!AC$9,""),"")</f>
        <v/>
      </c>
      <c r="AD37" s="24" t="str">
        <f>IF('PLOs-TQF-Mapping'!AD12="x",IF(Weighted!AD$9&gt;0,Weighted!AD$9,""),"")</f>
        <v/>
      </c>
      <c r="AE37" s="24" t="str">
        <f>IF('PLOs-TQF-Mapping'!AE12="x",IF(Weighted!AE$9&gt;0,Weighted!AE$9,""),"")</f>
        <v/>
      </c>
      <c r="AF37" s="24" t="str">
        <f>IF('PLOs-TQF-Mapping'!AF12="x",IF(Weighted!AF$9&gt;0,Weighted!AF$9,""),"")</f>
        <v/>
      </c>
      <c r="AG37" s="46">
        <f t="shared" ca="1" si="9"/>
        <v>30.650000000000002</v>
      </c>
      <c r="AH37" s="10">
        <f ca="1">SUM(AG34:AG37)</f>
        <v>129.5</v>
      </c>
      <c r="AJ37" s="10"/>
      <c r="AK37" s="10"/>
      <c r="AL37" s="10"/>
    </row>
    <row r="38" spans="2:68" ht="18" customHeight="1">
      <c r="B38" s="5" t="s">
        <v>149</v>
      </c>
      <c r="C38" s="239" t="s">
        <v>147</v>
      </c>
      <c r="D38" s="24" t="str">
        <f>IF('PLOs-TQF-Mapping'!D13="x",IF(Weighted!D$9&gt;0,Weighted!D$9,""),"")</f>
        <v/>
      </c>
      <c r="E38" s="24" t="str">
        <f>IF('PLOs-TQF-Mapping'!E13="x",IF(Weighted!E$9&gt;0,Weighted!E$9,""),"")</f>
        <v/>
      </c>
      <c r="F38" s="24" t="str">
        <f>IF('PLOs-TQF-Mapping'!F13="x",IF(Weighted!F$9&gt;0,Weighted!F$9,""),"")</f>
        <v/>
      </c>
      <c r="G38" s="24" t="str">
        <f>IF('PLOs-TQF-Mapping'!G13="x",IF(Weighted!G$9&gt;0,Weighted!G$9,""),"")</f>
        <v/>
      </c>
      <c r="H38" s="24" t="str">
        <f>IF('PLOs-TQF-Mapping'!H13="x",IF(Weighted!H$9&gt;0,Weighted!H$9,""),"")</f>
        <v/>
      </c>
      <c r="I38" s="24" t="str">
        <f>IF('PLOs-TQF-Mapping'!I13="x",IF(Weighted!I$9&gt;0,Weighted!I$9,""),"")</f>
        <v/>
      </c>
      <c r="J38" s="24" t="str">
        <f>IF('PLOs-TQF-Mapping'!J13="x",IF(Weighted!J$9&gt;0,Weighted!J$9,""),"")</f>
        <v/>
      </c>
      <c r="K38" s="24" t="str">
        <f>IF('PLOs-TQF-Mapping'!K13="x",IF(Weighted!K$9&gt;0,Weighted!K$9,""),"")</f>
        <v/>
      </c>
      <c r="L38" s="24" t="str">
        <f>IF('PLOs-TQF-Mapping'!L13="x",IF(Weighted!L$9&gt;0,Weighted!L$9,""),"")</f>
        <v/>
      </c>
      <c r="M38" s="24">
        <f ca="1">IF('PLOs-TQF-Mapping'!M13="x",IF(Weighted!M$9&gt;0,Weighted!M$9,""),"")</f>
        <v>4.75</v>
      </c>
      <c r="N38" s="24" t="str">
        <f>IF('PLOs-TQF-Mapping'!N13="x",IF(Weighted!N$9&gt;0,Weighted!N$9,""),"")</f>
        <v/>
      </c>
      <c r="O38" s="24" t="str">
        <f>IF('PLOs-TQF-Mapping'!O13="x",IF(Weighted!O$9&gt;0,Weighted!O$9,""),"")</f>
        <v/>
      </c>
      <c r="P38" s="24" t="str">
        <f>IF('PLOs-TQF-Mapping'!P13="x",IF(Weighted!P$9&gt;0,Weighted!P$9,""),"")</f>
        <v/>
      </c>
      <c r="Q38" s="24" t="str">
        <f>IF('PLOs-TQF-Mapping'!Q13="x",IF(Weighted!Q$9&gt;0,Weighted!Q$9,""),"")</f>
        <v/>
      </c>
      <c r="R38" s="24" t="str">
        <f>IF('PLOs-TQF-Mapping'!R13="x",IF(Weighted!R$9&gt;0,Weighted!R$9,""),"")</f>
        <v/>
      </c>
      <c r="S38" s="24">
        <f ca="1">IF('PLOs-TQF-Mapping'!S13="x",IF(Weighted!S$9&gt;0,Weighted!S$9,""),"")</f>
        <v>7.3</v>
      </c>
      <c r="T38" s="24" t="str">
        <f>IF('PLOs-TQF-Mapping'!T13="x",IF(Weighted!T$9&gt;0,Weighted!T$9,""),"")</f>
        <v/>
      </c>
      <c r="U38" s="24" t="str">
        <f>IF('PLOs-TQF-Mapping'!U13="x",IF(Weighted!U$9&gt;0,Weighted!U$9,""),"")</f>
        <v/>
      </c>
      <c r="V38" s="24">
        <f ca="1">IF('PLOs-TQF-Mapping'!V13="x",IF(Weighted!V$9&gt;0,Weighted!V$9,""),"")</f>
        <v>11.8</v>
      </c>
      <c r="W38" s="24" t="str">
        <f>IF('PLOs-TQF-Mapping'!W13="x",IF(Weighted!W$9&gt;0,Weighted!W$9,""),"")</f>
        <v/>
      </c>
      <c r="X38" s="24" t="str">
        <f>IF('PLOs-TQF-Mapping'!X13="x",IF(Weighted!X$9&gt;0,Weighted!X$9,""),"")</f>
        <v/>
      </c>
      <c r="Y38" s="24" t="str">
        <f>IF('PLOs-TQF-Mapping'!Y13="x",IF(Weighted!Y$9&gt;0,Weighted!Y$9,""),"")</f>
        <v/>
      </c>
      <c r="Z38" s="24" t="str">
        <f>IF('PLOs-TQF-Mapping'!Z13="x",IF(Weighted!Z$9&gt;0,Weighted!Z$9,""),"")</f>
        <v/>
      </c>
      <c r="AA38" s="24" t="str">
        <f>IF('PLOs-TQF-Mapping'!AA13="x",IF(Weighted!AA$9&gt;0,Weighted!AA$9,""),"")</f>
        <v/>
      </c>
      <c r="AB38" s="24" t="str">
        <f>IF('PLOs-TQF-Mapping'!AB13="x",IF(Weighted!AB$9&gt;0,Weighted!AB$9,""),"")</f>
        <v/>
      </c>
      <c r="AC38" s="24" t="str">
        <f>IF('PLOs-TQF-Mapping'!AC13="x",IF(Weighted!AC$9&gt;0,Weighted!AC$9,""),"")</f>
        <v/>
      </c>
      <c r="AD38" s="24" t="str">
        <f>IF('PLOs-TQF-Mapping'!AD13="x",IF(Weighted!AD$9&gt;0,Weighted!AD$9,""),"")</f>
        <v/>
      </c>
      <c r="AE38" s="24" t="str">
        <f>IF('PLOs-TQF-Mapping'!AE13="x",IF(Weighted!AE$9&gt;0,Weighted!AE$9,""),"")</f>
        <v/>
      </c>
      <c r="AF38" s="24" t="str">
        <f>IF('PLOs-TQF-Mapping'!AF13="x",IF(Weighted!AF$9&gt;0,Weighted!AF$9,""),"")</f>
        <v/>
      </c>
      <c r="AG38" s="46">
        <f t="shared" ca="1" si="9"/>
        <v>23.85</v>
      </c>
    </row>
    <row r="39" spans="2:68" ht="18" customHeight="1">
      <c r="B39" s="5" t="s">
        <v>149</v>
      </c>
      <c r="C39" s="239" t="s">
        <v>148</v>
      </c>
      <c r="D39" s="24" t="str">
        <f>IF('PLOs-TQF-Mapping'!D14="x",IF(Weighted!D$9&gt;0,Weighted!D$9,""),"")</f>
        <v/>
      </c>
      <c r="E39" s="24" t="str">
        <f>IF('PLOs-TQF-Mapping'!E14="x",IF(Weighted!E$9&gt;0,Weighted!E$9,""),"")</f>
        <v/>
      </c>
      <c r="F39" s="24" t="str">
        <f>IF('PLOs-TQF-Mapping'!F14="x",IF(Weighted!F$9&gt;0,Weighted!F$9,""),"")</f>
        <v/>
      </c>
      <c r="G39" s="24" t="str">
        <f>IF('PLOs-TQF-Mapping'!G14="x",IF(Weighted!G$9&gt;0,Weighted!G$9,""),"")</f>
        <v/>
      </c>
      <c r="H39" s="24" t="str">
        <f>IF('PLOs-TQF-Mapping'!H14="x",IF(Weighted!H$9&gt;0,Weighted!H$9,""),"")</f>
        <v/>
      </c>
      <c r="I39" s="24" t="str">
        <f>IF('PLOs-TQF-Mapping'!I14="x",IF(Weighted!I$9&gt;0,Weighted!I$9,""),"")</f>
        <v/>
      </c>
      <c r="J39" s="24" t="str">
        <f>IF('PLOs-TQF-Mapping'!J14="x",IF(Weighted!J$9&gt;0,Weighted!J$9,""),"")</f>
        <v/>
      </c>
      <c r="K39" s="24" t="str">
        <f>IF('PLOs-TQF-Mapping'!K14="x",IF(Weighted!K$9&gt;0,Weighted!K$9,""),"")</f>
        <v/>
      </c>
      <c r="L39" s="24" t="str">
        <f>IF('PLOs-TQF-Mapping'!L14="x",IF(Weighted!L$9&gt;0,Weighted!L$9,""),"")</f>
        <v/>
      </c>
      <c r="M39" s="24">
        <f ca="1">IF('PLOs-TQF-Mapping'!M14="x",IF(Weighted!M$9&gt;0,Weighted!M$9,""),"")</f>
        <v>4.75</v>
      </c>
      <c r="N39" s="24" t="str">
        <f>IF('PLOs-TQF-Mapping'!N14="x",IF(Weighted!N$9&gt;0,Weighted!N$9,""),"")</f>
        <v/>
      </c>
      <c r="O39" s="24" t="str">
        <f>IF('PLOs-TQF-Mapping'!O14="x",IF(Weighted!O$9&gt;0,Weighted!O$9,""),"")</f>
        <v/>
      </c>
      <c r="P39" s="24" t="str">
        <f>IF('PLOs-TQF-Mapping'!P14="x",IF(Weighted!P$9&gt;0,Weighted!P$9,""),"")</f>
        <v/>
      </c>
      <c r="Q39" s="24" t="str">
        <f>IF('PLOs-TQF-Mapping'!Q14="x",IF(Weighted!Q$9&gt;0,Weighted!Q$9,""),"")</f>
        <v/>
      </c>
      <c r="R39" s="24" t="str">
        <f>IF('PLOs-TQF-Mapping'!R14="x",IF(Weighted!R$9&gt;0,Weighted!R$9,""),"")</f>
        <v/>
      </c>
      <c r="S39" s="24">
        <f ca="1">IF('PLOs-TQF-Mapping'!S14="x",IF(Weighted!S$9&gt;0,Weighted!S$9,""),"")</f>
        <v>7.3</v>
      </c>
      <c r="T39" s="24" t="str">
        <f>IF('PLOs-TQF-Mapping'!T14="x",IF(Weighted!T$9&gt;0,Weighted!T$9,""),"")</f>
        <v/>
      </c>
      <c r="U39" s="24" t="str">
        <f>IF('PLOs-TQF-Mapping'!U14="x",IF(Weighted!U$9&gt;0,Weighted!U$9,""),"")</f>
        <v/>
      </c>
      <c r="V39" s="24">
        <f ca="1">IF('PLOs-TQF-Mapping'!V14="x",IF(Weighted!V$9&gt;0,Weighted!V$9,""),"")</f>
        <v>11.8</v>
      </c>
      <c r="W39" s="24" t="str">
        <f>IF('PLOs-TQF-Mapping'!W14="x",IF(Weighted!W$9&gt;0,Weighted!W$9,""),"")</f>
        <v/>
      </c>
      <c r="X39" s="24" t="str">
        <f>IF('PLOs-TQF-Mapping'!X14="x",IF(Weighted!X$9&gt;0,Weighted!X$9,""),"")</f>
        <v/>
      </c>
      <c r="Y39" s="24" t="str">
        <f>IF('PLOs-TQF-Mapping'!Y14="x",IF(Weighted!Y$9&gt;0,Weighted!Y$9,""),"")</f>
        <v/>
      </c>
      <c r="Z39" s="24" t="str">
        <f>IF('PLOs-TQF-Mapping'!Z14="x",IF(Weighted!Z$9&gt;0,Weighted!Z$9,""),"")</f>
        <v/>
      </c>
      <c r="AA39" s="24" t="str">
        <f>IF('PLOs-TQF-Mapping'!AA14="x",IF(Weighted!AA$9&gt;0,Weighted!AA$9,""),"")</f>
        <v/>
      </c>
      <c r="AB39" s="24" t="str">
        <f>IF('PLOs-TQF-Mapping'!AB14="x",IF(Weighted!AB$9&gt;0,Weighted!AB$9,""),"")</f>
        <v/>
      </c>
      <c r="AC39" s="24" t="str">
        <f>IF('PLOs-TQF-Mapping'!AC14="x",IF(Weighted!AC$9&gt;0,Weighted!AC$9,""),"")</f>
        <v/>
      </c>
      <c r="AD39" s="24" t="str">
        <f>IF('PLOs-TQF-Mapping'!AD14="x",IF(Weighted!AD$9&gt;0,Weighted!AD$9,""),"")</f>
        <v/>
      </c>
      <c r="AE39" s="24" t="str">
        <f>IF('PLOs-TQF-Mapping'!AE14="x",IF(Weighted!AE$9&gt;0,Weighted!AE$9,""),"")</f>
        <v/>
      </c>
      <c r="AF39" s="24" t="str">
        <f>IF('PLOs-TQF-Mapping'!AF14="x",IF(Weighted!AF$9&gt;0,Weighted!AF$9,""),"")</f>
        <v/>
      </c>
      <c r="AG39" s="46">
        <f t="shared" ca="1" si="9"/>
        <v>23.85</v>
      </c>
    </row>
    <row r="40" spans="2:68" ht="18" customHeight="1">
      <c r="B40" s="5" t="s">
        <v>149</v>
      </c>
      <c r="C40" s="239" t="s">
        <v>149</v>
      </c>
      <c r="D40" s="24" t="str">
        <f>IF('PLOs-TQF-Mapping'!D15="x",IF(Weighted!D$9&gt;0,Weighted!D$9,""),"")</f>
        <v/>
      </c>
      <c r="E40" s="24" t="str">
        <f>IF('PLOs-TQF-Mapping'!E15="x",IF(Weighted!E$9&gt;0,Weighted!E$9,""),"")</f>
        <v/>
      </c>
      <c r="F40" s="24" t="str">
        <f>IF('PLOs-TQF-Mapping'!F15="x",IF(Weighted!F$9&gt;0,Weighted!F$9,""),"")</f>
        <v/>
      </c>
      <c r="G40" s="24" t="str">
        <f>IF('PLOs-TQF-Mapping'!G15="x",IF(Weighted!G$9&gt;0,Weighted!G$9,""),"")</f>
        <v/>
      </c>
      <c r="H40" s="24" t="str">
        <f>IF('PLOs-TQF-Mapping'!H15="x",IF(Weighted!H$9&gt;0,Weighted!H$9,""),"")</f>
        <v/>
      </c>
      <c r="I40" s="24" t="str">
        <f>IF('PLOs-TQF-Mapping'!I15="x",IF(Weighted!I$9&gt;0,Weighted!I$9,""),"")</f>
        <v/>
      </c>
      <c r="J40" s="24" t="str">
        <f>IF('PLOs-TQF-Mapping'!J15="x",IF(Weighted!J$9&gt;0,Weighted!J$9,""),"")</f>
        <v/>
      </c>
      <c r="K40" s="24" t="str">
        <f>IF('PLOs-TQF-Mapping'!K15="x",IF(Weighted!K$9&gt;0,Weighted!K$9,""),"")</f>
        <v/>
      </c>
      <c r="L40" s="24" t="str">
        <f>IF('PLOs-TQF-Mapping'!L15="x",IF(Weighted!L$9&gt;0,Weighted!L$9,""),"")</f>
        <v/>
      </c>
      <c r="M40" s="24" t="str">
        <f>IF('PLOs-TQF-Mapping'!M15="x",IF(Weighted!M$9&gt;0,Weighted!M$9,""),"")</f>
        <v/>
      </c>
      <c r="N40" s="24" t="str">
        <f>IF('PLOs-TQF-Mapping'!N15="x",IF(Weighted!N$9&gt;0,Weighted!N$9,""),"")</f>
        <v/>
      </c>
      <c r="O40" s="24" t="str">
        <f>IF('PLOs-TQF-Mapping'!O15="x",IF(Weighted!O$9&gt;0,Weighted!O$9,""),"")</f>
        <v/>
      </c>
      <c r="P40" s="24" t="str">
        <f>IF('PLOs-TQF-Mapping'!P15="x",IF(Weighted!P$9&gt;0,Weighted!P$9,""),"")</f>
        <v/>
      </c>
      <c r="Q40" s="24" t="str">
        <f>IF('PLOs-TQF-Mapping'!Q15="x",IF(Weighted!Q$9&gt;0,Weighted!Q$9,""),"")</f>
        <v/>
      </c>
      <c r="R40" s="24" t="str">
        <f>IF('PLOs-TQF-Mapping'!R15="x",IF(Weighted!R$9&gt;0,Weighted!R$9,""),"")</f>
        <v/>
      </c>
      <c r="S40" s="24">
        <f ca="1">IF('PLOs-TQF-Mapping'!S15="x",IF(Weighted!S$9&gt;0,Weighted!S$9,""),"")</f>
        <v>7.3</v>
      </c>
      <c r="T40" s="24" t="str">
        <f>IF('PLOs-TQF-Mapping'!T15="x",IF(Weighted!T$9&gt;0,Weighted!T$9,""),"")</f>
        <v/>
      </c>
      <c r="U40" s="24" t="str">
        <f>IF('PLOs-TQF-Mapping'!U15="x",IF(Weighted!U$9&gt;0,Weighted!U$9,""),"")</f>
        <v/>
      </c>
      <c r="V40" s="24">
        <f ca="1">IF('PLOs-TQF-Mapping'!V15="x",IF(Weighted!V$9&gt;0,Weighted!V$9,""),"")</f>
        <v>11.8</v>
      </c>
      <c r="W40" s="24" t="str">
        <f>IF('PLOs-TQF-Mapping'!W15="x",IF(Weighted!W$9&gt;0,Weighted!W$9,""),"")</f>
        <v/>
      </c>
      <c r="X40" s="24" t="str">
        <f>IF('PLOs-TQF-Mapping'!X15="x",IF(Weighted!X$9&gt;0,Weighted!X$9,""),"")</f>
        <v/>
      </c>
      <c r="Y40" s="24">
        <f ca="1">IF('PLOs-TQF-Mapping'!Y15="x",IF(Weighted!Y$9&gt;0,Weighted!Y$9,""),"")</f>
        <v>0.05</v>
      </c>
      <c r="Z40" s="24" t="str">
        <f>IF('PLOs-TQF-Mapping'!Z15="x",IF(Weighted!Z$9&gt;0,Weighted!Z$9,""),"")</f>
        <v/>
      </c>
      <c r="AA40" s="24">
        <f ca="1">IF('PLOs-TQF-Mapping'!AA15="x",IF(Weighted!AA$9&gt;0,Weighted!AA$9,""),"")</f>
        <v>0.2</v>
      </c>
      <c r="AB40" s="24" t="str">
        <f>IF('PLOs-TQF-Mapping'!AB15="x",IF(Weighted!AB$9&gt;0,Weighted!AB$9,""),"")</f>
        <v/>
      </c>
      <c r="AC40" s="24" t="str">
        <f>IF('PLOs-TQF-Mapping'!AC15="x",IF(Weighted!AC$9&gt;0,Weighted!AC$9,""),"")</f>
        <v/>
      </c>
      <c r="AD40" s="24">
        <f ca="1">IF('PLOs-TQF-Mapping'!AD15="x",IF(Weighted!AD$9&gt;0,Weighted!AD$9,""),"")</f>
        <v>2.0499999999999998</v>
      </c>
      <c r="AE40" s="24" t="str">
        <f>IF('PLOs-TQF-Mapping'!AE15="x",IF(Weighted!AE$9&gt;0,Weighted!AE$9,""),"")</f>
        <v/>
      </c>
      <c r="AF40" s="24" t="str">
        <f>IF('PLOs-TQF-Mapping'!AF15="x",IF(Weighted!AF$9&gt;0,Weighted!AF$9,""),"")</f>
        <v/>
      </c>
      <c r="AG40" s="46">
        <f t="shared" ca="1" si="9"/>
        <v>21.400000000000002</v>
      </c>
      <c r="AH40" s="10">
        <f ca="1">SUM(AG38:AG40)</f>
        <v>69.100000000000009</v>
      </c>
      <c r="AJ40" s="10"/>
      <c r="AK40" s="10"/>
      <c r="AL40" s="10"/>
    </row>
    <row r="41" spans="2:68" ht="18" customHeight="1">
      <c r="B41" s="5" t="s">
        <v>150</v>
      </c>
      <c r="C41" s="239" t="s">
        <v>147</v>
      </c>
      <c r="D41" s="24" t="str">
        <f>IF('PLOs-TQF-Mapping'!D16="x",IF(Weighted!D$9&gt;0,Weighted!D$9,""),"")</f>
        <v/>
      </c>
      <c r="E41" s="24" t="str">
        <f>IF('PLOs-TQF-Mapping'!E16="x",IF(Weighted!E$9&gt;0,Weighted!E$9,""),"")</f>
        <v/>
      </c>
      <c r="F41" s="24" t="str">
        <f>IF('PLOs-TQF-Mapping'!F16="x",IF(Weighted!F$9&gt;0,Weighted!F$9,""),"")</f>
        <v/>
      </c>
      <c r="G41" s="24" t="str">
        <f>IF('PLOs-TQF-Mapping'!G16="x",IF(Weighted!G$9&gt;0,Weighted!G$9,""),"")</f>
        <v/>
      </c>
      <c r="H41" s="24" t="str">
        <f>IF('PLOs-TQF-Mapping'!H16="x",IF(Weighted!H$9&gt;0,Weighted!H$9,""),"")</f>
        <v/>
      </c>
      <c r="I41" s="24" t="str">
        <f>IF('PLOs-TQF-Mapping'!I16="x",IF(Weighted!I$9&gt;0,Weighted!I$9,""),"")</f>
        <v/>
      </c>
      <c r="J41" s="24" t="str">
        <f>IF('PLOs-TQF-Mapping'!J16="x",IF(Weighted!J$9&gt;0,Weighted!J$9,""),"")</f>
        <v/>
      </c>
      <c r="K41" s="24" t="str">
        <f>IF('PLOs-TQF-Mapping'!K16="x",IF(Weighted!K$9&gt;0,Weighted!K$9,""),"")</f>
        <v/>
      </c>
      <c r="L41" s="24" t="str">
        <f>IF('PLOs-TQF-Mapping'!L16="x",IF(Weighted!L$9&gt;0,Weighted!L$9,""),"")</f>
        <v/>
      </c>
      <c r="M41" s="24" t="str">
        <f>IF('PLOs-TQF-Mapping'!M16="x",IF(Weighted!M$9&gt;0,Weighted!M$9,""),"")</f>
        <v/>
      </c>
      <c r="N41" s="24" t="str">
        <f>IF('PLOs-TQF-Mapping'!N16="x",IF(Weighted!N$9&gt;0,Weighted!N$9,""),"")</f>
        <v/>
      </c>
      <c r="O41" s="24" t="str">
        <f>IF('PLOs-TQF-Mapping'!O16="x",IF(Weighted!O$9&gt;0,Weighted!O$9,""),"")</f>
        <v/>
      </c>
      <c r="P41" s="24" t="str">
        <f>IF('PLOs-TQF-Mapping'!P16="x",IF(Weighted!P$9&gt;0,Weighted!P$9,""),"")</f>
        <v/>
      </c>
      <c r="Q41" s="24" t="str">
        <f>IF('PLOs-TQF-Mapping'!Q16="x",IF(Weighted!Q$9&gt;0,Weighted!Q$9,""),"")</f>
        <v/>
      </c>
      <c r="R41" s="24" t="str">
        <f>IF('PLOs-TQF-Mapping'!R16="x",IF(Weighted!R$9&gt;0,Weighted!R$9,""),"")</f>
        <v/>
      </c>
      <c r="S41" s="24" t="str">
        <f>IF('PLOs-TQF-Mapping'!S16="x",IF(Weighted!S$9&gt;0,Weighted!S$9,""),"")</f>
        <v/>
      </c>
      <c r="T41" s="24" t="str">
        <f>IF('PLOs-TQF-Mapping'!T16="x",IF(Weighted!T$9&gt;0,Weighted!T$9,""),"")</f>
        <v/>
      </c>
      <c r="U41" s="24" t="str">
        <f>IF('PLOs-TQF-Mapping'!U16="x",IF(Weighted!U$9&gt;0,Weighted!U$9,""),"")</f>
        <v/>
      </c>
      <c r="V41" s="24" t="str">
        <f>IF('PLOs-TQF-Mapping'!V16="x",IF(Weighted!V$9&gt;0,Weighted!V$9,""),"")</f>
        <v/>
      </c>
      <c r="W41" s="24" t="str">
        <f>IF('PLOs-TQF-Mapping'!W16="x",IF(Weighted!W$9&gt;0,Weighted!W$9,""),"")</f>
        <v/>
      </c>
      <c r="X41" s="24" t="str">
        <f>IF('PLOs-TQF-Mapping'!X16="x",IF(Weighted!X$9&gt;0,Weighted!X$9,""),"")</f>
        <v/>
      </c>
      <c r="Y41" s="24" t="str">
        <f>IF('PLOs-TQF-Mapping'!Y16="x",IF(Weighted!Y$9&gt;0,Weighted!Y$9,""),"")</f>
        <v/>
      </c>
      <c r="Z41" s="24" t="str">
        <f>IF('PLOs-TQF-Mapping'!Z16="x",IF(Weighted!Z$9&gt;0,Weighted!Z$9,""),"")</f>
        <v/>
      </c>
      <c r="AA41" s="24" t="str">
        <f>IF('PLOs-TQF-Mapping'!AA16="x",IF(Weighted!AA$9&gt;0,Weighted!AA$9,""),"")</f>
        <v/>
      </c>
      <c r="AB41" s="24" t="str">
        <f>IF('PLOs-TQF-Mapping'!AB16="x",IF(Weighted!AB$9&gt;0,Weighted!AB$9,""),"")</f>
        <v/>
      </c>
      <c r="AC41" s="24">
        <f ca="1">IF('PLOs-TQF-Mapping'!AC16="x",IF(Weighted!AC$9&gt;0,Weighted!AC$9,""),"")</f>
        <v>5.35</v>
      </c>
      <c r="AD41" s="24" t="str">
        <f>IF('PLOs-TQF-Mapping'!AD16="x",IF(Weighted!AD$9&gt;0,Weighted!AD$9,""),"")</f>
        <v/>
      </c>
      <c r="AE41" s="24">
        <f ca="1">IF('PLOs-TQF-Mapping'!AE16="x",IF(Weighted!AE$9&gt;0,Weighted!AE$9,""),"")</f>
        <v>4.75</v>
      </c>
      <c r="AF41" s="24">
        <f ca="1">IF('PLOs-TQF-Mapping'!AF16="x",IF(Weighted!AF$9&gt;0,Weighted!AF$9,""),"")</f>
        <v>4</v>
      </c>
      <c r="AG41" s="46">
        <f t="shared" ca="1" si="9"/>
        <v>14.1</v>
      </c>
    </row>
    <row r="42" spans="2:68" ht="18" customHeight="1">
      <c r="B42" s="5" t="s">
        <v>150</v>
      </c>
      <c r="C42" s="239" t="s">
        <v>148</v>
      </c>
      <c r="D42" s="24" t="str">
        <f>IF('PLOs-TQF-Mapping'!D17="x",IF(Weighted!D$9&gt;0,Weighted!D$9,""),"")</f>
        <v/>
      </c>
      <c r="E42" s="24" t="str">
        <f>IF('PLOs-TQF-Mapping'!E17="x",IF(Weighted!E$9&gt;0,Weighted!E$9,""),"")</f>
        <v/>
      </c>
      <c r="F42" s="24" t="str">
        <f>IF('PLOs-TQF-Mapping'!F17="x",IF(Weighted!F$9&gt;0,Weighted!F$9,""),"")</f>
        <v/>
      </c>
      <c r="G42" s="24" t="str">
        <f>IF('PLOs-TQF-Mapping'!G17="x",IF(Weighted!G$9&gt;0,Weighted!G$9,""),"")</f>
        <v/>
      </c>
      <c r="H42" s="24" t="str">
        <f>IF('PLOs-TQF-Mapping'!H17="x",IF(Weighted!H$9&gt;0,Weighted!H$9,""),"")</f>
        <v/>
      </c>
      <c r="I42" s="24" t="str">
        <f>IF('PLOs-TQF-Mapping'!I17="x",IF(Weighted!I$9&gt;0,Weighted!I$9,""),"")</f>
        <v/>
      </c>
      <c r="J42" s="24" t="str">
        <f>IF('PLOs-TQF-Mapping'!J17="x",IF(Weighted!J$9&gt;0,Weighted!J$9,""),"")</f>
        <v/>
      </c>
      <c r="K42" s="24" t="str">
        <f>IF('PLOs-TQF-Mapping'!K17="x",IF(Weighted!K$9&gt;0,Weighted!K$9,""),"")</f>
        <v/>
      </c>
      <c r="L42" s="24" t="str">
        <f>IF('PLOs-TQF-Mapping'!L17="x",IF(Weighted!L$9&gt;0,Weighted!L$9,""),"")</f>
        <v/>
      </c>
      <c r="M42" s="24" t="str">
        <f>IF('PLOs-TQF-Mapping'!M17="x",IF(Weighted!M$9&gt;0,Weighted!M$9,""),"")</f>
        <v/>
      </c>
      <c r="N42" s="24" t="str">
        <f>IF('PLOs-TQF-Mapping'!N17="x",IF(Weighted!N$9&gt;0,Weighted!N$9,""),"")</f>
        <v/>
      </c>
      <c r="O42" s="24" t="str">
        <f>IF('PLOs-TQF-Mapping'!O17="x",IF(Weighted!O$9&gt;0,Weighted!O$9,""),"")</f>
        <v/>
      </c>
      <c r="P42" s="24" t="str">
        <f>IF('PLOs-TQF-Mapping'!P17="x",IF(Weighted!P$9&gt;0,Weighted!P$9,""),"")</f>
        <v/>
      </c>
      <c r="Q42" s="24" t="str">
        <f>IF('PLOs-TQF-Mapping'!Q17="x",IF(Weighted!Q$9&gt;0,Weighted!Q$9,""),"")</f>
        <v/>
      </c>
      <c r="R42" s="24" t="str">
        <f>IF('PLOs-TQF-Mapping'!R17="x",IF(Weighted!R$9&gt;0,Weighted!R$9,""),"")</f>
        <v/>
      </c>
      <c r="S42" s="24" t="str">
        <f>IF('PLOs-TQF-Mapping'!S17="x",IF(Weighted!S$9&gt;0,Weighted!S$9,""),"")</f>
        <v/>
      </c>
      <c r="T42" s="24" t="str">
        <f>IF('PLOs-TQF-Mapping'!T17="x",IF(Weighted!T$9&gt;0,Weighted!T$9,""),"")</f>
        <v/>
      </c>
      <c r="U42" s="24" t="str">
        <f>IF('PLOs-TQF-Mapping'!U17="x",IF(Weighted!U$9&gt;0,Weighted!U$9,""),"")</f>
        <v/>
      </c>
      <c r="V42" s="24" t="str">
        <f>IF('PLOs-TQF-Mapping'!V17="x",IF(Weighted!V$9&gt;0,Weighted!V$9,""),"")</f>
        <v/>
      </c>
      <c r="W42" s="24" t="str">
        <f>IF('PLOs-TQF-Mapping'!W17="x",IF(Weighted!W$9&gt;0,Weighted!W$9,""),"")</f>
        <v/>
      </c>
      <c r="X42" s="24" t="str">
        <f>IF('PLOs-TQF-Mapping'!X17="x",IF(Weighted!X$9&gt;0,Weighted!X$9,""),"")</f>
        <v/>
      </c>
      <c r="Y42" s="24" t="str">
        <f>IF('PLOs-TQF-Mapping'!Y17="x",IF(Weighted!Y$9&gt;0,Weighted!Y$9,""),"")</f>
        <v/>
      </c>
      <c r="Z42" s="24" t="str">
        <f>IF('PLOs-TQF-Mapping'!Z17="x",IF(Weighted!Z$9&gt;0,Weighted!Z$9,""),"")</f>
        <v/>
      </c>
      <c r="AA42" s="24" t="str">
        <f>IF('PLOs-TQF-Mapping'!AA17="x",IF(Weighted!AA$9&gt;0,Weighted!AA$9,""),"")</f>
        <v/>
      </c>
      <c r="AB42" s="24" t="str">
        <f>IF('PLOs-TQF-Mapping'!AB17="x",IF(Weighted!AB$9&gt;0,Weighted!AB$9,""),"")</f>
        <v/>
      </c>
      <c r="AC42" s="24">
        <f ca="1">IF('PLOs-TQF-Mapping'!AC17="x",IF(Weighted!AC$9&gt;0,Weighted!AC$9,""),"")</f>
        <v>5.35</v>
      </c>
      <c r="AD42" s="24" t="str">
        <f>IF('PLOs-TQF-Mapping'!AD17="x",IF(Weighted!AD$9&gt;0,Weighted!AD$9,""),"")</f>
        <v/>
      </c>
      <c r="AE42" s="24">
        <f ca="1">IF('PLOs-TQF-Mapping'!AE17="x",IF(Weighted!AE$9&gt;0,Weighted!AE$9,""),"")</f>
        <v>4.75</v>
      </c>
      <c r="AF42" s="24">
        <f ca="1">IF('PLOs-TQF-Mapping'!AF17="x",IF(Weighted!AF$9&gt;0,Weighted!AF$9,""),"")</f>
        <v>4</v>
      </c>
      <c r="AG42" s="46">
        <f t="shared" ca="1" si="9"/>
        <v>14.1</v>
      </c>
    </row>
    <row r="43" spans="2:68" ht="18" customHeight="1">
      <c r="B43" s="5" t="s">
        <v>150</v>
      </c>
      <c r="C43" s="239" t="s">
        <v>149</v>
      </c>
      <c r="D43" s="24" t="str">
        <f>IF('PLOs-TQF-Mapping'!D18="x",IF(Weighted!D$9&gt;0,Weighted!D$9,""),"")</f>
        <v/>
      </c>
      <c r="E43" s="24" t="str">
        <f>IF('PLOs-TQF-Mapping'!E18="x",IF(Weighted!E$9&gt;0,Weighted!E$9,""),"")</f>
        <v/>
      </c>
      <c r="F43" s="24">
        <f ca="1">IF('PLOs-TQF-Mapping'!F18="x",IF(Weighted!F$9&gt;0,Weighted!F$9,""),"")</f>
        <v>0.05</v>
      </c>
      <c r="G43" s="24">
        <f ca="1">IF('PLOs-TQF-Mapping'!G18="x",IF(Weighted!G$9&gt;0,Weighted!G$9,""),"")</f>
        <v>3.2</v>
      </c>
      <c r="H43" s="24" t="str">
        <f>IF('PLOs-TQF-Mapping'!H18="x",IF(Weighted!H$9&gt;0,Weighted!H$9,""),"")</f>
        <v/>
      </c>
      <c r="I43" s="24" t="str">
        <f>IF('PLOs-TQF-Mapping'!I18="x",IF(Weighted!I$9&gt;0,Weighted!I$9,""),"")</f>
        <v/>
      </c>
      <c r="J43" s="24" t="str">
        <f>IF('PLOs-TQF-Mapping'!J18="x",IF(Weighted!J$9&gt;0,Weighted!J$9,""),"")</f>
        <v/>
      </c>
      <c r="K43" s="24" t="str">
        <f>IF('PLOs-TQF-Mapping'!K18="x",IF(Weighted!K$9&gt;0,Weighted!K$9,""),"")</f>
        <v/>
      </c>
      <c r="L43" s="24" t="str">
        <f>IF('PLOs-TQF-Mapping'!L18="x",IF(Weighted!L$9&gt;0,Weighted!L$9,""),"")</f>
        <v/>
      </c>
      <c r="M43" s="24" t="str">
        <f>IF('PLOs-TQF-Mapping'!M18="x",IF(Weighted!M$9&gt;0,Weighted!M$9,""),"")</f>
        <v/>
      </c>
      <c r="N43" s="24" t="str">
        <f>IF('PLOs-TQF-Mapping'!N18="x",IF(Weighted!N$9&gt;0,Weighted!N$9,""),"")</f>
        <v/>
      </c>
      <c r="O43" s="24" t="str">
        <f>IF('PLOs-TQF-Mapping'!O18="x",IF(Weighted!O$9&gt;0,Weighted!O$9,""),"")</f>
        <v/>
      </c>
      <c r="P43" s="24" t="str">
        <f>IF('PLOs-TQF-Mapping'!P18="x",IF(Weighted!P$9&gt;0,Weighted!P$9,""),"")</f>
        <v/>
      </c>
      <c r="Q43" s="24" t="str">
        <f>IF('PLOs-TQF-Mapping'!Q18="x",IF(Weighted!Q$9&gt;0,Weighted!Q$9,""),"")</f>
        <v/>
      </c>
      <c r="R43" s="24" t="str">
        <f>IF('PLOs-TQF-Mapping'!R18="x",IF(Weighted!R$9&gt;0,Weighted!R$9,""),"")</f>
        <v/>
      </c>
      <c r="S43" s="24" t="str">
        <f>IF('PLOs-TQF-Mapping'!S18="x",IF(Weighted!S$9&gt;0,Weighted!S$9,""),"")</f>
        <v/>
      </c>
      <c r="T43" s="24" t="str">
        <f>IF('PLOs-TQF-Mapping'!T18="x",IF(Weighted!T$9&gt;0,Weighted!T$9,""),"")</f>
        <v/>
      </c>
      <c r="U43" s="24" t="str">
        <f>IF('PLOs-TQF-Mapping'!U18="x",IF(Weighted!U$9&gt;0,Weighted!U$9,""),"")</f>
        <v/>
      </c>
      <c r="V43" s="24" t="str">
        <f>IF('PLOs-TQF-Mapping'!V18="x",IF(Weighted!V$9&gt;0,Weighted!V$9,""),"")</f>
        <v/>
      </c>
      <c r="W43" s="24" t="str">
        <f>IF('PLOs-TQF-Mapping'!W18="x",IF(Weighted!W$9&gt;0,Weighted!W$9,""),"")</f>
        <v/>
      </c>
      <c r="X43" s="24">
        <f ca="1">IF('PLOs-TQF-Mapping'!X18="x",IF(Weighted!X$9&gt;0,Weighted!X$9,""),"")</f>
        <v>1.2999999999999998</v>
      </c>
      <c r="Y43" s="24" t="str">
        <f>IF('PLOs-TQF-Mapping'!Y18="x",IF(Weighted!Y$9&gt;0,Weighted!Y$9,""),"")</f>
        <v/>
      </c>
      <c r="Z43" s="24">
        <f ca="1">IF('PLOs-TQF-Mapping'!Z18="x",IF(Weighted!Z$9&gt;0,Weighted!Z$9,""),"")</f>
        <v>2.25</v>
      </c>
      <c r="AA43" s="24">
        <f ca="1">IF('PLOs-TQF-Mapping'!AA18="x",IF(Weighted!AA$9&gt;0,Weighted!AA$9,""),"")</f>
        <v>0.2</v>
      </c>
      <c r="AB43" s="24" t="str">
        <f>IF('PLOs-TQF-Mapping'!AB18="x",IF(Weighted!AB$9&gt;0,Weighted!AB$9,""),"")</f>
        <v/>
      </c>
      <c r="AC43" s="24" t="str">
        <f>IF('PLOs-TQF-Mapping'!AC18="x",IF(Weighted!AC$9&gt;0,Weighted!AC$9,""),"")</f>
        <v/>
      </c>
      <c r="AD43" s="24" t="str">
        <f>IF('PLOs-TQF-Mapping'!AD18="x",IF(Weighted!AD$9&gt;0,Weighted!AD$9,""),"")</f>
        <v/>
      </c>
      <c r="AE43" s="24" t="str">
        <f>IF('PLOs-TQF-Mapping'!AE18="x",IF(Weighted!AE$9&gt;0,Weighted!AE$9,""),"")</f>
        <v/>
      </c>
      <c r="AF43" s="24" t="str">
        <f>IF('PLOs-TQF-Mapping'!AF18="x",IF(Weighted!AF$9&gt;0,Weighted!AF$9,""),"")</f>
        <v/>
      </c>
      <c r="AG43" s="46">
        <f t="shared" ca="1" si="9"/>
        <v>7</v>
      </c>
    </row>
    <row r="44" spans="2:68" ht="18" customHeight="1">
      <c r="B44" s="5" t="s">
        <v>150</v>
      </c>
      <c r="C44" s="239" t="s">
        <v>150</v>
      </c>
      <c r="D44" s="24" t="str">
        <f>IF('PLOs-TQF-Mapping'!D19="x",IF(Weighted!D$9&gt;0,Weighted!D$9,""),"")</f>
        <v/>
      </c>
      <c r="E44" s="24" t="str">
        <f>IF('PLOs-TQF-Mapping'!E19="x",IF(Weighted!E$9&gt;0,Weighted!E$9,""),"")</f>
        <v/>
      </c>
      <c r="F44" s="24" t="str">
        <f>IF('PLOs-TQF-Mapping'!F19="x",IF(Weighted!F$9&gt;0,Weighted!F$9,""),"")</f>
        <v/>
      </c>
      <c r="G44" s="24" t="str">
        <f>IF('PLOs-TQF-Mapping'!G19="x",IF(Weighted!G$9&gt;0,Weighted!G$9,""),"")</f>
        <v/>
      </c>
      <c r="H44" s="24" t="str">
        <f>IF('PLOs-TQF-Mapping'!H19="x",IF(Weighted!H$9&gt;0,Weighted!H$9,""),"")</f>
        <v/>
      </c>
      <c r="I44" s="24" t="str">
        <f>IF('PLOs-TQF-Mapping'!I19="x",IF(Weighted!I$9&gt;0,Weighted!I$9,""),"")</f>
        <v/>
      </c>
      <c r="J44" s="24" t="str">
        <f>IF('PLOs-TQF-Mapping'!J19="x",IF(Weighted!J$9&gt;0,Weighted!J$9,""),"")</f>
        <v/>
      </c>
      <c r="K44" s="24" t="str">
        <f>IF('PLOs-TQF-Mapping'!K19="x",IF(Weighted!K$9&gt;0,Weighted!K$9,""),"")</f>
        <v/>
      </c>
      <c r="L44" s="24" t="str">
        <f>IF('PLOs-TQF-Mapping'!L19="x",IF(Weighted!L$9&gt;0,Weighted!L$9,""),"")</f>
        <v/>
      </c>
      <c r="M44" s="24" t="str">
        <f>IF('PLOs-TQF-Mapping'!M19="x",IF(Weighted!M$9&gt;0,Weighted!M$9,""),"")</f>
        <v/>
      </c>
      <c r="N44" s="24" t="str">
        <f>IF('PLOs-TQF-Mapping'!N19="x",IF(Weighted!N$9&gt;0,Weighted!N$9,""),"")</f>
        <v/>
      </c>
      <c r="O44" s="24" t="str">
        <f>IF('PLOs-TQF-Mapping'!O19="x",IF(Weighted!O$9&gt;0,Weighted!O$9,""),"")</f>
        <v/>
      </c>
      <c r="P44" s="24" t="str">
        <f>IF('PLOs-TQF-Mapping'!P19="x",IF(Weighted!P$9&gt;0,Weighted!P$9,""),"")</f>
        <v/>
      </c>
      <c r="Q44" s="24" t="str">
        <f>IF('PLOs-TQF-Mapping'!Q19="x",IF(Weighted!Q$9&gt;0,Weighted!Q$9,""),"")</f>
        <v/>
      </c>
      <c r="R44" s="24" t="str">
        <f>IF('PLOs-TQF-Mapping'!R19="x",IF(Weighted!R$9&gt;0,Weighted!R$9,""),"")</f>
        <v/>
      </c>
      <c r="S44" s="24" t="str">
        <f>IF('PLOs-TQF-Mapping'!S19="x",IF(Weighted!S$9&gt;0,Weighted!S$9,""),"")</f>
        <v/>
      </c>
      <c r="T44" s="24" t="str">
        <f>IF('PLOs-TQF-Mapping'!T19="x",IF(Weighted!T$9&gt;0,Weighted!T$9,""),"")</f>
        <v/>
      </c>
      <c r="U44" s="24" t="str">
        <f>IF('PLOs-TQF-Mapping'!U19="x",IF(Weighted!U$9&gt;0,Weighted!U$9,""),"")</f>
        <v/>
      </c>
      <c r="V44" s="24" t="str">
        <f>IF('PLOs-TQF-Mapping'!V19="x",IF(Weighted!V$9&gt;0,Weighted!V$9,""),"")</f>
        <v/>
      </c>
      <c r="W44" s="24">
        <f ca="1">IF('PLOs-TQF-Mapping'!W19="x",IF(Weighted!W$9&gt;0,Weighted!W$9,""),"")</f>
        <v>0.19999999999999996</v>
      </c>
      <c r="X44" s="24" t="str">
        <f>IF('PLOs-TQF-Mapping'!X19="x",IF(Weighted!X$9&gt;0,Weighted!X$9,""),"")</f>
        <v/>
      </c>
      <c r="Y44" s="24" t="str">
        <f>IF('PLOs-TQF-Mapping'!Y19="x",IF(Weighted!Y$9&gt;0,Weighted!Y$9,""),"")</f>
        <v/>
      </c>
      <c r="Z44" s="24" t="str">
        <f>IF('PLOs-TQF-Mapping'!Z19="x",IF(Weighted!Z$9&gt;0,Weighted!Z$9,""),"")</f>
        <v/>
      </c>
      <c r="AA44" s="24" t="str">
        <f>IF('PLOs-TQF-Mapping'!AA19="x",IF(Weighted!AA$9&gt;0,Weighted!AA$9,""),"")</f>
        <v/>
      </c>
      <c r="AB44" s="24" t="str">
        <f>IF('PLOs-TQF-Mapping'!AB19="x",IF(Weighted!AB$9&gt;0,Weighted!AB$9,""),"")</f>
        <v/>
      </c>
      <c r="AC44" s="24" t="str">
        <f>IF('PLOs-TQF-Mapping'!AC19="x",IF(Weighted!AC$9&gt;0,Weighted!AC$9,""),"")</f>
        <v/>
      </c>
      <c r="AD44" s="24" t="str">
        <f>IF('PLOs-TQF-Mapping'!AD19="x",IF(Weighted!AD$9&gt;0,Weighted!AD$9,""),"")</f>
        <v/>
      </c>
      <c r="AE44" s="24" t="str">
        <f>IF('PLOs-TQF-Mapping'!AE19="x",IF(Weighted!AE$9&gt;0,Weighted!AE$9,""),"")</f>
        <v/>
      </c>
      <c r="AF44" s="24" t="str">
        <f>IF('PLOs-TQF-Mapping'!AF19="x",IF(Weighted!AF$9&gt;0,Weighted!AF$9,""),"")</f>
        <v/>
      </c>
      <c r="AG44" s="46">
        <f t="shared" ca="1" si="9"/>
        <v>0.19999999999999996</v>
      </c>
      <c r="AH44" s="10">
        <f ca="1">SUM(AG41:AG44)</f>
        <v>35.400000000000006</v>
      </c>
      <c r="AJ44" s="10"/>
      <c r="AK44" s="10"/>
      <c r="AL44" s="10"/>
    </row>
    <row r="45" spans="2:68" ht="18" customHeight="1">
      <c r="B45" s="5" t="s">
        <v>151</v>
      </c>
      <c r="C45" s="239" t="s">
        <v>147</v>
      </c>
      <c r="D45" s="24" t="str">
        <f>IF('PLOs-TQF-Mapping'!D20="x",IF(Weighted!D$9&gt;0,Weighted!D$9,""),"")</f>
        <v/>
      </c>
      <c r="E45" s="24" t="str">
        <f>IF('PLOs-TQF-Mapping'!E20="x",IF(Weighted!E$9&gt;0,Weighted!E$9,""),"")</f>
        <v/>
      </c>
      <c r="F45" s="24" t="str">
        <f>IF('PLOs-TQF-Mapping'!F20="x",IF(Weighted!F$9&gt;0,Weighted!F$9,""),"")</f>
        <v/>
      </c>
      <c r="G45" s="24" t="str">
        <f>IF('PLOs-TQF-Mapping'!G20="x",IF(Weighted!G$9&gt;0,Weighted!G$9,""),"")</f>
        <v/>
      </c>
      <c r="H45" s="24" t="str">
        <f>IF('PLOs-TQF-Mapping'!H20="x",IF(Weighted!H$9&gt;0,Weighted!H$9,""),"")</f>
        <v/>
      </c>
      <c r="I45" s="24" t="str">
        <f>IF('PLOs-TQF-Mapping'!I20="x",IF(Weighted!I$9&gt;0,Weighted!I$9,""),"")</f>
        <v/>
      </c>
      <c r="J45" s="24" t="str">
        <f>IF('PLOs-TQF-Mapping'!J20="x",IF(Weighted!J$9&gt;0,Weighted!J$9,""),"")</f>
        <v/>
      </c>
      <c r="K45" s="24" t="str">
        <f>IF('PLOs-TQF-Mapping'!K20="x",IF(Weighted!K$9&gt;0,Weighted!K$9,""),"")</f>
        <v/>
      </c>
      <c r="L45" s="24" t="str">
        <f>IF('PLOs-TQF-Mapping'!L20="x",IF(Weighted!L$9&gt;0,Weighted!L$9,""),"")</f>
        <v/>
      </c>
      <c r="M45" s="24" t="str">
        <f>IF('PLOs-TQF-Mapping'!M20="x",IF(Weighted!M$9&gt;0,Weighted!M$9,""),"")</f>
        <v/>
      </c>
      <c r="N45" s="24">
        <f ca="1">IF('PLOs-TQF-Mapping'!N20="x",IF(Weighted!N$9&gt;0,Weighted!N$9,""),"")</f>
        <v>1.5</v>
      </c>
      <c r="O45" s="24" t="str">
        <f>IF('PLOs-TQF-Mapping'!O20="x",IF(Weighted!O$9&gt;0,Weighted!O$9,""),"")</f>
        <v/>
      </c>
      <c r="P45" s="24" t="str">
        <f>IF('PLOs-TQF-Mapping'!P20="x",IF(Weighted!P$9&gt;0,Weighted!P$9,""),"")</f>
        <v/>
      </c>
      <c r="Q45" s="24" t="str">
        <f>IF('PLOs-TQF-Mapping'!Q20="x",IF(Weighted!Q$9&gt;0,Weighted!Q$9,""),"")</f>
        <v/>
      </c>
      <c r="R45" s="24" t="str">
        <f>IF('PLOs-TQF-Mapping'!R20="x",IF(Weighted!R$9&gt;0,Weighted!R$9,""),"")</f>
        <v/>
      </c>
      <c r="S45" s="24" t="str">
        <f>IF('PLOs-TQF-Mapping'!S20="x",IF(Weighted!S$9&gt;0,Weighted!S$9,""),"")</f>
        <v/>
      </c>
      <c r="T45" s="24">
        <f ca="1">IF('PLOs-TQF-Mapping'!T20="x",IF(Weighted!T$9&gt;0,Weighted!T$9,""),"")</f>
        <v>1.9</v>
      </c>
      <c r="U45" s="24" t="str">
        <f>IF('PLOs-TQF-Mapping'!U20="x",IF(Weighted!U$9&gt;0,Weighted!U$9,""),"")</f>
        <v/>
      </c>
      <c r="V45" s="24" t="str">
        <f>IF('PLOs-TQF-Mapping'!V20="x",IF(Weighted!V$9&gt;0,Weighted!V$9,""),"")</f>
        <v/>
      </c>
      <c r="W45" s="24" t="str">
        <f>IF('PLOs-TQF-Mapping'!W20="x",IF(Weighted!W$9&gt;0,Weighted!W$9,""),"")</f>
        <v/>
      </c>
      <c r="X45" s="24" t="str">
        <f>IF('PLOs-TQF-Mapping'!X20="x",IF(Weighted!X$9&gt;0,Weighted!X$9,""),"")</f>
        <v/>
      </c>
      <c r="Y45" s="24" t="str">
        <f>IF('PLOs-TQF-Mapping'!Y20="x",IF(Weighted!Y$9&gt;0,Weighted!Y$9,""),"")</f>
        <v/>
      </c>
      <c r="Z45" s="24" t="str">
        <f>IF('PLOs-TQF-Mapping'!Z20="x",IF(Weighted!Z$9&gt;0,Weighted!Z$9,""),"")</f>
        <v/>
      </c>
      <c r="AA45" s="24" t="str">
        <f>IF('PLOs-TQF-Mapping'!AA20="x",IF(Weighted!AA$9&gt;0,Weighted!AA$9,""),"")</f>
        <v/>
      </c>
      <c r="AB45" s="24" t="str">
        <f>IF('PLOs-TQF-Mapping'!AB20="x",IF(Weighted!AB$9&gt;0,Weighted!AB$9,""),"")</f>
        <v/>
      </c>
      <c r="AC45" s="24">
        <f ca="1">IF('PLOs-TQF-Mapping'!AC20="x",IF(Weighted!AC$9&gt;0,Weighted!AC$9,""),"")</f>
        <v>5.35</v>
      </c>
      <c r="AD45" s="24" t="str">
        <f>IF('PLOs-TQF-Mapping'!AD20="x",IF(Weighted!AD$9&gt;0,Weighted!AD$9,""),"")</f>
        <v/>
      </c>
      <c r="AE45" s="24" t="str">
        <f>IF('PLOs-TQF-Mapping'!AE20="x",IF(Weighted!AE$9&gt;0,Weighted!AE$9,""),"")</f>
        <v/>
      </c>
      <c r="AF45" s="24">
        <f ca="1">IF('PLOs-TQF-Mapping'!AF20="x",IF(Weighted!AF$9&gt;0,Weighted!AF$9,""),"")</f>
        <v>4</v>
      </c>
      <c r="AG45" s="46">
        <f t="shared" ca="1" si="9"/>
        <v>12.75</v>
      </c>
    </row>
    <row r="46" spans="2:68" ht="18" customHeight="1">
      <c r="B46" s="5" t="s">
        <v>151</v>
      </c>
      <c r="C46" s="239" t="s">
        <v>148</v>
      </c>
      <c r="D46" s="24" t="str">
        <f>IF('PLOs-TQF-Mapping'!D21="x",IF(Weighted!D$9&gt;0,Weighted!D$9,""),"")</f>
        <v/>
      </c>
      <c r="E46" s="24" t="str">
        <f>IF('PLOs-TQF-Mapping'!E21="x",IF(Weighted!E$9&gt;0,Weighted!E$9,""),"")</f>
        <v/>
      </c>
      <c r="F46" s="24" t="str">
        <f>IF('PLOs-TQF-Mapping'!F21="x",IF(Weighted!F$9&gt;0,Weighted!F$9,""),"")</f>
        <v/>
      </c>
      <c r="G46" s="24" t="str">
        <f>IF('PLOs-TQF-Mapping'!G21="x",IF(Weighted!G$9&gt;0,Weighted!G$9,""),"")</f>
        <v/>
      </c>
      <c r="H46" s="24" t="str">
        <f>IF('PLOs-TQF-Mapping'!H21="x",IF(Weighted!H$9&gt;0,Weighted!H$9,""),"")</f>
        <v/>
      </c>
      <c r="I46" s="24" t="str">
        <f>IF('PLOs-TQF-Mapping'!I21="x",IF(Weighted!I$9&gt;0,Weighted!I$9,""),"")</f>
        <v/>
      </c>
      <c r="J46" s="24" t="str">
        <f>IF('PLOs-TQF-Mapping'!J21="x",IF(Weighted!J$9&gt;0,Weighted!J$9,""),"")</f>
        <v/>
      </c>
      <c r="K46" s="24" t="str">
        <f>IF('PLOs-TQF-Mapping'!K21="x",IF(Weighted!K$9&gt;0,Weighted!K$9,""),"")</f>
        <v/>
      </c>
      <c r="L46" s="24" t="str">
        <f>IF('PLOs-TQF-Mapping'!L21="x",IF(Weighted!L$9&gt;0,Weighted!L$9,""),"")</f>
        <v/>
      </c>
      <c r="M46" s="24" t="str">
        <f>IF('PLOs-TQF-Mapping'!M21="x",IF(Weighted!M$9&gt;0,Weighted!M$9,""),"")</f>
        <v/>
      </c>
      <c r="N46" s="24">
        <f ca="1">IF('PLOs-TQF-Mapping'!N21="x",IF(Weighted!N$9&gt;0,Weighted!N$9,""),"")</f>
        <v>1.5</v>
      </c>
      <c r="O46" s="24">
        <f ca="1">IF('PLOs-TQF-Mapping'!O21="x",IF(Weighted!O$9&gt;0,Weighted!O$9,""),"")</f>
        <v>1</v>
      </c>
      <c r="P46" s="24" t="str">
        <f>IF('PLOs-TQF-Mapping'!P21="x",IF(Weighted!P$9&gt;0,Weighted!P$9,""),"")</f>
        <v/>
      </c>
      <c r="Q46" s="24" t="str">
        <f>IF('PLOs-TQF-Mapping'!Q21="x",IF(Weighted!Q$9&gt;0,Weighted!Q$9,""),"")</f>
        <v/>
      </c>
      <c r="R46" s="24" t="str">
        <f>IF('PLOs-TQF-Mapping'!R21="x",IF(Weighted!R$9&gt;0,Weighted!R$9,""),"")</f>
        <v/>
      </c>
      <c r="S46" s="24" t="str">
        <f>IF('PLOs-TQF-Mapping'!S21="x",IF(Weighted!S$9&gt;0,Weighted!S$9,""),"")</f>
        <v/>
      </c>
      <c r="T46" s="24" t="str">
        <f>IF('PLOs-TQF-Mapping'!T21="x",IF(Weighted!T$9&gt;0,Weighted!T$9,""),"")</f>
        <v/>
      </c>
      <c r="U46" s="24" t="str">
        <f>IF('PLOs-TQF-Mapping'!U21="x",IF(Weighted!U$9&gt;0,Weighted!U$9,""),"")</f>
        <v/>
      </c>
      <c r="V46" s="24" t="str">
        <f>IF('PLOs-TQF-Mapping'!V21="x",IF(Weighted!V$9&gt;0,Weighted!V$9,""),"")</f>
        <v/>
      </c>
      <c r="W46" s="24" t="str">
        <f>IF('PLOs-TQF-Mapping'!W21="x",IF(Weighted!W$9&gt;0,Weighted!W$9,""),"")</f>
        <v/>
      </c>
      <c r="X46" s="24" t="str">
        <f>IF('PLOs-TQF-Mapping'!X21="x",IF(Weighted!X$9&gt;0,Weighted!X$9,""),"")</f>
        <v/>
      </c>
      <c r="Y46" s="24" t="str">
        <f>IF('PLOs-TQF-Mapping'!Y21="x",IF(Weighted!Y$9&gt;0,Weighted!Y$9,""),"")</f>
        <v/>
      </c>
      <c r="Z46" s="24" t="str">
        <f>IF('PLOs-TQF-Mapping'!Z21="x",IF(Weighted!Z$9&gt;0,Weighted!Z$9,""),"")</f>
        <v/>
      </c>
      <c r="AA46" s="24" t="str">
        <f>IF('PLOs-TQF-Mapping'!AA21="x",IF(Weighted!AA$9&gt;0,Weighted!AA$9,""),"")</f>
        <v/>
      </c>
      <c r="AB46" s="24">
        <f ca="1">IF('PLOs-TQF-Mapping'!AB21="x",IF(Weighted!AB$9&gt;0,Weighted!AB$9,""),"")</f>
        <v>3.8</v>
      </c>
      <c r="AC46" s="24" t="str">
        <f>IF('PLOs-TQF-Mapping'!AC21="x",IF(Weighted!AC$9&gt;0,Weighted!AC$9,""),"")</f>
        <v/>
      </c>
      <c r="AD46" s="24" t="str">
        <f>IF('PLOs-TQF-Mapping'!AD21="x",IF(Weighted!AD$9&gt;0,Weighted!AD$9,""),"")</f>
        <v/>
      </c>
      <c r="AE46" s="24" t="str">
        <f>IF('PLOs-TQF-Mapping'!AE21="x",IF(Weighted!AE$9&gt;0,Weighted!AE$9,""),"")</f>
        <v/>
      </c>
      <c r="AF46" s="24" t="str">
        <f>IF('PLOs-TQF-Mapping'!AF21="x",IF(Weighted!AF$9&gt;0,Weighted!AF$9,""),"")</f>
        <v/>
      </c>
      <c r="AG46" s="46">
        <f t="shared" ca="1" si="9"/>
        <v>6.3</v>
      </c>
      <c r="AH46" s="10">
        <f ca="1">SUM(AG45:AG46)</f>
        <v>19.05</v>
      </c>
      <c r="AJ46" s="10"/>
      <c r="AK46" s="10"/>
      <c r="AL46" s="10"/>
    </row>
    <row r="47" spans="2:68" ht="18" customHeight="1">
      <c r="B47" s="5" t="s">
        <v>152</v>
      </c>
      <c r="C47" s="239" t="s">
        <v>147</v>
      </c>
      <c r="D47" s="24">
        <f ca="1">IF('PLOs-TQF-Mapping'!D22="x",IF(Weighted!D$9&gt;0,Weighted!D$9,""),"")</f>
        <v>1.2</v>
      </c>
      <c r="E47" s="24">
        <f ca="1">IF('PLOs-TQF-Mapping'!E22="x",IF(Weighted!E$9&gt;0,Weighted!E$9,""),"")</f>
        <v>4.8499999999999996</v>
      </c>
      <c r="F47" s="24" t="str">
        <f>IF('PLOs-TQF-Mapping'!F22="x",IF(Weighted!F$9&gt;0,Weighted!F$9,""),"")</f>
        <v/>
      </c>
      <c r="G47" s="24">
        <f ca="1">IF('PLOs-TQF-Mapping'!G22="x",IF(Weighted!G$9&gt;0,Weighted!G$9,""),"")</f>
        <v>3.2</v>
      </c>
      <c r="H47" s="24">
        <f ca="1">IF('PLOs-TQF-Mapping'!H22="x",IF(Weighted!H$9&gt;0,Weighted!H$9,""),"")</f>
        <v>3</v>
      </c>
      <c r="I47" s="24" t="str">
        <f>IF('PLOs-TQF-Mapping'!I22="x",IF(Weighted!I$9&gt;0,Weighted!I$9,""),"")</f>
        <v/>
      </c>
      <c r="J47" s="24">
        <f ca="1">IF('PLOs-TQF-Mapping'!J22="x",IF(Weighted!J$9&gt;0,Weighted!J$9,""),"")</f>
        <v>3.2</v>
      </c>
      <c r="K47" s="24" t="str">
        <f>IF('PLOs-TQF-Mapping'!K22="x",IF(Weighted!K$9&gt;0,Weighted!K$9,""),"")</f>
        <v/>
      </c>
      <c r="L47" s="24" t="str">
        <f>IF('PLOs-TQF-Mapping'!L22="x",IF(Weighted!L$9&gt;0,Weighted!L$9,""),"")</f>
        <v/>
      </c>
      <c r="M47" s="24" t="str">
        <f>IF('PLOs-TQF-Mapping'!M22="x",IF(Weighted!M$9&gt;0,Weighted!M$9,""),"")</f>
        <v/>
      </c>
      <c r="N47" s="24" t="str">
        <f>IF('PLOs-TQF-Mapping'!N22="x",IF(Weighted!N$9&gt;0,Weighted!N$9,""),"")</f>
        <v/>
      </c>
      <c r="O47" s="24" t="str">
        <f>IF('PLOs-TQF-Mapping'!O22="x",IF(Weighted!O$9&gt;0,Weighted!O$9,""),"")</f>
        <v/>
      </c>
      <c r="P47" s="24" t="str">
        <f>IF('PLOs-TQF-Mapping'!P22="x",IF(Weighted!P$9&gt;0,Weighted!P$9,""),"")</f>
        <v/>
      </c>
      <c r="Q47" s="24" t="str">
        <f>IF('PLOs-TQF-Mapping'!Q22="x",IF(Weighted!Q$9&gt;0,Weighted!Q$9,""),"")</f>
        <v/>
      </c>
      <c r="R47" s="24" t="str">
        <f>IF('PLOs-TQF-Mapping'!R22="x",IF(Weighted!R$9&gt;0,Weighted!R$9,""),"")</f>
        <v/>
      </c>
      <c r="S47" s="24" t="str">
        <f>IF('PLOs-TQF-Mapping'!S22="x",IF(Weighted!S$9&gt;0,Weighted!S$9,""),"")</f>
        <v/>
      </c>
      <c r="T47" s="24" t="str">
        <f>IF('PLOs-TQF-Mapping'!T22="x",IF(Weighted!T$9&gt;0,Weighted!T$9,""),"")</f>
        <v/>
      </c>
      <c r="U47" s="24" t="str">
        <f>IF('PLOs-TQF-Mapping'!U22="x",IF(Weighted!U$9&gt;0,Weighted!U$9,""),"")</f>
        <v/>
      </c>
      <c r="V47" s="24" t="str">
        <f>IF('PLOs-TQF-Mapping'!V22="x",IF(Weighted!V$9&gt;0,Weighted!V$9,""),"")</f>
        <v/>
      </c>
      <c r="W47" s="24" t="str">
        <f>IF('PLOs-TQF-Mapping'!W22="x",IF(Weighted!W$9&gt;0,Weighted!W$9,""),"")</f>
        <v/>
      </c>
      <c r="X47" s="24" t="str">
        <f>IF('PLOs-TQF-Mapping'!X22="x",IF(Weighted!X$9&gt;0,Weighted!X$9,""),"")</f>
        <v/>
      </c>
      <c r="Y47" s="24" t="str">
        <f>IF('PLOs-TQF-Mapping'!Y22="x",IF(Weighted!Y$9&gt;0,Weighted!Y$9,""),"")</f>
        <v/>
      </c>
      <c r="Z47" s="24">
        <f ca="1">IF('PLOs-TQF-Mapping'!Z22="x",IF(Weighted!Z$9&gt;0,Weighted!Z$9,""),"")</f>
        <v>2.25</v>
      </c>
      <c r="AA47" s="24" t="str">
        <f>IF('PLOs-TQF-Mapping'!AA22="x",IF(Weighted!AA$9&gt;0,Weighted!AA$9,""),"")</f>
        <v/>
      </c>
      <c r="AB47" s="24" t="str">
        <f>IF('PLOs-TQF-Mapping'!AB22="x",IF(Weighted!AB$9&gt;0,Weighted!AB$9,""),"")</f>
        <v/>
      </c>
      <c r="AC47" s="24" t="str">
        <f>IF('PLOs-TQF-Mapping'!AC22="x",IF(Weighted!AC$9&gt;0,Weighted!AC$9,""),"")</f>
        <v/>
      </c>
      <c r="AD47" s="24" t="str">
        <f>IF('PLOs-TQF-Mapping'!AD22="x",IF(Weighted!AD$9&gt;0,Weighted!AD$9,""),"")</f>
        <v/>
      </c>
      <c r="AE47" s="24" t="str">
        <f>IF('PLOs-TQF-Mapping'!AE22="x",IF(Weighted!AE$9&gt;0,Weighted!AE$9,""),"")</f>
        <v/>
      </c>
      <c r="AF47" s="24" t="str">
        <f>IF('PLOs-TQF-Mapping'!AF22="x",IF(Weighted!AF$9&gt;0,Weighted!AF$9,""),"")</f>
        <v/>
      </c>
      <c r="AG47" s="46">
        <f t="shared" ca="1" si="9"/>
        <v>17.7</v>
      </c>
    </row>
    <row r="48" spans="2:68" ht="18" customHeight="1">
      <c r="B48" s="5" t="s">
        <v>152</v>
      </c>
      <c r="C48" s="239" t="s">
        <v>148</v>
      </c>
      <c r="D48" s="24" t="str">
        <f>IF('PLOs-TQF-Mapping'!D23="x",IF(Weighted!D$9&gt;0,Weighted!D$9,""),"")</f>
        <v/>
      </c>
      <c r="E48" s="24" t="str">
        <f>IF('PLOs-TQF-Mapping'!E23="x",IF(Weighted!E$9&gt;0,Weighted!E$9,""),"")</f>
        <v/>
      </c>
      <c r="F48" s="24" t="str">
        <f>IF('PLOs-TQF-Mapping'!F23="x",IF(Weighted!F$9&gt;0,Weighted!F$9,""),"")</f>
        <v/>
      </c>
      <c r="G48" s="24" t="str">
        <f>IF('PLOs-TQF-Mapping'!G23="x",IF(Weighted!G$9&gt;0,Weighted!G$9,""),"")</f>
        <v/>
      </c>
      <c r="H48" s="24" t="str">
        <f>IF('PLOs-TQF-Mapping'!H23="x",IF(Weighted!H$9&gt;0,Weighted!H$9,""),"")</f>
        <v/>
      </c>
      <c r="I48" s="24">
        <f ca="1">IF('PLOs-TQF-Mapping'!I23="x",IF(Weighted!I$9&gt;0,Weighted!I$9,""),"")</f>
        <v>1</v>
      </c>
      <c r="J48" s="24">
        <f ca="1">IF('PLOs-TQF-Mapping'!J23="x",IF(Weighted!J$9&gt;0,Weighted!J$9,""),"")</f>
        <v>3.2</v>
      </c>
      <c r="K48" s="24" t="str">
        <f>IF('PLOs-TQF-Mapping'!K23="x",IF(Weighted!K$9&gt;0,Weighted!K$9,""),"")</f>
        <v/>
      </c>
      <c r="L48" s="24" t="str">
        <f>IF('PLOs-TQF-Mapping'!L23="x",IF(Weighted!L$9&gt;0,Weighted!L$9,""),"")</f>
        <v/>
      </c>
      <c r="M48" s="24" t="str">
        <f>IF('PLOs-TQF-Mapping'!M23="x",IF(Weighted!M$9&gt;0,Weighted!M$9,""),"")</f>
        <v/>
      </c>
      <c r="N48" s="24" t="str">
        <f>IF('PLOs-TQF-Mapping'!N23="x",IF(Weighted!N$9&gt;0,Weighted!N$9,""),"")</f>
        <v/>
      </c>
      <c r="O48" s="24" t="str">
        <f>IF('PLOs-TQF-Mapping'!O23="x",IF(Weighted!O$9&gt;0,Weighted!O$9,""),"")</f>
        <v/>
      </c>
      <c r="P48" s="24" t="str">
        <f>IF('PLOs-TQF-Mapping'!P23="x",IF(Weighted!P$9&gt;0,Weighted!P$9,""),"")</f>
        <v/>
      </c>
      <c r="Q48" s="24" t="str">
        <f>IF('PLOs-TQF-Mapping'!Q23="x",IF(Weighted!Q$9&gt;0,Weighted!Q$9,""),"")</f>
        <v/>
      </c>
      <c r="R48" s="24" t="str">
        <f>IF('PLOs-TQF-Mapping'!R23="x",IF(Weighted!R$9&gt;0,Weighted!R$9,""),"")</f>
        <v/>
      </c>
      <c r="S48" s="24" t="str">
        <f>IF('PLOs-TQF-Mapping'!S23="x",IF(Weighted!S$9&gt;0,Weighted!S$9,""),"")</f>
        <v/>
      </c>
      <c r="T48" s="24" t="str">
        <f>IF('PLOs-TQF-Mapping'!T23="x",IF(Weighted!T$9&gt;0,Weighted!T$9,""),"")</f>
        <v/>
      </c>
      <c r="U48" s="24" t="str">
        <f>IF('PLOs-TQF-Mapping'!U23="x",IF(Weighted!U$9&gt;0,Weighted!U$9,""),"")</f>
        <v/>
      </c>
      <c r="V48" s="24" t="str">
        <f>IF('PLOs-TQF-Mapping'!V23="x",IF(Weighted!V$9&gt;0,Weighted!V$9,""),"")</f>
        <v/>
      </c>
      <c r="W48" s="24" t="str">
        <f>IF('PLOs-TQF-Mapping'!W23="x",IF(Weighted!W$9&gt;0,Weighted!W$9,""),"")</f>
        <v/>
      </c>
      <c r="X48" s="24" t="str">
        <f>IF('PLOs-TQF-Mapping'!X23="x",IF(Weighted!X$9&gt;0,Weighted!X$9,""),"")</f>
        <v/>
      </c>
      <c r="Y48" s="24">
        <f ca="1">IF('PLOs-TQF-Mapping'!Y23="x",IF(Weighted!Y$9&gt;0,Weighted!Y$9,""),"")</f>
        <v>0.05</v>
      </c>
      <c r="Z48" s="24" t="str">
        <f>IF('PLOs-TQF-Mapping'!Z23="x",IF(Weighted!Z$9&gt;0,Weighted!Z$9,""),"")</f>
        <v/>
      </c>
      <c r="AA48" s="24" t="str">
        <f>IF('PLOs-TQF-Mapping'!AA23="x",IF(Weighted!AA$9&gt;0,Weighted!AA$9,""),"")</f>
        <v/>
      </c>
      <c r="AB48" s="24" t="str">
        <f>IF('PLOs-TQF-Mapping'!AB23="x",IF(Weighted!AB$9&gt;0,Weighted!AB$9,""),"")</f>
        <v/>
      </c>
      <c r="AC48" s="24" t="str">
        <f>IF('PLOs-TQF-Mapping'!AC23="x",IF(Weighted!AC$9&gt;0,Weighted!AC$9,""),"")</f>
        <v/>
      </c>
      <c r="AD48" s="24" t="str">
        <f>IF('PLOs-TQF-Mapping'!AD23="x",IF(Weighted!AD$9&gt;0,Weighted!AD$9,""),"")</f>
        <v/>
      </c>
      <c r="AE48" s="24" t="str">
        <f>IF('PLOs-TQF-Mapping'!AE23="x",IF(Weighted!AE$9&gt;0,Weighted!AE$9,""),"")</f>
        <v/>
      </c>
      <c r="AF48" s="24" t="str">
        <f>IF('PLOs-TQF-Mapping'!AF23="x",IF(Weighted!AF$9&gt;0,Weighted!AF$9,""),"")</f>
        <v/>
      </c>
      <c r="AG48" s="46">
        <f t="shared" ca="1" si="9"/>
        <v>4.25</v>
      </c>
      <c r="AH48" s="10">
        <f ca="1">SUM(AG47:AG48)</f>
        <v>21.95</v>
      </c>
      <c r="AJ48" s="10"/>
      <c r="AK48" s="10"/>
      <c r="AL48" s="10"/>
    </row>
    <row r="49" spans="1:38" ht="18" customHeight="1">
      <c r="B49" s="5"/>
      <c r="C49" s="239"/>
      <c r="D49" s="213"/>
      <c r="E49" s="213"/>
      <c r="F49" s="213"/>
      <c r="G49" s="213"/>
      <c r="H49" s="213"/>
      <c r="I49" s="213"/>
      <c r="J49" s="213"/>
      <c r="K49" s="213"/>
      <c r="L49" s="213"/>
      <c r="M49" s="213"/>
      <c r="N49" s="213"/>
      <c r="O49" s="213"/>
      <c r="P49" s="213"/>
      <c r="Q49" s="213"/>
      <c r="R49" s="213"/>
      <c r="S49" s="213"/>
      <c r="T49" s="213"/>
      <c r="U49" s="213"/>
      <c r="V49" s="213"/>
      <c r="W49" s="213"/>
      <c r="X49" s="213"/>
      <c r="Y49" s="213"/>
      <c r="Z49" s="213"/>
      <c r="AA49" s="213"/>
      <c r="AB49" s="213"/>
      <c r="AC49" s="213"/>
      <c r="AD49" s="213"/>
      <c r="AE49" s="213"/>
      <c r="AF49" s="213"/>
      <c r="AG49" s="46"/>
      <c r="AH49" s="10"/>
      <c r="AJ49" s="10"/>
      <c r="AK49" s="10"/>
      <c r="AL49" s="10"/>
    </row>
    <row r="50" spans="1:38" ht="18" customHeight="1">
      <c r="B50" s="5"/>
      <c r="C50" s="239"/>
      <c r="D50" s="213"/>
      <c r="E50" s="213"/>
      <c r="F50" s="213"/>
      <c r="G50" s="213"/>
      <c r="H50" s="213"/>
      <c r="I50" s="213"/>
      <c r="J50" s="213"/>
      <c r="K50" s="213"/>
      <c r="L50" s="213"/>
      <c r="M50" s="213"/>
      <c r="N50" s="213"/>
      <c r="O50" s="213"/>
      <c r="P50" s="213"/>
      <c r="Q50" s="213"/>
      <c r="R50" s="213"/>
      <c r="S50" s="213"/>
      <c r="T50" s="213"/>
      <c r="U50" s="213"/>
      <c r="V50" s="213"/>
      <c r="W50" s="213"/>
      <c r="X50" s="213"/>
      <c r="Y50" s="213"/>
      <c r="Z50" s="213"/>
      <c r="AA50" s="213"/>
      <c r="AB50" s="213"/>
      <c r="AC50" s="213"/>
      <c r="AD50" s="213"/>
      <c r="AE50" s="213"/>
      <c r="AF50" s="213"/>
      <c r="AG50" s="46"/>
      <c r="AH50" s="10"/>
      <c r="AJ50" s="10"/>
      <c r="AK50" s="10"/>
      <c r="AL50" s="10"/>
    </row>
    <row r="51" spans="1:38" ht="18" customHeight="1">
      <c r="A51" s="8"/>
      <c r="C51" s="8" t="s">
        <v>155</v>
      </c>
    </row>
    <row r="52" spans="1:38" ht="18" customHeight="1">
      <c r="A52" s="8" t="s">
        <v>116</v>
      </c>
      <c r="B52" s="8" t="s">
        <v>117</v>
      </c>
      <c r="C52" s="8" t="s">
        <v>162</v>
      </c>
    </row>
    <row r="53" spans="1:38" ht="18" customHeight="1">
      <c r="A53" s="8">
        <v>1</v>
      </c>
      <c r="B53" s="8" t="s">
        <v>147</v>
      </c>
      <c r="C53" s="8"/>
      <c r="D53" s="104" t="str">
        <f>IF(D4&lt;&gt;"",D4/D29,"")</f>
        <v/>
      </c>
      <c r="E53" s="104" t="str">
        <f t="shared" ref="E53:AF53" si="10">IF(E4&lt;&gt;"",E4/E29,"")</f>
        <v/>
      </c>
      <c r="F53" s="104" t="str">
        <f t="shared" si="10"/>
        <v/>
      </c>
      <c r="G53" s="104" t="str">
        <f t="shared" si="10"/>
        <v/>
      </c>
      <c r="H53" s="104" t="str">
        <f t="shared" si="10"/>
        <v/>
      </c>
      <c r="I53" s="104" t="str">
        <f t="shared" si="10"/>
        <v/>
      </c>
      <c r="J53" s="104" t="str">
        <f t="shared" si="10"/>
        <v/>
      </c>
      <c r="K53" s="104">
        <f t="shared" ca="1" si="10"/>
        <v>0.89876045254215398</v>
      </c>
      <c r="L53" s="104" t="str">
        <f t="shared" si="10"/>
        <v/>
      </c>
      <c r="M53" s="104" t="str">
        <f t="shared" si="10"/>
        <v/>
      </c>
      <c r="N53" s="104" t="str">
        <f t="shared" si="10"/>
        <v/>
      </c>
      <c r="O53" s="104" t="str">
        <f t="shared" si="10"/>
        <v/>
      </c>
      <c r="P53" s="104" t="str">
        <f t="shared" si="10"/>
        <v/>
      </c>
      <c r="Q53" s="104" t="str">
        <f t="shared" si="10"/>
        <v/>
      </c>
      <c r="R53" s="104" t="str">
        <f t="shared" si="10"/>
        <v/>
      </c>
      <c r="S53" s="104" t="str">
        <f t="shared" si="10"/>
        <v/>
      </c>
      <c r="T53" s="104" t="str">
        <f t="shared" si="10"/>
        <v/>
      </c>
      <c r="U53" s="104" t="str">
        <f t="shared" si="10"/>
        <v/>
      </c>
      <c r="V53" s="104" t="str">
        <f t="shared" si="10"/>
        <v/>
      </c>
      <c r="W53" s="104" t="str">
        <f t="shared" si="10"/>
        <v/>
      </c>
      <c r="X53" s="104" t="str">
        <f t="shared" si="10"/>
        <v/>
      </c>
      <c r="Y53" s="104" t="str">
        <f t="shared" si="10"/>
        <v/>
      </c>
      <c r="Z53" s="104" t="str">
        <f t="shared" si="10"/>
        <v/>
      </c>
      <c r="AA53" s="104" t="str">
        <f t="shared" si="10"/>
        <v/>
      </c>
      <c r="AB53" s="104" t="str">
        <f t="shared" si="10"/>
        <v/>
      </c>
      <c r="AC53" s="104" t="str">
        <f t="shared" si="10"/>
        <v/>
      </c>
      <c r="AD53" s="104" t="str">
        <f t="shared" si="10"/>
        <v/>
      </c>
      <c r="AE53" s="104" t="str">
        <f t="shared" si="10"/>
        <v/>
      </c>
      <c r="AF53" s="104" t="str">
        <f t="shared" si="10"/>
        <v/>
      </c>
    </row>
    <row r="54" spans="1:38" ht="18" customHeight="1">
      <c r="A54" s="8">
        <v>1</v>
      </c>
      <c r="B54" s="8" t="s">
        <v>148</v>
      </c>
      <c r="C54" s="8"/>
      <c r="D54" s="104" t="str">
        <f t="shared" ref="D54:AF54" si="11">IF(D5&lt;&gt;"",D5/D30,"")</f>
        <v/>
      </c>
      <c r="E54" s="104" t="str">
        <f t="shared" si="11"/>
        <v/>
      </c>
      <c r="F54" s="104" t="str">
        <f t="shared" si="11"/>
        <v/>
      </c>
      <c r="G54" s="104" t="str">
        <f t="shared" si="11"/>
        <v/>
      </c>
      <c r="H54" s="104" t="str">
        <f t="shared" si="11"/>
        <v/>
      </c>
      <c r="I54" s="104" t="str">
        <f t="shared" si="11"/>
        <v/>
      </c>
      <c r="J54" s="104" t="str">
        <f t="shared" si="11"/>
        <v/>
      </c>
      <c r="K54" s="104" t="str">
        <f t="shared" si="11"/>
        <v/>
      </c>
      <c r="L54" s="104" t="str">
        <f t="shared" si="11"/>
        <v/>
      </c>
      <c r="M54" s="104" t="str">
        <f t="shared" si="11"/>
        <v/>
      </c>
      <c r="N54" s="104" t="str">
        <f t="shared" si="11"/>
        <v/>
      </c>
      <c r="O54" s="104" t="str">
        <f t="shared" si="11"/>
        <v/>
      </c>
      <c r="P54" s="104">
        <f t="shared" ca="1" si="11"/>
        <v>1</v>
      </c>
      <c r="Q54" s="104" t="str">
        <f t="shared" si="11"/>
        <v/>
      </c>
      <c r="R54" s="104" t="str">
        <f t="shared" si="11"/>
        <v/>
      </c>
      <c r="S54" s="104" t="str">
        <f t="shared" si="11"/>
        <v/>
      </c>
      <c r="T54" s="104" t="str">
        <f t="shared" si="11"/>
        <v/>
      </c>
      <c r="U54" s="104" t="str">
        <f t="shared" si="11"/>
        <v/>
      </c>
      <c r="V54" s="104" t="str">
        <f t="shared" si="11"/>
        <v/>
      </c>
      <c r="W54" s="104" t="str">
        <f t="shared" si="11"/>
        <v/>
      </c>
      <c r="X54" s="104" t="str">
        <f t="shared" si="11"/>
        <v/>
      </c>
      <c r="Y54" s="104" t="str">
        <f t="shared" si="11"/>
        <v/>
      </c>
      <c r="Z54" s="104" t="str">
        <f t="shared" si="11"/>
        <v/>
      </c>
      <c r="AA54" s="104" t="str">
        <f t="shared" si="11"/>
        <v/>
      </c>
      <c r="AB54" s="104" t="str">
        <f t="shared" si="11"/>
        <v/>
      </c>
      <c r="AC54" s="104" t="str">
        <f t="shared" si="11"/>
        <v/>
      </c>
      <c r="AD54" s="104" t="str">
        <f t="shared" si="11"/>
        <v/>
      </c>
      <c r="AE54" s="104" t="str">
        <f t="shared" si="11"/>
        <v/>
      </c>
      <c r="AF54" s="104" t="str">
        <f t="shared" si="11"/>
        <v/>
      </c>
    </row>
    <row r="55" spans="1:38" ht="18" customHeight="1">
      <c r="A55" s="8">
        <v>1</v>
      </c>
      <c r="B55" s="8" t="s">
        <v>149</v>
      </c>
      <c r="C55" s="8"/>
      <c r="D55" s="104" t="str">
        <f t="shared" ref="D55:AF55" si="12">IF(D6&lt;&gt;"",D6/D31,"")</f>
        <v/>
      </c>
      <c r="E55" s="104" t="str">
        <f t="shared" si="12"/>
        <v/>
      </c>
      <c r="F55" s="104" t="str">
        <f t="shared" si="12"/>
        <v/>
      </c>
      <c r="G55" s="104" t="str">
        <f t="shared" si="12"/>
        <v/>
      </c>
      <c r="H55" s="104" t="str">
        <f t="shared" si="12"/>
        <v/>
      </c>
      <c r="I55" s="104" t="str">
        <f t="shared" si="12"/>
        <v/>
      </c>
      <c r="J55" s="104" t="str">
        <f t="shared" si="12"/>
        <v/>
      </c>
      <c r="K55" s="104" t="str">
        <f t="shared" si="12"/>
        <v/>
      </c>
      <c r="L55" s="104" t="str">
        <f t="shared" si="12"/>
        <v/>
      </c>
      <c r="M55" s="104" t="str">
        <f t="shared" si="12"/>
        <v/>
      </c>
      <c r="N55" s="104" t="str">
        <f t="shared" si="12"/>
        <v/>
      </c>
      <c r="O55" s="104" t="str">
        <f t="shared" si="12"/>
        <v/>
      </c>
      <c r="P55" s="104">
        <f t="shared" ca="1" si="12"/>
        <v>1</v>
      </c>
      <c r="Q55" s="104" t="str">
        <f t="shared" si="12"/>
        <v/>
      </c>
      <c r="R55" s="104" t="str">
        <f t="shared" si="12"/>
        <v/>
      </c>
      <c r="S55" s="104" t="str">
        <f t="shared" si="12"/>
        <v/>
      </c>
      <c r="T55" s="104" t="str">
        <f t="shared" si="12"/>
        <v/>
      </c>
      <c r="U55" s="104" t="str">
        <f t="shared" si="12"/>
        <v/>
      </c>
      <c r="V55" s="104" t="str">
        <f t="shared" si="12"/>
        <v/>
      </c>
      <c r="W55" s="104" t="str">
        <f t="shared" si="12"/>
        <v/>
      </c>
      <c r="X55" s="104" t="str">
        <f t="shared" si="12"/>
        <v/>
      </c>
      <c r="Y55" s="104" t="str">
        <f t="shared" si="12"/>
        <v/>
      </c>
      <c r="Z55" s="104" t="str">
        <f t="shared" si="12"/>
        <v/>
      </c>
      <c r="AA55" s="104" t="str">
        <f t="shared" si="12"/>
        <v/>
      </c>
      <c r="AB55" s="104" t="str">
        <f t="shared" si="12"/>
        <v/>
      </c>
      <c r="AC55" s="104" t="str">
        <f t="shared" si="12"/>
        <v/>
      </c>
      <c r="AD55" s="104" t="str">
        <f t="shared" si="12"/>
        <v/>
      </c>
      <c r="AE55" s="104" t="str">
        <f t="shared" si="12"/>
        <v/>
      </c>
      <c r="AF55" s="104" t="str">
        <f t="shared" si="12"/>
        <v/>
      </c>
    </row>
    <row r="56" spans="1:38" ht="18" customHeight="1">
      <c r="A56" s="8">
        <v>1</v>
      </c>
      <c r="B56" s="8" t="s">
        <v>150</v>
      </c>
      <c r="C56" s="8"/>
      <c r="D56" s="104" t="str">
        <f t="shared" ref="D56:AF56" si="13">IF(D7&lt;&gt;"",D7/D32,"")</f>
        <v/>
      </c>
      <c r="E56" s="104" t="str">
        <f t="shared" si="13"/>
        <v/>
      </c>
      <c r="F56" s="104" t="str">
        <f t="shared" si="13"/>
        <v/>
      </c>
      <c r="G56" s="104" t="str">
        <f t="shared" si="13"/>
        <v/>
      </c>
      <c r="H56" s="104" t="str">
        <f t="shared" si="13"/>
        <v/>
      </c>
      <c r="I56" s="104">
        <f t="shared" ca="1" si="13"/>
        <v>0.92857142857142849</v>
      </c>
      <c r="J56" s="104" t="str">
        <f t="shared" si="13"/>
        <v/>
      </c>
      <c r="K56" s="104" t="str">
        <f t="shared" si="13"/>
        <v/>
      </c>
      <c r="L56" s="104" t="str">
        <f t="shared" si="13"/>
        <v/>
      </c>
      <c r="M56" s="104" t="str">
        <f t="shared" si="13"/>
        <v/>
      </c>
      <c r="N56" s="104" t="str">
        <f t="shared" si="13"/>
        <v/>
      </c>
      <c r="O56" s="104" t="str">
        <f t="shared" si="13"/>
        <v/>
      </c>
      <c r="P56" s="104">
        <f t="shared" ca="1" si="13"/>
        <v>1</v>
      </c>
      <c r="Q56" s="104" t="str">
        <f t="shared" si="13"/>
        <v/>
      </c>
      <c r="R56" s="104">
        <f t="shared" ca="1" si="13"/>
        <v>0.92066443286782274</v>
      </c>
      <c r="S56" s="104" t="str">
        <f t="shared" si="13"/>
        <v/>
      </c>
      <c r="T56" s="104" t="str">
        <f t="shared" si="13"/>
        <v/>
      </c>
      <c r="U56" s="104" t="str">
        <f t="shared" si="13"/>
        <v/>
      </c>
      <c r="V56" s="104" t="str">
        <f t="shared" si="13"/>
        <v/>
      </c>
      <c r="W56" s="104" t="str">
        <f t="shared" si="13"/>
        <v/>
      </c>
      <c r="X56" s="104" t="str">
        <f t="shared" si="13"/>
        <v/>
      </c>
      <c r="Y56" s="104">
        <f t="shared" ca="1" si="13"/>
        <v>1</v>
      </c>
      <c r="Z56" s="104" t="str">
        <f t="shared" si="13"/>
        <v/>
      </c>
      <c r="AA56" s="104" t="str">
        <f t="shared" si="13"/>
        <v/>
      </c>
      <c r="AB56" s="104" t="str">
        <f t="shared" si="13"/>
        <v/>
      </c>
      <c r="AC56" s="104" t="str">
        <f t="shared" si="13"/>
        <v/>
      </c>
      <c r="AD56" s="104" t="str">
        <f t="shared" si="13"/>
        <v/>
      </c>
      <c r="AE56" s="104" t="str">
        <f t="shared" si="13"/>
        <v/>
      </c>
      <c r="AF56" s="104" t="str">
        <f t="shared" si="13"/>
        <v/>
      </c>
    </row>
    <row r="57" spans="1:38" ht="18" customHeight="1" thickBot="1">
      <c r="A57" s="195">
        <v>1</v>
      </c>
      <c r="B57" s="195" t="s">
        <v>151</v>
      </c>
      <c r="C57" s="195"/>
      <c r="D57" s="104" t="str">
        <f t="shared" ref="D57:AF57" si="14">IF(D8&lt;&gt;"",D8/D33,"")</f>
        <v/>
      </c>
      <c r="E57" s="104" t="str">
        <f t="shared" si="14"/>
        <v/>
      </c>
      <c r="F57" s="104" t="str">
        <f t="shared" si="14"/>
        <v/>
      </c>
      <c r="G57" s="104" t="str">
        <f t="shared" si="14"/>
        <v/>
      </c>
      <c r="H57" s="104" t="str">
        <f t="shared" si="14"/>
        <v/>
      </c>
      <c r="I57" s="104" t="str">
        <f t="shared" si="14"/>
        <v/>
      </c>
      <c r="J57" s="104" t="str">
        <f t="shared" si="14"/>
        <v/>
      </c>
      <c r="K57" s="104" t="str">
        <f t="shared" si="14"/>
        <v/>
      </c>
      <c r="L57" s="104">
        <f t="shared" ca="1" si="14"/>
        <v>0.83224929808974812</v>
      </c>
      <c r="M57" s="104" t="str">
        <f t="shared" si="14"/>
        <v/>
      </c>
      <c r="N57" s="104" t="str">
        <f t="shared" si="14"/>
        <v/>
      </c>
      <c r="O57" s="104" t="str">
        <f t="shared" si="14"/>
        <v/>
      </c>
      <c r="P57" s="104" t="str">
        <f t="shared" si="14"/>
        <v/>
      </c>
      <c r="Q57" s="104" t="str">
        <f t="shared" si="14"/>
        <v/>
      </c>
      <c r="R57" s="104">
        <f t="shared" ca="1" si="14"/>
        <v>0.92066443286782274</v>
      </c>
      <c r="S57" s="104" t="str">
        <f t="shared" si="14"/>
        <v/>
      </c>
      <c r="T57" s="104" t="str">
        <f t="shared" si="14"/>
        <v/>
      </c>
      <c r="U57" s="104" t="str">
        <f t="shared" si="14"/>
        <v/>
      </c>
      <c r="V57" s="104">
        <f t="shared" ca="1" si="14"/>
        <v>0.85039497541519371</v>
      </c>
      <c r="W57" s="104" t="str">
        <f t="shared" si="14"/>
        <v/>
      </c>
      <c r="X57" s="104" t="str">
        <f t="shared" si="14"/>
        <v/>
      </c>
      <c r="Y57" s="104">
        <f t="shared" ca="1" si="14"/>
        <v>1</v>
      </c>
      <c r="Z57" s="104" t="str">
        <f t="shared" si="14"/>
        <v/>
      </c>
      <c r="AA57" s="104" t="str">
        <f t="shared" si="14"/>
        <v/>
      </c>
      <c r="AB57" s="104" t="str">
        <f t="shared" si="14"/>
        <v/>
      </c>
      <c r="AC57" s="104" t="str">
        <f t="shared" si="14"/>
        <v/>
      </c>
      <c r="AD57" s="104">
        <f t="shared" ca="1" si="14"/>
        <v>0.90635799917321203</v>
      </c>
      <c r="AE57" s="104" t="str">
        <f t="shared" si="14"/>
        <v/>
      </c>
      <c r="AF57" s="104" t="str">
        <f t="shared" si="14"/>
        <v/>
      </c>
      <c r="AG57" s="211">
        <f ca="1">AVERAGE(D53:AF57)</f>
        <v>0.93813858496061509</v>
      </c>
    </row>
    <row r="58" spans="1:38" ht="18" customHeight="1" thickTop="1">
      <c r="A58" s="8" t="s">
        <v>148</v>
      </c>
      <c r="B58" s="8" t="s">
        <v>147</v>
      </c>
      <c r="C58" s="8"/>
      <c r="D58" s="104" t="str">
        <f t="shared" ref="D58:AF58" si="15">IF(D9&lt;&gt;"",D9/D34,"")</f>
        <v/>
      </c>
      <c r="E58" s="104" t="str">
        <f t="shared" si="15"/>
        <v/>
      </c>
      <c r="F58" s="104" t="str">
        <f t="shared" si="15"/>
        <v/>
      </c>
      <c r="G58" s="104" t="str">
        <f t="shared" si="15"/>
        <v/>
      </c>
      <c r="H58" s="104" t="str">
        <f t="shared" si="15"/>
        <v/>
      </c>
      <c r="I58" s="104" t="str">
        <f t="shared" si="15"/>
        <v/>
      </c>
      <c r="J58" s="104" t="str">
        <f t="shared" si="15"/>
        <v/>
      </c>
      <c r="K58" s="104" t="str">
        <f t="shared" si="15"/>
        <v/>
      </c>
      <c r="L58" s="104" t="str">
        <f t="shared" si="15"/>
        <v/>
      </c>
      <c r="M58" s="104">
        <f t="shared" ca="1" si="15"/>
        <v>0.81484962406015038</v>
      </c>
      <c r="N58" s="104" t="str">
        <f t="shared" si="15"/>
        <v/>
      </c>
      <c r="O58" s="104" t="str">
        <f t="shared" si="15"/>
        <v/>
      </c>
      <c r="P58" s="104" t="str">
        <f t="shared" si="15"/>
        <v/>
      </c>
      <c r="Q58" s="104">
        <f t="shared" ca="1" si="15"/>
        <v>0.83079224336793545</v>
      </c>
      <c r="R58" s="104" t="str">
        <f t="shared" si="15"/>
        <v/>
      </c>
      <c r="S58" s="104">
        <f t="shared" ca="1" si="15"/>
        <v>0.88007040800145409</v>
      </c>
      <c r="T58" s="104" t="str">
        <f t="shared" si="15"/>
        <v/>
      </c>
      <c r="U58" s="104">
        <f t="shared" ca="1" si="15"/>
        <v>0.84211880404335637</v>
      </c>
      <c r="V58" s="104">
        <f t="shared" ca="1" si="15"/>
        <v>0.85039497541519371</v>
      </c>
      <c r="W58" s="104" t="str">
        <f t="shared" si="15"/>
        <v/>
      </c>
      <c r="X58" s="104" t="str">
        <f t="shared" si="15"/>
        <v/>
      </c>
      <c r="Y58" s="104" t="str">
        <f t="shared" si="15"/>
        <v/>
      </c>
      <c r="Z58" s="104" t="str">
        <f t="shared" si="15"/>
        <v/>
      </c>
      <c r="AA58" s="104" t="str">
        <f t="shared" si="15"/>
        <v/>
      </c>
      <c r="AB58" s="104" t="str">
        <f t="shared" si="15"/>
        <v/>
      </c>
      <c r="AC58" s="104" t="str">
        <f t="shared" si="15"/>
        <v/>
      </c>
      <c r="AD58" s="104" t="str">
        <f t="shared" si="15"/>
        <v/>
      </c>
      <c r="AE58" s="104" t="str">
        <f t="shared" si="15"/>
        <v/>
      </c>
      <c r="AF58" s="104" t="str">
        <f t="shared" si="15"/>
        <v/>
      </c>
      <c r="AG58" s="198"/>
    </row>
    <row r="59" spans="1:38" ht="18" customHeight="1">
      <c r="A59" s="8" t="s">
        <v>148</v>
      </c>
      <c r="B59" s="8" t="s">
        <v>148</v>
      </c>
      <c r="C59" s="8"/>
      <c r="D59" s="104" t="str">
        <f t="shared" ref="D59:AF59" si="16">IF(D10&lt;&gt;"",D10/D35,"")</f>
        <v/>
      </c>
      <c r="E59" s="104" t="str">
        <f t="shared" si="16"/>
        <v/>
      </c>
      <c r="F59" s="104" t="str">
        <f t="shared" si="16"/>
        <v/>
      </c>
      <c r="G59" s="104" t="str">
        <f t="shared" si="16"/>
        <v/>
      </c>
      <c r="H59" s="104" t="str">
        <f t="shared" si="16"/>
        <v/>
      </c>
      <c r="I59" s="104" t="str">
        <f t="shared" si="16"/>
        <v/>
      </c>
      <c r="J59" s="104" t="str">
        <f t="shared" si="16"/>
        <v/>
      </c>
      <c r="K59" s="104" t="str">
        <f t="shared" si="16"/>
        <v/>
      </c>
      <c r="L59" s="104" t="str">
        <f t="shared" si="16"/>
        <v/>
      </c>
      <c r="M59" s="104">
        <f t="shared" ca="1" si="16"/>
        <v>0.81484962406015038</v>
      </c>
      <c r="N59" s="104" t="str">
        <f t="shared" si="16"/>
        <v/>
      </c>
      <c r="O59" s="104" t="str">
        <f t="shared" si="16"/>
        <v/>
      </c>
      <c r="P59" s="104" t="str">
        <f t="shared" si="16"/>
        <v/>
      </c>
      <c r="Q59" s="104">
        <f t="shared" ca="1" si="16"/>
        <v>0.83079224336793545</v>
      </c>
      <c r="R59" s="104" t="str">
        <f t="shared" si="16"/>
        <v/>
      </c>
      <c r="S59" s="104">
        <f t="shared" ca="1" si="16"/>
        <v>0.88007040800145409</v>
      </c>
      <c r="T59" s="104" t="str">
        <f t="shared" si="16"/>
        <v/>
      </c>
      <c r="U59" s="104" t="str">
        <f t="shared" si="16"/>
        <v/>
      </c>
      <c r="V59" s="104">
        <f t="shared" ca="1" si="16"/>
        <v>0.85039497541519371</v>
      </c>
      <c r="W59" s="104" t="str">
        <f t="shared" si="16"/>
        <v/>
      </c>
      <c r="X59" s="104" t="str">
        <f t="shared" si="16"/>
        <v/>
      </c>
      <c r="Y59" s="104" t="str">
        <f t="shared" si="16"/>
        <v/>
      </c>
      <c r="Z59" s="104" t="str">
        <f t="shared" si="16"/>
        <v/>
      </c>
      <c r="AA59" s="104" t="str">
        <f t="shared" si="16"/>
        <v/>
      </c>
      <c r="AB59" s="104" t="str">
        <f t="shared" si="16"/>
        <v/>
      </c>
      <c r="AC59" s="104" t="str">
        <f t="shared" si="16"/>
        <v/>
      </c>
      <c r="AD59" s="104" t="str">
        <f t="shared" si="16"/>
        <v/>
      </c>
      <c r="AE59" s="104" t="str">
        <f t="shared" si="16"/>
        <v/>
      </c>
      <c r="AF59" s="104" t="str">
        <f t="shared" si="16"/>
        <v/>
      </c>
      <c r="AG59" s="198"/>
    </row>
    <row r="60" spans="1:38" ht="18" customHeight="1">
      <c r="A60" s="8" t="s">
        <v>148</v>
      </c>
      <c r="B60" s="8" t="s">
        <v>149</v>
      </c>
      <c r="C60" s="8"/>
      <c r="D60" s="104" t="str">
        <f t="shared" ref="D60:AF60" si="17">IF(D11&lt;&gt;"",D11/D36,"")</f>
        <v/>
      </c>
      <c r="E60" s="104" t="str">
        <f t="shared" si="17"/>
        <v/>
      </c>
      <c r="F60" s="104" t="str">
        <f t="shared" si="17"/>
        <v/>
      </c>
      <c r="G60" s="104" t="str">
        <f t="shared" si="17"/>
        <v/>
      </c>
      <c r="H60" s="104" t="str">
        <f t="shared" si="17"/>
        <v/>
      </c>
      <c r="I60" s="104" t="str">
        <f t="shared" si="17"/>
        <v/>
      </c>
      <c r="J60" s="104" t="str">
        <f t="shared" si="17"/>
        <v/>
      </c>
      <c r="K60" s="104" t="str">
        <f t="shared" si="17"/>
        <v/>
      </c>
      <c r="L60" s="104" t="str">
        <f t="shared" si="17"/>
        <v/>
      </c>
      <c r="M60" s="104">
        <f t="shared" ca="1" si="17"/>
        <v>0.81484962406015038</v>
      </c>
      <c r="N60" s="104" t="str">
        <f t="shared" si="17"/>
        <v/>
      </c>
      <c r="O60" s="104" t="str">
        <f t="shared" si="17"/>
        <v/>
      </c>
      <c r="P60" s="104" t="str">
        <f t="shared" si="17"/>
        <v/>
      </c>
      <c r="Q60" s="104">
        <f t="shared" ca="1" si="17"/>
        <v>0.83079224336793545</v>
      </c>
      <c r="R60" s="104" t="str">
        <f t="shared" si="17"/>
        <v/>
      </c>
      <c r="S60" s="104">
        <f t="shared" ca="1" si="17"/>
        <v>0.88007040800145409</v>
      </c>
      <c r="T60" s="104" t="str">
        <f t="shared" si="17"/>
        <v/>
      </c>
      <c r="U60" s="104" t="str">
        <f t="shared" si="17"/>
        <v/>
      </c>
      <c r="V60" s="104">
        <f t="shared" ca="1" si="17"/>
        <v>0.85039497541519371</v>
      </c>
      <c r="W60" s="104" t="str">
        <f t="shared" si="17"/>
        <v/>
      </c>
      <c r="X60" s="104" t="str">
        <f t="shared" si="17"/>
        <v/>
      </c>
      <c r="Y60" s="104" t="str">
        <f t="shared" si="17"/>
        <v/>
      </c>
      <c r="Z60" s="104" t="str">
        <f t="shared" si="17"/>
        <v/>
      </c>
      <c r="AA60" s="104" t="str">
        <f t="shared" si="17"/>
        <v/>
      </c>
      <c r="AB60" s="104" t="str">
        <f t="shared" si="17"/>
        <v/>
      </c>
      <c r="AC60" s="104" t="str">
        <f t="shared" si="17"/>
        <v/>
      </c>
      <c r="AD60" s="104" t="str">
        <f t="shared" si="17"/>
        <v/>
      </c>
      <c r="AE60" s="104" t="str">
        <f t="shared" si="17"/>
        <v/>
      </c>
      <c r="AF60" s="104" t="str">
        <f t="shared" si="17"/>
        <v/>
      </c>
      <c r="AG60" s="198"/>
    </row>
    <row r="61" spans="1:38" ht="18" customHeight="1" thickBot="1">
      <c r="A61" s="195" t="s">
        <v>148</v>
      </c>
      <c r="B61" s="195" t="s">
        <v>150</v>
      </c>
      <c r="C61" s="195"/>
      <c r="D61" s="104" t="str">
        <f t="shared" ref="D61:AF61" si="18">IF(D12&lt;&gt;"",D12/D37,"")</f>
        <v/>
      </c>
      <c r="E61" s="104" t="str">
        <f t="shared" si="18"/>
        <v/>
      </c>
      <c r="F61" s="104" t="str">
        <f t="shared" si="18"/>
        <v/>
      </c>
      <c r="G61" s="104" t="str">
        <f t="shared" si="18"/>
        <v/>
      </c>
      <c r="H61" s="104" t="str">
        <f t="shared" si="18"/>
        <v/>
      </c>
      <c r="I61" s="104" t="str">
        <f t="shared" si="18"/>
        <v/>
      </c>
      <c r="J61" s="104" t="str">
        <f t="shared" si="18"/>
        <v/>
      </c>
      <c r="K61" s="104" t="str">
        <f t="shared" si="18"/>
        <v/>
      </c>
      <c r="L61" s="104" t="str">
        <f t="shared" si="18"/>
        <v/>
      </c>
      <c r="M61" s="104">
        <f t="shared" ca="1" si="18"/>
        <v>0.81484962406015038</v>
      </c>
      <c r="N61" s="104" t="str">
        <f t="shared" si="18"/>
        <v/>
      </c>
      <c r="O61" s="104" t="str">
        <f t="shared" si="18"/>
        <v/>
      </c>
      <c r="P61" s="104" t="str">
        <f t="shared" si="18"/>
        <v/>
      </c>
      <c r="Q61" s="104">
        <f t="shared" ca="1" si="18"/>
        <v>0.83079224336793545</v>
      </c>
      <c r="R61" s="104" t="str">
        <f t="shared" si="18"/>
        <v/>
      </c>
      <c r="S61" s="104">
        <f t="shared" ca="1" si="18"/>
        <v>0.88007040800145409</v>
      </c>
      <c r="T61" s="104" t="str">
        <f t="shared" si="18"/>
        <v/>
      </c>
      <c r="U61" s="104" t="str">
        <f t="shared" si="18"/>
        <v/>
      </c>
      <c r="V61" s="104">
        <f t="shared" ca="1" si="18"/>
        <v>0.85039497541519371</v>
      </c>
      <c r="W61" s="104" t="str">
        <f t="shared" si="18"/>
        <v/>
      </c>
      <c r="X61" s="104" t="str">
        <f t="shared" si="18"/>
        <v/>
      </c>
      <c r="Y61" s="104" t="str">
        <f t="shared" si="18"/>
        <v/>
      </c>
      <c r="Z61" s="104" t="str">
        <f t="shared" si="18"/>
        <v/>
      </c>
      <c r="AA61" s="104" t="str">
        <f t="shared" si="18"/>
        <v/>
      </c>
      <c r="AB61" s="104" t="str">
        <f t="shared" si="18"/>
        <v/>
      </c>
      <c r="AC61" s="104" t="str">
        <f t="shared" si="18"/>
        <v/>
      </c>
      <c r="AD61" s="104" t="str">
        <f t="shared" si="18"/>
        <v/>
      </c>
      <c r="AE61" s="104" t="str">
        <f t="shared" si="18"/>
        <v/>
      </c>
      <c r="AF61" s="104" t="str">
        <f t="shared" si="18"/>
        <v/>
      </c>
      <c r="AG61" s="211">
        <f ca="1">AVERAGE(D58:AF61)</f>
        <v>0.84391457690719363</v>
      </c>
    </row>
    <row r="62" spans="1:38" ht="18" customHeight="1" thickTop="1">
      <c r="A62" s="8" t="s">
        <v>149</v>
      </c>
      <c r="B62" s="8" t="s">
        <v>147</v>
      </c>
      <c r="C62" s="8"/>
      <c r="D62" s="104" t="str">
        <f t="shared" ref="D62:AF62" si="19">IF(D13&lt;&gt;"",D13/D38,"")</f>
        <v/>
      </c>
      <c r="E62" s="104" t="str">
        <f t="shared" si="19"/>
        <v/>
      </c>
      <c r="F62" s="104" t="str">
        <f t="shared" si="19"/>
        <v/>
      </c>
      <c r="G62" s="104" t="str">
        <f t="shared" si="19"/>
        <v/>
      </c>
      <c r="H62" s="104" t="str">
        <f t="shared" si="19"/>
        <v/>
      </c>
      <c r="I62" s="104" t="str">
        <f t="shared" si="19"/>
        <v/>
      </c>
      <c r="J62" s="104" t="str">
        <f t="shared" si="19"/>
        <v/>
      </c>
      <c r="K62" s="104" t="str">
        <f t="shared" si="19"/>
        <v/>
      </c>
      <c r="L62" s="104" t="str">
        <f t="shared" si="19"/>
        <v/>
      </c>
      <c r="M62" s="104">
        <f t="shared" ca="1" si="19"/>
        <v>0.81484962406015038</v>
      </c>
      <c r="N62" s="104" t="str">
        <f t="shared" si="19"/>
        <v/>
      </c>
      <c r="O62" s="104" t="str">
        <f t="shared" si="19"/>
        <v/>
      </c>
      <c r="P62" s="104" t="str">
        <f t="shared" si="19"/>
        <v/>
      </c>
      <c r="Q62" s="104" t="str">
        <f t="shared" si="19"/>
        <v/>
      </c>
      <c r="R62" s="104" t="str">
        <f t="shared" si="19"/>
        <v/>
      </c>
      <c r="S62" s="104">
        <f t="shared" ca="1" si="19"/>
        <v>0.88007040800145409</v>
      </c>
      <c r="T62" s="104" t="str">
        <f t="shared" si="19"/>
        <v/>
      </c>
      <c r="U62" s="104" t="str">
        <f t="shared" si="19"/>
        <v/>
      </c>
      <c r="V62" s="104">
        <f t="shared" ca="1" si="19"/>
        <v>0.85039497541519371</v>
      </c>
      <c r="W62" s="104" t="str">
        <f t="shared" si="19"/>
        <v/>
      </c>
      <c r="X62" s="104" t="str">
        <f t="shared" si="19"/>
        <v/>
      </c>
      <c r="Y62" s="104" t="str">
        <f t="shared" si="19"/>
        <v/>
      </c>
      <c r="Z62" s="104" t="str">
        <f t="shared" si="19"/>
        <v/>
      </c>
      <c r="AA62" s="104" t="str">
        <f t="shared" si="19"/>
        <v/>
      </c>
      <c r="AB62" s="104" t="str">
        <f t="shared" si="19"/>
        <v/>
      </c>
      <c r="AC62" s="104" t="str">
        <f t="shared" si="19"/>
        <v/>
      </c>
      <c r="AD62" s="104" t="str">
        <f t="shared" si="19"/>
        <v/>
      </c>
      <c r="AE62" s="104" t="str">
        <f t="shared" si="19"/>
        <v/>
      </c>
      <c r="AF62" s="104" t="str">
        <f t="shared" si="19"/>
        <v/>
      </c>
      <c r="AG62" s="198"/>
    </row>
    <row r="63" spans="1:38" ht="18" customHeight="1">
      <c r="A63" s="8" t="s">
        <v>149</v>
      </c>
      <c r="B63" s="8" t="s">
        <v>148</v>
      </c>
      <c r="C63" s="8"/>
      <c r="D63" s="104" t="str">
        <f t="shared" ref="D63:AF63" si="20">IF(D14&lt;&gt;"",D14/D39,"")</f>
        <v/>
      </c>
      <c r="E63" s="104" t="str">
        <f t="shared" si="20"/>
        <v/>
      </c>
      <c r="F63" s="104" t="str">
        <f t="shared" si="20"/>
        <v/>
      </c>
      <c r="G63" s="104" t="str">
        <f t="shared" si="20"/>
        <v/>
      </c>
      <c r="H63" s="104" t="str">
        <f t="shared" si="20"/>
        <v/>
      </c>
      <c r="I63" s="104" t="str">
        <f t="shared" si="20"/>
        <v/>
      </c>
      <c r="J63" s="104" t="str">
        <f t="shared" si="20"/>
        <v/>
      </c>
      <c r="K63" s="104" t="str">
        <f t="shared" si="20"/>
        <v/>
      </c>
      <c r="L63" s="104" t="str">
        <f t="shared" si="20"/>
        <v/>
      </c>
      <c r="M63" s="104">
        <f t="shared" ca="1" si="20"/>
        <v>0.81484962406015038</v>
      </c>
      <c r="N63" s="104" t="str">
        <f t="shared" si="20"/>
        <v/>
      </c>
      <c r="O63" s="104" t="str">
        <f t="shared" si="20"/>
        <v/>
      </c>
      <c r="P63" s="104" t="str">
        <f t="shared" si="20"/>
        <v/>
      </c>
      <c r="Q63" s="104" t="str">
        <f t="shared" si="20"/>
        <v/>
      </c>
      <c r="R63" s="104" t="str">
        <f t="shared" si="20"/>
        <v/>
      </c>
      <c r="S63" s="104">
        <f t="shared" ca="1" si="20"/>
        <v>0.88007040800145409</v>
      </c>
      <c r="T63" s="104" t="str">
        <f t="shared" si="20"/>
        <v/>
      </c>
      <c r="U63" s="104" t="str">
        <f t="shared" si="20"/>
        <v/>
      </c>
      <c r="V63" s="104">
        <f t="shared" ca="1" si="20"/>
        <v>0.85039497541519371</v>
      </c>
      <c r="W63" s="104" t="str">
        <f t="shared" si="20"/>
        <v/>
      </c>
      <c r="X63" s="104" t="str">
        <f t="shared" si="20"/>
        <v/>
      </c>
      <c r="Y63" s="104" t="str">
        <f t="shared" si="20"/>
        <v/>
      </c>
      <c r="Z63" s="104" t="str">
        <f t="shared" si="20"/>
        <v/>
      </c>
      <c r="AA63" s="104" t="str">
        <f t="shared" si="20"/>
        <v/>
      </c>
      <c r="AB63" s="104" t="str">
        <f t="shared" si="20"/>
        <v/>
      </c>
      <c r="AC63" s="104" t="str">
        <f t="shared" si="20"/>
        <v/>
      </c>
      <c r="AD63" s="104" t="str">
        <f t="shared" si="20"/>
        <v/>
      </c>
      <c r="AE63" s="104" t="str">
        <f t="shared" si="20"/>
        <v/>
      </c>
      <c r="AF63" s="104" t="str">
        <f t="shared" si="20"/>
        <v/>
      </c>
      <c r="AG63" s="198"/>
    </row>
    <row r="64" spans="1:38" ht="18" customHeight="1" thickBot="1">
      <c r="A64" s="195" t="s">
        <v>149</v>
      </c>
      <c r="B64" s="195" t="s">
        <v>149</v>
      </c>
      <c r="C64" s="195"/>
      <c r="D64" s="104" t="str">
        <f t="shared" ref="D64:AF64" si="21">IF(D15&lt;&gt;"",D15/D40,"")</f>
        <v/>
      </c>
      <c r="E64" s="104" t="str">
        <f t="shared" si="21"/>
        <v/>
      </c>
      <c r="F64" s="104" t="str">
        <f t="shared" si="21"/>
        <v/>
      </c>
      <c r="G64" s="104" t="str">
        <f t="shared" si="21"/>
        <v/>
      </c>
      <c r="H64" s="104" t="str">
        <f t="shared" si="21"/>
        <v/>
      </c>
      <c r="I64" s="104" t="str">
        <f t="shared" si="21"/>
        <v/>
      </c>
      <c r="J64" s="104" t="str">
        <f t="shared" si="21"/>
        <v/>
      </c>
      <c r="K64" s="104" t="str">
        <f t="shared" si="21"/>
        <v/>
      </c>
      <c r="L64" s="104" t="str">
        <f t="shared" si="21"/>
        <v/>
      </c>
      <c r="M64" s="104" t="str">
        <f t="shared" si="21"/>
        <v/>
      </c>
      <c r="N64" s="104" t="str">
        <f t="shared" si="21"/>
        <v/>
      </c>
      <c r="O64" s="104" t="str">
        <f t="shared" si="21"/>
        <v/>
      </c>
      <c r="P64" s="104" t="str">
        <f t="shared" si="21"/>
        <v/>
      </c>
      <c r="Q64" s="104" t="str">
        <f t="shared" si="21"/>
        <v/>
      </c>
      <c r="R64" s="104" t="str">
        <f t="shared" si="21"/>
        <v/>
      </c>
      <c r="S64" s="104">
        <f t="shared" ca="1" si="21"/>
        <v>0.88007040800145409</v>
      </c>
      <c r="T64" s="104" t="str">
        <f t="shared" si="21"/>
        <v/>
      </c>
      <c r="U64" s="104" t="str">
        <f t="shared" si="21"/>
        <v/>
      </c>
      <c r="V64" s="104">
        <f t="shared" ca="1" si="21"/>
        <v>0.85039497541519371</v>
      </c>
      <c r="W64" s="104" t="str">
        <f t="shared" si="21"/>
        <v/>
      </c>
      <c r="X64" s="104" t="str">
        <f t="shared" si="21"/>
        <v/>
      </c>
      <c r="Y64" s="104">
        <f t="shared" ca="1" si="21"/>
        <v>1</v>
      </c>
      <c r="Z64" s="104" t="str">
        <f t="shared" si="21"/>
        <v/>
      </c>
      <c r="AA64" s="104">
        <f t="shared" ca="1" si="21"/>
        <v>0.88235294117647056</v>
      </c>
      <c r="AB64" s="104" t="str">
        <f t="shared" si="21"/>
        <v/>
      </c>
      <c r="AC64" s="104" t="str">
        <f t="shared" si="21"/>
        <v/>
      </c>
      <c r="AD64" s="104">
        <f t="shared" ca="1" si="21"/>
        <v>0.90635799917321203</v>
      </c>
      <c r="AE64" s="104" t="str">
        <f t="shared" si="21"/>
        <v/>
      </c>
      <c r="AF64" s="104" t="str">
        <f t="shared" si="21"/>
        <v/>
      </c>
      <c r="AG64" s="211">
        <f ca="1">AVERAGE(D62:AF64)</f>
        <v>0.87361875806544775</v>
      </c>
    </row>
    <row r="65" spans="1:33" ht="18" customHeight="1" thickTop="1">
      <c r="A65" s="8" t="s">
        <v>150</v>
      </c>
      <c r="B65" s="8" t="s">
        <v>147</v>
      </c>
      <c r="C65" s="8"/>
      <c r="D65" s="104" t="str">
        <f t="shared" ref="D65:AF65" si="22">IF(D16&lt;&gt;"",D16/D41,"")</f>
        <v/>
      </c>
      <c r="E65" s="104" t="str">
        <f t="shared" si="22"/>
        <v/>
      </c>
      <c r="F65" s="104" t="str">
        <f t="shared" si="22"/>
        <v/>
      </c>
      <c r="G65" s="104" t="str">
        <f t="shared" si="22"/>
        <v/>
      </c>
      <c r="H65" s="104" t="str">
        <f t="shared" si="22"/>
        <v/>
      </c>
      <c r="I65" s="104" t="str">
        <f t="shared" si="22"/>
        <v/>
      </c>
      <c r="J65" s="104" t="str">
        <f t="shared" si="22"/>
        <v/>
      </c>
      <c r="K65" s="104" t="str">
        <f t="shared" si="22"/>
        <v/>
      </c>
      <c r="L65" s="104" t="str">
        <f t="shared" si="22"/>
        <v/>
      </c>
      <c r="M65" s="104" t="str">
        <f t="shared" si="22"/>
        <v/>
      </c>
      <c r="N65" s="104" t="str">
        <f t="shared" si="22"/>
        <v/>
      </c>
      <c r="O65" s="104" t="str">
        <f t="shared" si="22"/>
        <v/>
      </c>
      <c r="P65" s="104" t="str">
        <f t="shared" si="22"/>
        <v/>
      </c>
      <c r="Q65" s="104" t="str">
        <f t="shared" si="22"/>
        <v/>
      </c>
      <c r="R65" s="104" t="str">
        <f t="shared" si="22"/>
        <v/>
      </c>
      <c r="S65" s="104" t="str">
        <f t="shared" si="22"/>
        <v/>
      </c>
      <c r="T65" s="104" t="str">
        <f t="shared" si="22"/>
        <v/>
      </c>
      <c r="U65" s="104" t="str">
        <f t="shared" si="22"/>
        <v/>
      </c>
      <c r="V65" s="104" t="str">
        <f t="shared" si="22"/>
        <v/>
      </c>
      <c r="W65" s="104" t="str">
        <f t="shared" si="22"/>
        <v/>
      </c>
      <c r="X65" s="104" t="str">
        <f t="shared" si="22"/>
        <v/>
      </c>
      <c r="Y65" s="104" t="str">
        <f t="shared" si="22"/>
        <v/>
      </c>
      <c r="Z65" s="104" t="str">
        <f t="shared" si="22"/>
        <v/>
      </c>
      <c r="AA65" s="104" t="str">
        <f t="shared" si="22"/>
        <v/>
      </c>
      <c r="AB65" s="104" t="str">
        <f t="shared" si="22"/>
        <v/>
      </c>
      <c r="AC65" s="104">
        <f t="shared" ca="1" si="22"/>
        <v>0.94762794837561204</v>
      </c>
      <c r="AD65" s="104" t="str">
        <f t="shared" si="22"/>
        <v/>
      </c>
      <c r="AE65" s="104">
        <f t="shared" ca="1" si="22"/>
        <v>0.80989606368863343</v>
      </c>
      <c r="AF65" s="104">
        <f t="shared" ca="1" si="22"/>
        <v>0.85207039337474111</v>
      </c>
      <c r="AG65" s="198"/>
    </row>
    <row r="66" spans="1:33" ht="18" customHeight="1">
      <c r="A66" s="8" t="s">
        <v>150</v>
      </c>
      <c r="B66" s="8" t="s">
        <v>148</v>
      </c>
      <c r="C66" s="8"/>
      <c r="D66" s="104" t="str">
        <f t="shared" ref="D66:AF66" si="23">IF(D17&lt;&gt;"",D17/D42,"")</f>
        <v/>
      </c>
      <c r="E66" s="104" t="str">
        <f t="shared" si="23"/>
        <v/>
      </c>
      <c r="F66" s="104" t="str">
        <f t="shared" si="23"/>
        <v/>
      </c>
      <c r="G66" s="104" t="str">
        <f t="shared" si="23"/>
        <v/>
      </c>
      <c r="H66" s="104" t="str">
        <f t="shared" si="23"/>
        <v/>
      </c>
      <c r="I66" s="104" t="str">
        <f t="shared" si="23"/>
        <v/>
      </c>
      <c r="J66" s="104" t="str">
        <f t="shared" si="23"/>
        <v/>
      </c>
      <c r="K66" s="104" t="str">
        <f t="shared" si="23"/>
        <v/>
      </c>
      <c r="L66" s="104" t="str">
        <f t="shared" si="23"/>
        <v/>
      </c>
      <c r="M66" s="104" t="str">
        <f t="shared" si="23"/>
        <v/>
      </c>
      <c r="N66" s="104" t="str">
        <f t="shared" si="23"/>
        <v/>
      </c>
      <c r="O66" s="104" t="str">
        <f t="shared" si="23"/>
        <v/>
      </c>
      <c r="P66" s="104" t="str">
        <f t="shared" si="23"/>
        <v/>
      </c>
      <c r="Q66" s="104" t="str">
        <f t="shared" si="23"/>
        <v/>
      </c>
      <c r="R66" s="104" t="str">
        <f t="shared" si="23"/>
        <v/>
      </c>
      <c r="S66" s="104" t="str">
        <f t="shared" si="23"/>
        <v/>
      </c>
      <c r="T66" s="104" t="str">
        <f t="shared" si="23"/>
        <v/>
      </c>
      <c r="U66" s="104" t="str">
        <f t="shared" si="23"/>
        <v/>
      </c>
      <c r="V66" s="104" t="str">
        <f t="shared" si="23"/>
        <v/>
      </c>
      <c r="W66" s="104" t="str">
        <f t="shared" si="23"/>
        <v/>
      </c>
      <c r="X66" s="104" t="str">
        <f t="shared" si="23"/>
        <v/>
      </c>
      <c r="Y66" s="104" t="str">
        <f t="shared" si="23"/>
        <v/>
      </c>
      <c r="Z66" s="104" t="str">
        <f t="shared" si="23"/>
        <v/>
      </c>
      <c r="AA66" s="104" t="str">
        <f t="shared" si="23"/>
        <v/>
      </c>
      <c r="AB66" s="104" t="str">
        <f t="shared" si="23"/>
        <v/>
      </c>
      <c r="AC66" s="104">
        <f t="shared" ca="1" si="23"/>
        <v>0.94762794837561204</v>
      </c>
      <c r="AD66" s="104" t="str">
        <f t="shared" si="23"/>
        <v/>
      </c>
      <c r="AE66" s="104">
        <f t="shared" ca="1" si="23"/>
        <v>0.80989606368863343</v>
      </c>
      <c r="AF66" s="104">
        <f t="shared" ca="1" si="23"/>
        <v>0.85207039337474111</v>
      </c>
      <c r="AG66" s="198"/>
    </row>
    <row r="67" spans="1:33" ht="18" customHeight="1">
      <c r="A67" s="182" t="s">
        <v>150</v>
      </c>
      <c r="B67" s="182" t="s">
        <v>149</v>
      </c>
      <c r="C67" s="182"/>
      <c r="D67" s="104" t="str">
        <f t="shared" ref="D67:AF67" si="24">IF(D18&lt;&gt;"",D18/D43,"")</f>
        <v/>
      </c>
      <c r="E67" s="104" t="str">
        <f t="shared" si="24"/>
        <v/>
      </c>
      <c r="F67" s="104">
        <f t="shared" ca="1" si="24"/>
        <v>1</v>
      </c>
      <c r="G67" s="104">
        <f t="shared" ca="1" si="24"/>
        <v>0.9776785714285714</v>
      </c>
      <c r="H67" s="104" t="str">
        <f t="shared" si="24"/>
        <v/>
      </c>
      <c r="I67" s="104" t="str">
        <f t="shared" si="24"/>
        <v/>
      </c>
      <c r="J67" s="104" t="str">
        <f t="shared" si="24"/>
        <v/>
      </c>
      <c r="K67" s="104" t="str">
        <f t="shared" si="24"/>
        <v/>
      </c>
      <c r="L67" s="104" t="str">
        <f t="shared" si="24"/>
        <v/>
      </c>
      <c r="M67" s="104" t="str">
        <f t="shared" si="24"/>
        <v/>
      </c>
      <c r="N67" s="104" t="str">
        <f t="shared" si="24"/>
        <v/>
      </c>
      <c r="O67" s="104" t="str">
        <f t="shared" si="24"/>
        <v/>
      </c>
      <c r="P67" s="104" t="str">
        <f t="shared" si="24"/>
        <v/>
      </c>
      <c r="Q67" s="104" t="str">
        <f t="shared" si="24"/>
        <v/>
      </c>
      <c r="R67" s="104" t="str">
        <f t="shared" si="24"/>
        <v/>
      </c>
      <c r="S67" s="104" t="str">
        <f t="shared" si="24"/>
        <v/>
      </c>
      <c r="T67" s="104" t="str">
        <f t="shared" si="24"/>
        <v/>
      </c>
      <c r="U67" s="104" t="str">
        <f t="shared" si="24"/>
        <v/>
      </c>
      <c r="V67" s="104" t="str">
        <f t="shared" si="24"/>
        <v/>
      </c>
      <c r="W67" s="104" t="str">
        <f t="shared" si="24"/>
        <v/>
      </c>
      <c r="X67" s="104">
        <f t="shared" ca="1" si="24"/>
        <v>1</v>
      </c>
      <c r="Y67" s="104" t="str">
        <f t="shared" si="24"/>
        <v/>
      </c>
      <c r="Z67" s="104">
        <f t="shared" ca="1" si="24"/>
        <v>0.98954248366013076</v>
      </c>
      <c r="AA67" s="104">
        <f t="shared" ca="1" si="24"/>
        <v>0.88235294117647056</v>
      </c>
      <c r="AB67" s="104" t="str">
        <f t="shared" si="24"/>
        <v/>
      </c>
      <c r="AC67" s="104" t="str">
        <f t="shared" si="24"/>
        <v/>
      </c>
      <c r="AD67" s="104" t="str">
        <f t="shared" si="24"/>
        <v/>
      </c>
      <c r="AE67" s="104" t="str">
        <f t="shared" si="24"/>
        <v/>
      </c>
      <c r="AF67" s="104" t="str">
        <f t="shared" si="24"/>
        <v/>
      </c>
      <c r="AG67" s="212"/>
    </row>
    <row r="68" spans="1:33" ht="18" customHeight="1" thickBot="1">
      <c r="A68" s="195" t="s">
        <v>150</v>
      </c>
      <c r="B68" s="195" t="s">
        <v>150</v>
      </c>
      <c r="C68" s="195"/>
      <c r="D68" s="104" t="str">
        <f t="shared" ref="D68:AF68" si="25">IF(D19&lt;&gt;"",D19/D44,"")</f>
        <v/>
      </c>
      <c r="E68" s="104" t="str">
        <f t="shared" si="25"/>
        <v/>
      </c>
      <c r="F68" s="104" t="str">
        <f t="shared" si="25"/>
        <v/>
      </c>
      <c r="G68" s="104" t="str">
        <f t="shared" si="25"/>
        <v/>
      </c>
      <c r="H68" s="104" t="str">
        <f t="shared" si="25"/>
        <v/>
      </c>
      <c r="I68" s="104" t="str">
        <f t="shared" si="25"/>
        <v/>
      </c>
      <c r="J68" s="104" t="str">
        <f t="shared" si="25"/>
        <v/>
      </c>
      <c r="K68" s="104" t="str">
        <f t="shared" si="25"/>
        <v/>
      </c>
      <c r="L68" s="104" t="str">
        <f t="shared" si="25"/>
        <v/>
      </c>
      <c r="M68" s="104" t="str">
        <f t="shared" si="25"/>
        <v/>
      </c>
      <c r="N68" s="104" t="str">
        <f t="shared" si="25"/>
        <v/>
      </c>
      <c r="O68" s="104" t="str">
        <f t="shared" si="25"/>
        <v/>
      </c>
      <c r="P68" s="104" t="str">
        <f t="shared" si="25"/>
        <v/>
      </c>
      <c r="Q68" s="104" t="str">
        <f t="shared" si="25"/>
        <v/>
      </c>
      <c r="R68" s="104" t="str">
        <f t="shared" si="25"/>
        <v/>
      </c>
      <c r="S68" s="104" t="str">
        <f t="shared" si="25"/>
        <v/>
      </c>
      <c r="T68" s="104" t="str">
        <f t="shared" si="25"/>
        <v/>
      </c>
      <c r="U68" s="104" t="str">
        <f t="shared" si="25"/>
        <v/>
      </c>
      <c r="V68" s="104" t="str">
        <f t="shared" si="25"/>
        <v/>
      </c>
      <c r="W68" s="104">
        <f t="shared" ca="1" si="25"/>
        <v>1</v>
      </c>
      <c r="X68" s="104" t="str">
        <f t="shared" si="25"/>
        <v/>
      </c>
      <c r="Y68" s="104" t="str">
        <f t="shared" si="25"/>
        <v/>
      </c>
      <c r="Z68" s="104" t="str">
        <f t="shared" si="25"/>
        <v/>
      </c>
      <c r="AA68" s="104" t="str">
        <f t="shared" si="25"/>
        <v/>
      </c>
      <c r="AB68" s="104" t="str">
        <f t="shared" si="25"/>
        <v/>
      </c>
      <c r="AC68" s="104" t="str">
        <f t="shared" si="25"/>
        <v/>
      </c>
      <c r="AD68" s="104" t="str">
        <f t="shared" si="25"/>
        <v/>
      </c>
      <c r="AE68" s="104" t="str">
        <f t="shared" si="25"/>
        <v/>
      </c>
      <c r="AF68" s="104" t="str">
        <f t="shared" si="25"/>
        <v/>
      </c>
      <c r="AG68" s="211">
        <f ca="1">AVERAGE(D65:AF68)</f>
        <v>0.92239690059526225</v>
      </c>
    </row>
    <row r="69" spans="1:33" ht="18" customHeight="1" thickTop="1">
      <c r="A69" s="8" t="s">
        <v>151</v>
      </c>
      <c r="B69" s="8" t="s">
        <v>147</v>
      </c>
      <c r="C69" s="8"/>
      <c r="D69" s="104" t="str">
        <f t="shared" ref="D69:AF69" si="26">IF(D20&lt;&gt;"",D20/D45,"")</f>
        <v/>
      </c>
      <c r="E69" s="104" t="str">
        <f t="shared" si="26"/>
        <v/>
      </c>
      <c r="F69" s="104" t="str">
        <f t="shared" si="26"/>
        <v/>
      </c>
      <c r="G69" s="104" t="str">
        <f t="shared" si="26"/>
        <v/>
      </c>
      <c r="H69" s="104" t="str">
        <f t="shared" si="26"/>
        <v/>
      </c>
      <c r="I69" s="104" t="str">
        <f t="shared" si="26"/>
        <v/>
      </c>
      <c r="J69" s="104" t="str">
        <f t="shared" si="26"/>
        <v/>
      </c>
      <c r="K69" s="104" t="str">
        <f t="shared" si="26"/>
        <v/>
      </c>
      <c r="L69" s="104" t="str">
        <f t="shared" si="26"/>
        <v/>
      </c>
      <c r="M69" s="104" t="str">
        <f t="shared" si="26"/>
        <v/>
      </c>
      <c r="N69" s="104">
        <f t="shared" ca="1" si="26"/>
        <v>1</v>
      </c>
      <c r="O69" s="104" t="str">
        <f t="shared" si="26"/>
        <v/>
      </c>
      <c r="P69" s="104" t="str">
        <f t="shared" si="26"/>
        <v/>
      </c>
      <c r="Q69" s="104" t="str">
        <f t="shared" si="26"/>
        <v/>
      </c>
      <c r="R69" s="104" t="str">
        <f t="shared" si="26"/>
        <v/>
      </c>
      <c r="S69" s="104" t="str">
        <f t="shared" si="26"/>
        <v/>
      </c>
      <c r="T69" s="104">
        <f t="shared" ca="1" si="26"/>
        <v>0.96324143692564745</v>
      </c>
      <c r="U69" s="104" t="str">
        <f t="shared" si="26"/>
        <v/>
      </c>
      <c r="V69" s="104" t="str">
        <f t="shared" si="26"/>
        <v/>
      </c>
      <c r="W69" s="104" t="str">
        <f t="shared" si="26"/>
        <v/>
      </c>
      <c r="X69" s="104" t="str">
        <f t="shared" si="26"/>
        <v/>
      </c>
      <c r="Y69" s="104" t="str">
        <f t="shared" si="26"/>
        <v/>
      </c>
      <c r="Z69" s="104" t="str">
        <f t="shared" si="26"/>
        <v/>
      </c>
      <c r="AA69" s="104" t="str">
        <f t="shared" si="26"/>
        <v/>
      </c>
      <c r="AB69" s="104" t="str">
        <f t="shared" si="26"/>
        <v/>
      </c>
      <c r="AC69" s="104">
        <f t="shared" ca="1" si="26"/>
        <v>0.94762794837561204</v>
      </c>
      <c r="AD69" s="104" t="str">
        <f t="shared" si="26"/>
        <v/>
      </c>
      <c r="AE69" s="104" t="str">
        <f t="shared" si="26"/>
        <v/>
      </c>
      <c r="AF69" s="104">
        <f t="shared" ca="1" si="26"/>
        <v>0.85207039337474111</v>
      </c>
      <c r="AG69" s="198"/>
    </row>
    <row r="70" spans="1:33" ht="18" customHeight="1">
      <c r="A70" s="8" t="s">
        <v>151</v>
      </c>
      <c r="B70" s="8" t="s">
        <v>148</v>
      </c>
      <c r="D70" s="104" t="str">
        <f t="shared" ref="D70:AF70" si="27">IF(D21&lt;&gt;"",D21/D46,"")</f>
        <v/>
      </c>
      <c r="E70" s="104" t="str">
        <f t="shared" si="27"/>
        <v/>
      </c>
      <c r="F70" s="104" t="str">
        <f t="shared" si="27"/>
        <v/>
      </c>
      <c r="G70" s="104" t="str">
        <f t="shared" si="27"/>
        <v/>
      </c>
      <c r="H70" s="104" t="str">
        <f t="shared" si="27"/>
        <v/>
      </c>
      <c r="I70" s="104" t="str">
        <f t="shared" si="27"/>
        <v/>
      </c>
      <c r="J70" s="104" t="str">
        <f t="shared" si="27"/>
        <v/>
      </c>
      <c r="K70" s="104" t="str">
        <f t="shared" si="27"/>
        <v/>
      </c>
      <c r="L70" s="104" t="str">
        <f t="shared" si="27"/>
        <v/>
      </c>
      <c r="M70" s="104" t="str">
        <f t="shared" si="27"/>
        <v/>
      </c>
      <c r="N70" s="104">
        <f t="shared" ca="1" si="27"/>
        <v>1</v>
      </c>
      <c r="O70" s="104">
        <f t="shared" ca="1" si="27"/>
        <v>1</v>
      </c>
      <c r="P70" s="104" t="str">
        <f t="shared" si="27"/>
        <v/>
      </c>
      <c r="Q70" s="104" t="str">
        <f t="shared" si="27"/>
        <v/>
      </c>
      <c r="R70" s="104" t="str">
        <f t="shared" si="27"/>
        <v/>
      </c>
      <c r="S70" s="104" t="str">
        <f t="shared" si="27"/>
        <v/>
      </c>
      <c r="T70" s="104" t="str">
        <f t="shared" si="27"/>
        <v/>
      </c>
      <c r="U70" s="104" t="str">
        <f t="shared" si="27"/>
        <v/>
      </c>
      <c r="V70" s="104" t="str">
        <f t="shared" si="27"/>
        <v/>
      </c>
      <c r="W70" s="104" t="str">
        <f t="shared" si="27"/>
        <v/>
      </c>
      <c r="X70" s="104" t="str">
        <f t="shared" si="27"/>
        <v/>
      </c>
      <c r="Y70" s="104" t="str">
        <f t="shared" si="27"/>
        <v/>
      </c>
      <c r="Z70" s="104" t="str">
        <f t="shared" si="27"/>
        <v/>
      </c>
      <c r="AA70" s="104" t="str">
        <f t="shared" si="27"/>
        <v/>
      </c>
      <c r="AB70" s="104">
        <f t="shared" ca="1" si="27"/>
        <v>0.90504651459156382</v>
      </c>
      <c r="AC70" s="104" t="str">
        <f t="shared" si="27"/>
        <v/>
      </c>
      <c r="AD70" s="104" t="str">
        <f t="shared" si="27"/>
        <v/>
      </c>
      <c r="AE70" s="104" t="str">
        <f t="shared" si="27"/>
        <v/>
      </c>
      <c r="AF70" s="104" t="str">
        <f t="shared" si="27"/>
        <v/>
      </c>
      <c r="AG70" s="198">
        <f ca="1">AVERAGE(D69:AF70)</f>
        <v>0.95256947046679485</v>
      </c>
    </row>
    <row r="71" spans="1:33" ht="18" customHeight="1">
      <c r="A71" s="8" t="s">
        <v>152</v>
      </c>
      <c r="B71" s="8" t="s">
        <v>147</v>
      </c>
      <c r="D71" s="104">
        <f t="shared" ref="D71:AF71" ca="1" si="28">IF(D22&lt;&gt;"",D22/D47,"")</f>
        <v>0.94047619047619047</v>
      </c>
      <c r="E71" s="104">
        <f t="shared" ca="1" si="28"/>
        <v>0.93380516706906891</v>
      </c>
      <c r="F71" s="104" t="str">
        <f t="shared" si="28"/>
        <v/>
      </c>
      <c r="G71" s="104">
        <f t="shared" ca="1" si="28"/>
        <v>0.9776785714285714</v>
      </c>
      <c r="H71" s="104">
        <f t="shared" ca="1" si="28"/>
        <v>0.97619047619047616</v>
      </c>
      <c r="I71" s="104" t="str">
        <f t="shared" si="28"/>
        <v/>
      </c>
      <c r="J71" s="104">
        <f t="shared" ca="1" si="28"/>
        <v>0.9776785714285714</v>
      </c>
      <c r="K71" s="104" t="str">
        <f t="shared" si="28"/>
        <v/>
      </c>
      <c r="L71" s="104" t="str">
        <f t="shared" si="28"/>
        <v/>
      </c>
      <c r="M71" s="104" t="str">
        <f t="shared" si="28"/>
        <v/>
      </c>
      <c r="N71" s="104" t="str">
        <f t="shared" si="28"/>
        <v/>
      </c>
      <c r="O71" s="104" t="str">
        <f t="shared" si="28"/>
        <v/>
      </c>
      <c r="P71" s="104" t="str">
        <f t="shared" si="28"/>
        <v/>
      </c>
      <c r="Q71" s="104" t="str">
        <f t="shared" si="28"/>
        <v/>
      </c>
      <c r="R71" s="104" t="str">
        <f t="shared" si="28"/>
        <v/>
      </c>
      <c r="S71" s="104" t="str">
        <f t="shared" si="28"/>
        <v/>
      </c>
      <c r="T71" s="104" t="str">
        <f t="shared" si="28"/>
        <v/>
      </c>
      <c r="U71" s="104" t="str">
        <f t="shared" si="28"/>
        <v/>
      </c>
      <c r="V71" s="104" t="str">
        <f t="shared" si="28"/>
        <v/>
      </c>
      <c r="W71" s="104" t="str">
        <f t="shared" si="28"/>
        <v/>
      </c>
      <c r="X71" s="104" t="str">
        <f t="shared" si="28"/>
        <v/>
      </c>
      <c r="Y71" s="104" t="str">
        <f t="shared" si="28"/>
        <v/>
      </c>
      <c r="Z71" s="104">
        <f t="shared" ca="1" si="28"/>
        <v>0.98954248366013076</v>
      </c>
      <c r="AA71" s="104" t="str">
        <f t="shared" si="28"/>
        <v/>
      </c>
      <c r="AB71" s="104" t="str">
        <f t="shared" si="28"/>
        <v/>
      </c>
      <c r="AC71" s="104" t="str">
        <f t="shared" si="28"/>
        <v/>
      </c>
      <c r="AD71" s="104" t="str">
        <f t="shared" si="28"/>
        <v/>
      </c>
      <c r="AE71" s="104" t="str">
        <f t="shared" si="28"/>
        <v/>
      </c>
      <c r="AF71" s="104" t="str">
        <f t="shared" si="28"/>
        <v/>
      </c>
      <c r="AG71" s="198"/>
    </row>
    <row r="72" spans="1:33" ht="18" customHeight="1">
      <c r="A72" s="8" t="s">
        <v>152</v>
      </c>
      <c r="B72" s="8" t="s">
        <v>148</v>
      </c>
      <c r="D72" s="104" t="str">
        <f t="shared" ref="D72:AF72" si="29">IF(D23&lt;&gt;"",D23/D48,"")</f>
        <v/>
      </c>
      <c r="E72" s="104" t="str">
        <f t="shared" si="29"/>
        <v/>
      </c>
      <c r="F72" s="104" t="str">
        <f t="shared" si="29"/>
        <v/>
      </c>
      <c r="G72" s="104" t="str">
        <f t="shared" si="29"/>
        <v/>
      </c>
      <c r="H72" s="104" t="str">
        <f t="shared" si="29"/>
        <v/>
      </c>
      <c r="I72" s="104">
        <f t="shared" ca="1" si="29"/>
        <v>0.92857142857142849</v>
      </c>
      <c r="J72" s="104">
        <f t="shared" ca="1" si="29"/>
        <v>0.9776785714285714</v>
      </c>
      <c r="K72" s="104" t="str">
        <f t="shared" si="29"/>
        <v/>
      </c>
      <c r="L72" s="104" t="str">
        <f t="shared" si="29"/>
        <v/>
      </c>
      <c r="M72" s="104" t="str">
        <f t="shared" si="29"/>
        <v/>
      </c>
      <c r="N72" s="104" t="str">
        <f t="shared" si="29"/>
        <v/>
      </c>
      <c r="O72" s="104" t="str">
        <f t="shared" si="29"/>
        <v/>
      </c>
      <c r="P72" s="104" t="str">
        <f t="shared" si="29"/>
        <v/>
      </c>
      <c r="Q72" s="104" t="str">
        <f t="shared" si="29"/>
        <v/>
      </c>
      <c r="R72" s="104" t="str">
        <f t="shared" si="29"/>
        <v/>
      </c>
      <c r="S72" s="104" t="str">
        <f t="shared" si="29"/>
        <v/>
      </c>
      <c r="T72" s="104" t="str">
        <f t="shared" si="29"/>
        <v/>
      </c>
      <c r="U72" s="104" t="str">
        <f t="shared" si="29"/>
        <v/>
      </c>
      <c r="V72" s="104" t="str">
        <f t="shared" si="29"/>
        <v/>
      </c>
      <c r="W72" s="104" t="str">
        <f t="shared" si="29"/>
        <v/>
      </c>
      <c r="X72" s="104" t="str">
        <f t="shared" si="29"/>
        <v/>
      </c>
      <c r="Y72" s="104">
        <f t="shared" ca="1" si="29"/>
        <v>1</v>
      </c>
      <c r="Z72" s="104" t="str">
        <f t="shared" si="29"/>
        <v/>
      </c>
      <c r="AA72" s="104" t="str">
        <f t="shared" si="29"/>
        <v/>
      </c>
      <c r="AB72" s="104" t="str">
        <f t="shared" si="29"/>
        <v/>
      </c>
      <c r="AC72" s="104" t="str">
        <f t="shared" si="29"/>
        <v/>
      </c>
      <c r="AD72" s="104" t="str">
        <f t="shared" si="29"/>
        <v/>
      </c>
      <c r="AE72" s="104" t="str">
        <f t="shared" si="29"/>
        <v/>
      </c>
      <c r="AF72" s="104" t="str">
        <f t="shared" si="29"/>
        <v/>
      </c>
      <c r="AG72" s="198">
        <f ca="1">AVERAGE(D71:AF72)</f>
        <v>0.96684682891700091</v>
      </c>
    </row>
  </sheetData>
  <conditionalFormatting sqref="AG4:AG23">
    <cfRule type="colorScale" priority="8">
      <colorScale>
        <cfvo type="min"/>
        <cfvo type="percentile" val="50"/>
        <cfvo type="max"/>
        <color rgb="FFF8696B"/>
        <color rgb="FFFFEB84"/>
        <color rgb="FF63BE7B"/>
      </colorScale>
    </cfRule>
  </conditionalFormatting>
  <conditionalFormatting sqref="AG29:AG50">
    <cfRule type="colorScale" priority="5">
      <colorScale>
        <cfvo type="min"/>
        <cfvo type="percentile" val="50"/>
        <cfvo type="max"/>
        <color rgb="FFF8696B"/>
        <color rgb="FFFFEB84"/>
        <color rgb="FF63BE7B"/>
      </colorScale>
    </cfRule>
  </conditionalFormatting>
  <conditionalFormatting sqref="BP4:BP9">
    <cfRule type="colorScale" priority="2">
      <colorScale>
        <cfvo type="min"/>
        <cfvo type="percentile" val="50"/>
        <cfvo type="max"/>
        <color rgb="FFF8696B"/>
        <color rgb="FFFFEB84"/>
        <color rgb="FF63BE7B"/>
      </colorScale>
    </cfRule>
  </conditionalFormatting>
  <conditionalFormatting sqref="BP29:BP34">
    <cfRule type="colorScale" priority="1">
      <colorScale>
        <cfvo type="min"/>
        <cfvo type="percentile" val="50"/>
        <cfvo type="max"/>
        <color rgb="FFF8696B"/>
        <color rgb="FFFFEB84"/>
        <color rgb="FF63BE7B"/>
      </colorScale>
    </cfRule>
  </conditionalFormatting>
  <conditionalFormatting sqref="AH4:AK7 AH8:AH23 AJ8:AK9 AJ10:AL23">
    <cfRule type="colorScale" priority="12">
      <colorScale>
        <cfvo type="min"/>
        <cfvo type="percentile" val="50"/>
        <cfvo type="max"/>
        <color rgb="FFF8696B"/>
        <color rgb="FFFFEB84"/>
        <color rgb="FF63BE7B"/>
      </colorScale>
    </cfRule>
  </conditionalFormatting>
  <conditionalFormatting sqref="AH29:AK32 AJ33:AK34 AH33:AH50 AJ35:AL50 AI8:AI23">
    <cfRule type="colorScale" priority="13">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72"/>
  <sheetViews>
    <sheetView workbookViewId="0">
      <selection activeCell="AP17" sqref="AP17"/>
    </sheetView>
  </sheetViews>
  <sheetFormatPr defaultColWidth="14.42578125" defaultRowHeight="18" customHeight="1"/>
  <cols>
    <col min="1" max="1" width="3" style="3" customWidth="1"/>
    <col min="2" max="2" width="4" style="8" customWidth="1"/>
    <col min="3" max="3" width="5.85546875" style="3" customWidth="1"/>
    <col min="4" max="10" width="3.7109375" style="8" customWidth="1"/>
    <col min="11" max="12" width="4.85546875" style="8" bestFit="1" customWidth="1"/>
    <col min="13" max="18" width="3.7109375" style="8" customWidth="1"/>
    <col min="19" max="19" width="4.85546875" style="8" bestFit="1" customWidth="1"/>
    <col min="20" max="21" width="3.7109375" style="8" customWidth="1"/>
    <col min="22" max="22" width="4.85546875" style="8" bestFit="1" customWidth="1"/>
    <col min="23" max="27" width="3.7109375" style="8" customWidth="1"/>
    <col min="28" max="28" width="4.7109375" style="8" customWidth="1"/>
    <col min="29" max="29" width="4.85546875" style="8" customWidth="1"/>
    <col min="30" max="32" width="3.7109375" style="8" customWidth="1"/>
    <col min="33" max="33" width="5.5703125" style="8" customWidth="1"/>
    <col min="34" max="34" width="6" style="8" customWidth="1"/>
    <col min="35" max="35" width="6.28515625" style="3" customWidth="1"/>
    <col min="36" max="36" width="6" style="8" customWidth="1"/>
    <col min="37" max="37" width="6.28515625" style="3" customWidth="1"/>
    <col min="38" max="38" width="3.7109375" style="3" bestFit="1" customWidth="1"/>
    <col min="39" max="44" width="4.28515625" style="3" bestFit="1" customWidth="1"/>
    <col min="45" max="48" width="5" style="3" bestFit="1" customWidth="1"/>
    <col min="49" max="49" width="4.28515625" style="3" bestFit="1" customWidth="1"/>
    <col min="50" max="50" width="3.140625" style="3" bestFit="1" customWidth="1"/>
    <col min="51" max="51" width="4.28515625" style="3" bestFit="1" customWidth="1"/>
    <col min="52" max="54" width="5" style="3" bestFit="1" customWidth="1"/>
    <col min="55" max="55" width="4.28515625" style="3" bestFit="1" customWidth="1"/>
    <col min="56" max="56" width="5" style="3" bestFit="1" customWidth="1"/>
    <col min="57" max="57" width="5.7109375" style="3" bestFit="1" customWidth="1"/>
    <col min="58" max="62" width="4.28515625" style="3" bestFit="1" customWidth="1"/>
    <col min="63" max="64" width="5" style="3" bestFit="1" customWidth="1"/>
    <col min="65" max="65" width="4.28515625" style="3" bestFit="1" customWidth="1"/>
    <col min="66" max="67" width="5" style="3" bestFit="1" customWidth="1"/>
    <col min="68" max="68" width="5.7109375" style="3" bestFit="1" customWidth="1"/>
    <col min="69" max="16384" width="14.42578125" style="3"/>
  </cols>
  <sheetData>
    <row r="1" spans="1:68" ht="18" customHeight="1">
      <c r="B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68" ht="18" customHeight="1">
      <c r="C2" s="60" t="s">
        <v>115</v>
      </c>
      <c r="D2" s="3"/>
      <c r="E2" s="3"/>
      <c r="F2" s="3"/>
      <c r="G2" s="3"/>
      <c r="H2" s="3"/>
      <c r="I2" s="3"/>
      <c r="J2" s="3"/>
      <c r="K2" s="3"/>
      <c r="L2" s="3"/>
      <c r="M2" s="3"/>
      <c r="N2" s="3"/>
      <c r="O2" s="3"/>
      <c r="P2" s="3"/>
      <c r="Q2" s="3"/>
      <c r="R2" s="3"/>
      <c r="S2" s="3"/>
      <c r="T2" s="3"/>
      <c r="U2" s="3"/>
      <c r="V2" s="3"/>
      <c r="W2" s="3"/>
      <c r="X2" s="3"/>
      <c r="Y2" s="3"/>
      <c r="Z2" s="3"/>
      <c r="AA2" s="3"/>
      <c r="AB2" s="3"/>
      <c r="AC2" s="3"/>
      <c r="AD2" s="3"/>
      <c r="AE2" s="3"/>
      <c r="AF2" s="3"/>
      <c r="AL2" s="8" t="s">
        <v>116</v>
      </c>
      <c r="BP2" s="8"/>
    </row>
    <row r="3" spans="1:68" ht="18" customHeight="1">
      <c r="A3" s="27"/>
      <c r="B3" s="27" t="s">
        <v>116</v>
      </c>
      <c r="C3" s="27" t="s">
        <v>117</v>
      </c>
      <c r="D3" s="16" t="s">
        <v>118</v>
      </c>
      <c r="E3" s="16" t="s">
        <v>119</v>
      </c>
      <c r="F3" s="16" t="s">
        <v>120</v>
      </c>
      <c r="G3" s="16" t="s">
        <v>121</v>
      </c>
      <c r="H3" s="16" t="s">
        <v>122</v>
      </c>
      <c r="I3" s="16" t="s">
        <v>123</v>
      </c>
      <c r="J3" s="16" t="s">
        <v>124</v>
      </c>
      <c r="K3" s="16" t="s">
        <v>125</v>
      </c>
      <c r="L3" s="16" t="s">
        <v>126</v>
      </c>
      <c r="M3" s="16" t="s">
        <v>127</v>
      </c>
      <c r="N3" s="16" t="s">
        <v>128</v>
      </c>
      <c r="O3" s="16" t="s">
        <v>129</v>
      </c>
      <c r="P3" s="16" t="s">
        <v>130</v>
      </c>
      <c r="Q3" s="16" t="s">
        <v>131</v>
      </c>
      <c r="R3" s="16" t="s">
        <v>132</v>
      </c>
      <c r="S3" s="16" t="s">
        <v>133</v>
      </c>
      <c r="T3" s="16" t="s">
        <v>134</v>
      </c>
      <c r="U3" s="16" t="s">
        <v>135</v>
      </c>
      <c r="V3" s="16" t="s">
        <v>136</v>
      </c>
      <c r="W3" s="16" t="s">
        <v>137</v>
      </c>
      <c r="X3" s="16" t="s">
        <v>138</v>
      </c>
      <c r="Y3" s="16" t="s">
        <v>139</v>
      </c>
      <c r="Z3" s="16" t="s">
        <v>140</v>
      </c>
      <c r="AA3" s="16" t="s">
        <v>141</v>
      </c>
      <c r="AB3" s="16" t="s">
        <v>142</v>
      </c>
      <c r="AC3" s="16" t="s">
        <v>143</v>
      </c>
      <c r="AD3" s="16" t="s">
        <v>144</v>
      </c>
      <c r="AE3" s="16" t="s">
        <v>145</v>
      </c>
      <c r="AF3" s="16" t="s">
        <v>146</v>
      </c>
      <c r="AG3" s="8" t="s">
        <v>184</v>
      </c>
      <c r="AL3" s="104"/>
      <c r="AM3" s="158" t="s">
        <v>118</v>
      </c>
      <c r="AN3" s="158" t="s">
        <v>119</v>
      </c>
      <c r="AO3" s="158" t="s">
        <v>120</v>
      </c>
      <c r="AP3" s="158" t="s">
        <v>121</v>
      </c>
      <c r="AQ3" s="158" t="s">
        <v>122</v>
      </c>
      <c r="AR3" s="158" t="s">
        <v>123</v>
      </c>
      <c r="AS3" s="158" t="s">
        <v>124</v>
      </c>
      <c r="AT3" s="158" t="s">
        <v>125</v>
      </c>
      <c r="AU3" s="158" t="s">
        <v>126</v>
      </c>
      <c r="AV3" s="158" t="s">
        <v>127</v>
      </c>
      <c r="AW3" s="158" t="s">
        <v>128</v>
      </c>
      <c r="AX3" s="158" t="s">
        <v>129</v>
      </c>
      <c r="AY3" s="158" t="s">
        <v>130</v>
      </c>
      <c r="AZ3" s="158" t="s">
        <v>131</v>
      </c>
      <c r="BA3" s="158" t="s">
        <v>132</v>
      </c>
      <c r="BB3" s="158" t="s">
        <v>133</v>
      </c>
      <c r="BC3" s="158" t="s">
        <v>134</v>
      </c>
      <c r="BD3" s="158" t="s">
        <v>135</v>
      </c>
      <c r="BE3" s="158" t="s">
        <v>136</v>
      </c>
      <c r="BF3" s="158" t="s">
        <v>137</v>
      </c>
      <c r="BG3" s="158" t="s">
        <v>138</v>
      </c>
      <c r="BH3" s="158" t="s">
        <v>139</v>
      </c>
      <c r="BI3" s="158">
        <v>4.4000000000000004</v>
      </c>
      <c r="BJ3" s="158" t="s">
        <v>141</v>
      </c>
      <c r="BK3" s="158" t="s">
        <v>142</v>
      </c>
      <c r="BL3" s="158" t="s">
        <v>143</v>
      </c>
      <c r="BM3" s="158" t="s">
        <v>144</v>
      </c>
      <c r="BN3" s="158" t="s">
        <v>145</v>
      </c>
      <c r="BO3" s="158" t="s">
        <v>146</v>
      </c>
      <c r="BP3" s="8"/>
    </row>
    <row r="4" spans="1:68" ht="18" customHeight="1">
      <c r="A4" s="8"/>
      <c r="B4" s="5" t="s">
        <v>147</v>
      </c>
      <c r="C4" s="239" t="s">
        <v>147</v>
      </c>
      <c r="D4" s="24" t="str">
        <f>IF('PLOs-TQF-Mapping'!D4="x",IF('Weighted-Score'!D$4&gt;0,'Weighted-Score'!D$4,""),"")</f>
        <v/>
      </c>
      <c r="E4" s="24" t="str">
        <f>IF('PLOs-TQF-Mapping'!E4="x",IF('Weighted-Score'!E$4&gt;0,'Weighted-Score'!E$4,""),"")</f>
        <v/>
      </c>
      <c r="F4" s="24" t="str">
        <f>IF('PLOs-TQF-Mapping'!F4="x",IF('Weighted-Score'!F$4&gt;0,'Weighted-Score'!F$4,""),"")</f>
        <v/>
      </c>
      <c r="G4" s="24" t="str">
        <f>IF('PLOs-TQF-Mapping'!G4="x",IF('Weighted-Score'!G$4&gt;0,'Weighted-Score'!G$4,""),"")</f>
        <v/>
      </c>
      <c r="H4" s="24" t="str">
        <f>IF('PLOs-TQF-Mapping'!H4="x",IF('Weighted-Score'!H$4&gt;0,'Weighted-Score'!H$4,""),"")</f>
        <v/>
      </c>
      <c r="I4" s="24" t="str">
        <f>IF('PLOs-TQF-Mapping'!I4="x",IF('Weighted-Score'!I$4&gt;0,'Weighted-Score'!I$4,""),"")</f>
        <v/>
      </c>
      <c r="J4" s="24" t="str">
        <f>IF('PLOs-TQF-Mapping'!J4="x",IF('Weighted-Score'!J$4&gt;0,'Weighted-Score'!J$4,""),"")</f>
        <v/>
      </c>
      <c r="K4" s="24">
        <f ca="1">IF('PLOs-TQF-Mapping'!K4="x",IF('Weighted-Score'!K$4&gt;0,'Weighted-Score'!K$4,""),"")</f>
        <v>1.0749482401656314</v>
      </c>
      <c r="L4" s="24" t="str">
        <f>IF('PLOs-TQF-Mapping'!L4="x",IF('Weighted-Score'!L$4&gt;0,'Weighted-Score'!L$4,""),"")</f>
        <v/>
      </c>
      <c r="M4" s="24" t="str">
        <f>IF('PLOs-TQF-Mapping'!M4="x",IF('Weighted-Score'!M$4&gt;0,'Weighted-Score'!M$4,""),"")</f>
        <v/>
      </c>
      <c r="N4" s="24" t="str">
        <f>IF('PLOs-TQF-Mapping'!N4="x",IF('Weighted-Score'!N$4&gt;0,'Weighted-Score'!N$4,""),"")</f>
        <v/>
      </c>
      <c r="O4" s="24" t="str">
        <f>IF('PLOs-TQF-Mapping'!O4="x",IF('Weighted-Score'!O$4&gt;0,'Weighted-Score'!O$4,""),"")</f>
        <v/>
      </c>
      <c r="P4" s="24" t="str">
        <f>IF('PLOs-TQF-Mapping'!P4="x",IF('Weighted-Score'!P$4&gt;0,'Weighted-Score'!P$4,""),"")</f>
        <v/>
      </c>
      <c r="Q4" s="24" t="str">
        <f>IF('PLOs-TQF-Mapping'!Q4="x",IF('Weighted-Score'!Q$4&gt;0,'Weighted-Score'!Q$4,""),"")</f>
        <v/>
      </c>
      <c r="R4" s="24" t="str">
        <f>IF('PLOs-TQF-Mapping'!R4="x",IF('Weighted-Score'!R$4&gt;0,'Weighted-Score'!R$4,""),"")</f>
        <v/>
      </c>
      <c r="S4" s="24" t="str">
        <f>IF('PLOs-TQF-Mapping'!S4="x",IF('Weighted-Score'!S$4&gt;0,'Weighted-Score'!S$4,""),"")</f>
        <v/>
      </c>
      <c r="T4" s="24" t="str">
        <f>IF('PLOs-TQF-Mapping'!T4="x",IF('Weighted-Score'!T$4&gt;0,'Weighted-Score'!T$4,""),"")</f>
        <v/>
      </c>
      <c r="U4" s="24" t="str">
        <f>IF('PLOs-TQF-Mapping'!U4="x",IF('Weighted-Score'!U$4&gt;0,'Weighted-Score'!U$4,""),"")</f>
        <v/>
      </c>
      <c r="V4" s="24" t="str">
        <f>IF('PLOs-TQF-Mapping'!V4="x",IF('Weighted-Score'!V$4&gt;0,'Weighted-Score'!V$4,""),"")</f>
        <v/>
      </c>
      <c r="W4" s="24" t="str">
        <f>IF('PLOs-TQF-Mapping'!W4="x",IF('Weighted-Score'!W$4&gt;0,'Weighted-Score'!W$4,""),"")</f>
        <v/>
      </c>
      <c r="X4" s="24" t="str">
        <f>IF('PLOs-TQF-Mapping'!X4="x",IF('Weighted-Score'!X$4&gt;0,'Weighted-Score'!X$4,""),"")</f>
        <v/>
      </c>
      <c r="Y4" s="24" t="str">
        <f>IF('PLOs-TQF-Mapping'!Y4="x",IF('Weighted-Score'!Y$4&gt;0,'Weighted-Score'!Y$4,""),"")</f>
        <v/>
      </c>
      <c r="Z4" s="24" t="str">
        <f>IF('PLOs-TQF-Mapping'!Z4="x",IF('Weighted-Score'!Z$4&gt;0,'Weighted-Score'!Z$4,""),"")</f>
        <v/>
      </c>
      <c r="AA4" s="24" t="str">
        <f>IF('PLOs-TQF-Mapping'!AA4="x",IF('Weighted-Score'!AA$4&gt;0,'Weighted-Score'!AA$4,""),"")</f>
        <v/>
      </c>
      <c r="AB4" s="24" t="str">
        <f>IF('PLOs-TQF-Mapping'!AB4="x",IF('Weighted-Score'!AB$4&gt;0,'Weighted-Score'!AB$4,""),"")</f>
        <v/>
      </c>
      <c r="AC4" s="24" t="str">
        <f>IF('PLOs-TQF-Mapping'!AC4="x",IF('Weighted-Score'!AC$4&gt;0,'Weighted-Score'!AC$4,""),"")</f>
        <v/>
      </c>
      <c r="AD4" s="24" t="str">
        <f>IF('PLOs-TQF-Mapping'!AD4="x",IF('Weighted-Score'!AD$4&gt;0,'Weighted-Score'!AD$4,""),"")</f>
        <v/>
      </c>
      <c r="AE4" s="24" t="str">
        <f>IF('PLOs-TQF-Mapping'!AE4="x",IF('Weighted-Score'!AE$4&gt;0,'Weighted-Score'!AE$4,""),"")</f>
        <v/>
      </c>
      <c r="AF4" s="24" t="str">
        <f>IF('PLOs-TQF-Mapping'!AF4="x",IF('Weighted-Score'!AF$4&gt;0,'Weighted-Score'!AF$4,""),"")</f>
        <v/>
      </c>
      <c r="AG4" s="46">
        <f ca="1">SUM(D4:AF4)</f>
        <v>1.0749482401656314</v>
      </c>
      <c r="AL4" s="104">
        <v>1</v>
      </c>
      <c r="AM4" s="196" t="str">
        <f t="shared" ref="AM4:AV9" si="0">IF(SUMIF($B$4:$B$23,$AL4,D$4:D$23) &gt; 0,SUMIF($B$4:$B$23,$AL4,D$4:D$23),"")</f>
        <v/>
      </c>
      <c r="AN4" s="196" t="str">
        <f t="shared" si="0"/>
        <v/>
      </c>
      <c r="AO4" s="196" t="str">
        <f t="shared" si="0"/>
        <v/>
      </c>
      <c r="AP4" s="196" t="str">
        <f t="shared" si="0"/>
        <v/>
      </c>
      <c r="AQ4" s="196" t="str">
        <f t="shared" si="0"/>
        <v/>
      </c>
      <c r="AR4" s="196" t="str">
        <f t="shared" ca="1" si="0"/>
        <v/>
      </c>
      <c r="AS4" s="196" t="str">
        <f t="shared" si="0"/>
        <v/>
      </c>
      <c r="AT4" s="196">
        <f t="shared" ca="1" si="0"/>
        <v>1.0749482401656314</v>
      </c>
      <c r="AU4" s="196">
        <f t="shared" ca="1" si="0"/>
        <v>1.0749482401656314</v>
      </c>
      <c r="AV4" s="196" t="str">
        <f t="shared" si="0"/>
        <v/>
      </c>
      <c r="AW4" s="196" t="str">
        <f t="shared" ref="AW4:BF9" si="1">IF(SUMIF($B$4:$B$23,$AL4,N$4:N$23) &gt; 0,SUMIF($B$4:$B$23,$AL4,N$4:N$23),"")</f>
        <v/>
      </c>
      <c r="AX4" s="196" t="str">
        <f t="shared" si="1"/>
        <v/>
      </c>
      <c r="AY4" s="196" t="str">
        <f t="shared" ca="1" si="1"/>
        <v/>
      </c>
      <c r="AZ4" s="196" t="str">
        <f t="shared" si="1"/>
        <v/>
      </c>
      <c r="BA4" s="196">
        <f t="shared" ca="1" si="1"/>
        <v>0.6603174603174603</v>
      </c>
      <c r="BB4" s="196" t="str">
        <f t="shared" si="1"/>
        <v/>
      </c>
      <c r="BC4" s="196" t="str">
        <f t="shared" si="1"/>
        <v/>
      </c>
      <c r="BD4" s="196" t="str">
        <f t="shared" si="1"/>
        <v/>
      </c>
      <c r="BE4" s="196">
        <f t="shared" ca="1" si="1"/>
        <v>1.0749482401656314</v>
      </c>
      <c r="BF4" s="196" t="str">
        <f t="shared" si="1"/>
        <v/>
      </c>
      <c r="BG4" s="196" t="str">
        <f t="shared" ref="BG4:BO9" si="2">IF(SUMIF($B$4:$B$23,$AL4,X$4:X$23) &gt; 0,SUMIF($B$4:$B$23,$AL4,X$4:X$23),"")</f>
        <v/>
      </c>
      <c r="BH4" s="196" t="str">
        <f t="shared" ca="1" si="2"/>
        <v/>
      </c>
      <c r="BI4" s="196" t="str">
        <f t="shared" si="2"/>
        <v/>
      </c>
      <c r="BJ4" s="196" t="str">
        <f t="shared" si="2"/>
        <v/>
      </c>
      <c r="BK4" s="196" t="str">
        <f t="shared" si="2"/>
        <v/>
      </c>
      <c r="BL4" s="196" t="str">
        <f t="shared" si="2"/>
        <v/>
      </c>
      <c r="BM4" s="196" t="str">
        <f t="shared" ca="1" si="2"/>
        <v/>
      </c>
      <c r="BN4" s="196" t="str">
        <f t="shared" si="2"/>
        <v/>
      </c>
      <c r="BO4" s="196" t="str">
        <f t="shared" si="2"/>
        <v/>
      </c>
      <c r="BP4" s="46">
        <f ca="1">SUM(AM4:BO4)</f>
        <v>3.8851621808143544</v>
      </c>
    </row>
    <row r="5" spans="1:68" ht="18" customHeight="1">
      <c r="A5" s="8"/>
      <c r="B5" s="5" t="s">
        <v>147</v>
      </c>
      <c r="C5" s="239" t="s">
        <v>148</v>
      </c>
      <c r="D5" s="24" t="str">
        <f>IF('PLOs-TQF-Mapping'!D5="x",IF('Weighted-Score'!D$4&gt;0,'Weighted-Score'!D$4,""),"")</f>
        <v/>
      </c>
      <c r="E5" s="24" t="str">
        <f>IF('PLOs-TQF-Mapping'!E5="x",IF('Weighted-Score'!E$4&gt;0,'Weighted-Score'!E$4,""),"")</f>
        <v/>
      </c>
      <c r="F5" s="24" t="str">
        <f>IF('PLOs-TQF-Mapping'!F5="x",IF('Weighted-Score'!F$4&gt;0,'Weighted-Score'!F$4,""),"")</f>
        <v/>
      </c>
      <c r="G5" s="24" t="str">
        <f>IF('PLOs-TQF-Mapping'!G5="x",IF('Weighted-Score'!G$4&gt;0,'Weighted-Score'!G$4,""),"")</f>
        <v/>
      </c>
      <c r="H5" s="24" t="str">
        <f>IF('PLOs-TQF-Mapping'!H5="x",IF('Weighted-Score'!H$4&gt;0,'Weighted-Score'!H$4,""),"")</f>
        <v/>
      </c>
      <c r="I5" s="24" t="str">
        <f>IF('PLOs-TQF-Mapping'!I5="x",IF('Weighted-Score'!I$4&gt;0,'Weighted-Score'!I$4,""),"")</f>
        <v/>
      </c>
      <c r="J5" s="24" t="str">
        <f>IF('PLOs-TQF-Mapping'!J5="x",IF('Weighted-Score'!J$4&gt;0,'Weighted-Score'!J$4,""),"")</f>
        <v/>
      </c>
      <c r="K5" s="24" t="str">
        <f>IF('PLOs-TQF-Mapping'!K5="x",IF('Weighted-Score'!K$4&gt;0,'Weighted-Score'!K$4,""),"")</f>
        <v/>
      </c>
      <c r="L5" s="24" t="str">
        <f>IF('PLOs-TQF-Mapping'!L5="x",IF('Weighted-Score'!L$4&gt;0,'Weighted-Score'!L$4,""),"")</f>
        <v/>
      </c>
      <c r="M5" s="24" t="str">
        <f>IF('PLOs-TQF-Mapping'!M5="x",IF('Weighted-Score'!M$4&gt;0,'Weighted-Score'!M$4,""),"")</f>
        <v/>
      </c>
      <c r="N5" s="24" t="str">
        <f>IF('PLOs-TQF-Mapping'!N5="x",IF('Weighted-Score'!N$4&gt;0,'Weighted-Score'!N$4,""),"")</f>
        <v/>
      </c>
      <c r="O5" s="24" t="str">
        <f>IF('PLOs-TQF-Mapping'!O5="x",IF('Weighted-Score'!O$4&gt;0,'Weighted-Score'!O$4,""),"")</f>
        <v/>
      </c>
      <c r="P5" s="24" t="str">
        <f ca="1">IF('PLOs-TQF-Mapping'!P5="x",IF('Weighted-Score'!P$4&gt;0,'Weighted-Score'!P$4,""),"")</f>
        <v/>
      </c>
      <c r="Q5" s="24" t="str">
        <f>IF('PLOs-TQF-Mapping'!Q5="x",IF('Weighted-Score'!Q$4&gt;0,'Weighted-Score'!Q$4,""),"")</f>
        <v/>
      </c>
      <c r="R5" s="24" t="str">
        <f>IF('PLOs-TQF-Mapping'!R5="x",IF('Weighted-Score'!R$4&gt;0,'Weighted-Score'!R$4,""),"")</f>
        <v/>
      </c>
      <c r="S5" s="24" t="str">
        <f>IF('PLOs-TQF-Mapping'!S5="x",IF('Weighted-Score'!S$4&gt;0,'Weighted-Score'!S$4,""),"")</f>
        <v/>
      </c>
      <c r="T5" s="24" t="str">
        <f>IF('PLOs-TQF-Mapping'!T5="x",IF('Weighted-Score'!T$4&gt;0,'Weighted-Score'!T$4,""),"")</f>
        <v/>
      </c>
      <c r="U5" s="24" t="str">
        <f>IF('PLOs-TQF-Mapping'!U5="x",IF('Weighted-Score'!U$4&gt;0,'Weighted-Score'!U$4,""),"")</f>
        <v/>
      </c>
      <c r="V5" s="24" t="str">
        <f>IF('PLOs-TQF-Mapping'!V5="x",IF('Weighted-Score'!V$4&gt;0,'Weighted-Score'!V$4,""),"")</f>
        <v/>
      </c>
      <c r="W5" s="24" t="str">
        <f>IF('PLOs-TQF-Mapping'!W5="x",IF('Weighted-Score'!W$4&gt;0,'Weighted-Score'!W$4,""),"")</f>
        <v/>
      </c>
      <c r="X5" s="24" t="str">
        <f>IF('PLOs-TQF-Mapping'!X5="x",IF('Weighted-Score'!X$4&gt;0,'Weighted-Score'!X$4,""),"")</f>
        <v/>
      </c>
      <c r="Y5" s="24" t="str">
        <f>IF('PLOs-TQF-Mapping'!Y5="x",IF('Weighted-Score'!Y$4&gt;0,'Weighted-Score'!Y$4,""),"")</f>
        <v/>
      </c>
      <c r="Z5" s="24" t="str">
        <f>IF('PLOs-TQF-Mapping'!Z5="x",IF('Weighted-Score'!Z$4&gt;0,'Weighted-Score'!Z$4,""),"")</f>
        <v/>
      </c>
      <c r="AA5" s="24" t="str">
        <f>IF('PLOs-TQF-Mapping'!AA5="x",IF('Weighted-Score'!AA$4&gt;0,'Weighted-Score'!AA$4,""),"")</f>
        <v/>
      </c>
      <c r="AB5" s="24" t="str">
        <f>IF('PLOs-TQF-Mapping'!AB5="x",IF('Weighted-Score'!AB$4&gt;0,'Weighted-Score'!AB$4,""),"")</f>
        <v/>
      </c>
      <c r="AC5" s="24" t="str">
        <f>IF('PLOs-TQF-Mapping'!AC5="x",IF('Weighted-Score'!AC$4&gt;0,'Weighted-Score'!AC$4,""),"")</f>
        <v/>
      </c>
      <c r="AD5" s="24" t="str">
        <f>IF('PLOs-TQF-Mapping'!AD5="x",IF('Weighted-Score'!AD$4&gt;0,'Weighted-Score'!AD$4,""),"")</f>
        <v/>
      </c>
      <c r="AE5" s="24" t="str">
        <f>IF('PLOs-TQF-Mapping'!AE5="x",IF('Weighted-Score'!AE$4&gt;0,'Weighted-Score'!AE$4,""),"")</f>
        <v/>
      </c>
      <c r="AF5" s="24" t="str">
        <f>IF('PLOs-TQF-Mapping'!AF5="x",IF('Weighted-Score'!AF$4&gt;0,'Weighted-Score'!AF$4,""),"")</f>
        <v/>
      </c>
      <c r="AG5" s="46">
        <f t="shared" ref="AG5:AG23" ca="1" si="3">SUM(D5:AF5)</f>
        <v>0</v>
      </c>
      <c r="AL5" s="104">
        <v>2</v>
      </c>
      <c r="AM5" s="196" t="str">
        <f t="shared" si="0"/>
        <v/>
      </c>
      <c r="AN5" s="196" t="str">
        <f t="shared" si="0"/>
        <v/>
      </c>
      <c r="AO5" s="196" t="str">
        <f t="shared" si="0"/>
        <v/>
      </c>
      <c r="AP5" s="196" t="str">
        <f t="shared" si="0"/>
        <v/>
      </c>
      <c r="AQ5" s="196" t="str">
        <f t="shared" si="0"/>
        <v/>
      </c>
      <c r="AR5" s="196" t="str">
        <f t="shared" si="0"/>
        <v/>
      </c>
      <c r="AS5" s="196" t="str">
        <f t="shared" si="0"/>
        <v/>
      </c>
      <c r="AT5" s="196" t="str">
        <f t="shared" si="0"/>
        <v/>
      </c>
      <c r="AU5" s="196" t="str">
        <f t="shared" si="0"/>
        <v/>
      </c>
      <c r="AV5" s="196" t="str">
        <f t="shared" ca="1" si="0"/>
        <v/>
      </c>
      <c r="AW5" s="196" t="str">
        <f t="shared" si="1"/>
        <v/>
      </c>
      <c r="AX5" s="196" t="str">
        <f t="shared" si="1"/>
        <v/>
      </c>
      <c r="AY5" s="196" t="str">
        <f t="shared" si="1"/>
        <v/>
      </c>
      <c r="AZ5" s="196">
        <f t="shared" ca="1" si="1"/>
        <v>1.980952380952381</v>
      </c>
      <c r="BA5" s="196" t="str">
        <f t="shared" si="1"/>
        <v/>
      </c>
      <c r="BB5" s="196">
        <f t="shared" ca="1" si="1"/>
        <v>5.620427881297446</v>
      </c>
      <c r="BC5" s="196" t="str">
        <f t="shared" si="1"/>
        <v/>
      </c>
      <c r="BD5" s="196" t="str">
        <f t="shared" ca="1" si="1"/>
        <v/>
      </c>
      <c r="BE5" s="196">
        <f t="shared" ca="1" si="1"/>
        <v>4.2997929606625256</v>
      </c>
      <c r="BF5" s="196" t="str">
        <f t="shared" si="1"/>
        <v/>
      </c>
      <c r="BG5" s="196" t="str">
        <f t="shared" si="2"/>
        <v/>
      </c>
      <c r="BH5" s="196" t="str">
        <f t="shared" si="2"/>
        <v/>
      </c>
      <c r="BI5" s="196" t="str">
        <f t="shared" si="2"/>
        <v/>
      </c>
      <c r="BJ5" s="196" t="str">
        <f t="shared" si="2"/>
        <v/>
      </c>
      <c r="BK5" s="196" t="str">
        <f t="shared" si="2"/>
        <v/>
      </c>
      <c r="BL5" s="196" t="str">
        <f t="shared" si="2"/>
        <v/>
      </c>
      <c r="BM5" s="196" t="str">
        <f t="shared" si="2"/>
        <v/>
      </c>
      <c r="BN5" s="196" t="str">
        <f t="shared" si="2"/>
        <v/>
      </c>
      <c r="BO5" s="196" t="str">
        <f t="shared" si="2"/>
        <v/>
      </c>
      <c r="BP5" s="46">
        <f t="shared" ref="BP5:BP9" ca="1" si="4">SUM(AM5:BO5)</f>
        <v>11.901173222912352</v>
      </c>
    </row>
    <row r="6" spans="1:68" ht="18" customHeight="1">
      <c r="A6" s="8"/>
      <c r="B6" s="5" t="s">
        <v>147</v>
      </c>
      <c r="C6" s="239" t="s">
        <v>149</v>
      </c>
      <c r="D6" s="24" t="str">
        <f>IF('PLOs-TQF-Mapping'!D6="x",IF('Weighted-Score'!D$4&gt;0,'Weighted-Score'!D$4,""),"")</f>
        <v/>
      </c>
      <c r="E6" s="24" t="str">
        <f>IF('PLOs-TQF-Mapping'!E6="x",IF('Weighted-Score'!E$4&gt;0,'Weighted-Score'!E$4,""),"")</f>
        <v/>
      </c>
      <c r="F6" s="24" t="str">
        <f>IF('PLOs-TQF-Mapping'!F6="x",IF('Weighted-Score'!F$4&gt;0,'Weighted-Score'!F$4,""),"")</f>
        <v/>
      </c>
      <c r="G6" s="24" t="str">
        <f>IF('PLOs-TQF-Mapping'!G6="x",IF('Weighted-Score'!G$4&gt;0,'Weighted-Score'!G$4,""),"")</f>
        <v/>
      </c>
      <c r="H6" s="24" t="str">
        <f>IF('PLOs-TQF-Mapping'!H6="x",IF('Weighted-Score'!H$4&gt;0,'Weighted-Score'!H$4,""),"")</f>
        <v/>
      </c>
      <c r="I6" s="24" t="str">
        <f>IF('PLOs-TQF-Mapping'!I6="x",IF('Weighted-Score'!I$4&gt;0,'Weighted-Score'!I$4,""),"")</f>
        <v/>
      </c>
      <c r="J6" s="24" t="str">
        <f>IF('PLOs-TQF-Mapping'!J6="x",IF('Weighted-Score'!J$4&gt;0,'Weighted-Score'!J$4,""),"")</f>
        <v/>
      </c>
      <c r="K6" s="24" t="str">
        <f>IF('PLOs-TQF-Mapping'!K6="x",IF('Weighted-Score'!K$4&gt;0,'Weighted-Score'!K$4,""),"")</f>
        <v/>
      </c>
      <c r="L6" s="24" t="str">
        <f>IF('PLOs-TQF-Mapping'!L6="x",IF('Weighted-Score'!L$4&gt;0,'Weighted-Score'!L$4,""),"")</f>
        <v/>
      </c>
      <c r="M6" s="24" t="str">
        <f>IF('PLOs-TQF-Mapping'!M6="x",IF('Weighted-Score'!M$4&gt;0,'Weighted-Score'!M$4,""),"")</f>
        <v/>
      </c>
      <c r="N6" s="24" t="str">
        <f>IF('PLOs-TQF-Mapping'!N6="x",IF('Weighted-Score'!N$4&gt;0,'Weighted-Score'!N$4,""),"")</f>
        <v/>
      </c>
      <c r="O6" s="24" t="str">
        <f>IF('PLOs-TQF-Mapping'!O6="x",IF('Weighted-Score'!O$4&gt;0,'Weighted-Score'!O$4,""),"")</f>
        <v/>
      </c>
      <c r="P6" s="24" t="str">
        <f ca="1">IF('PLOs-TQF-Mapping'!P6="x",IF('Weighted-Score'!P$4&gt;0,'Weighted-Score'!P$4,""),"")</f>
        <v/>
      </c>
      <c r="Q6" s="24" t="str">
        <f>IF('PLOs-TQF-Mapping'!Q6="x",IF('Weighted-Score'!Q$4&gt;0,'Weighted-Score'!Q$4,""),"")</f>
        <v/>
      </c>
      <c r="R6" s="24" t="str">
        <f>IF('PLOs-TQF-Mapping'!R6="x",IF('Weighted-Score'!R$4&gt;0,'Weighted-Score'!R$4,""),"")</f>
        <v/>
      </c>
      <c r="S6" s="24" t="str">
        <f>IF('PLOs-TQF-Mapping'!S6="x",IF('Weighted-Score'!S$4&gt;0,'Weighted-Score'!S$4,""),"")</f>
        <v/>
      </c>
      <c r="T6" s="24" t="str">
        <f>IF('PLOs-TQF-Mapping'!T6="x",IF('Weighted-Score'!T$4&gt;0,'Weighted-Score'!T$4,""),"")</f>
        <v/>
      </c>
      <c r="U6" s="24" t="str">
        <f>IF('PLOs-TQF-Mapping'!U6="x",IF('Weighted-Score'!U$4&gt;0,'Weighted-Score'!U$4,""),"")</f>
        <v/>
      </c>
      <c r="V6" s="24" t="str">
        <f>IF('PLOs-TQF-Mapping'!V6="x",IF('Weighted-Score'!V$4&gt;0,'Weighted-Score'!V$4,""),"")</f>
        <v/>
      </c>
      <c r="W6" s="24" t="str">
        <f>IF('PLOs-TQF-Mapping'!W6="x",IF('Weighted-Score'!W$4&gt;0,'Weighted-Score'!W$4,""),"")</f>
        <v/>
      </c>
      <c r="X6" s="24" t="str">
        <f>IF('PLOs-TQF-Mapping'!X6="x",IF('Weighted-Score'!X$4&gt;0,'Weighted-Score'!X$4,""),"")</f>
        <v/>
      </c>
      <c r="Y6" s="24" t="str">
        <f>IF('PLOs-TQF-Mapping'!Y6="x",IF('Weighted-Score'!Y$4&gt;0,'Weighted-Score'!Y$4,""),"")</f>
        <v/>
      </c>
      <c r="Z6" s="24" t="str">
        <f>IF('PLOs-TQF-Mapping'!Z6="x",IF('Weighted-Score'!Z$4&gt;0,'Weighted-Score'!Z$4,""),"")</f>
        <v/>
      </c>
      <c r="AA6" s="24" t="str">
        <f>IF('PLOs-TQF-Mapping'!AA6="x",IF('Weighted-Score'!AA$4&gt;0,'Weighted-Score'!AA$4,""),"")</f>
        <v/>
      </c>
      <c r="AB6" s="24" t="str">
        <f>IF('PLOs-TQF-Mapping'!AB6="x",IF('Weighted-Score'!AB$4&gt;0,'Weighted-Score'!AB$4,""),"")</f>
        <v/>
      </c>
      <c r="AC6" s="24" t="str">
        <f>IF('PLOs-TQF-Mapping'!AC6="x",IF('Weighted-Score'!AC$4&gt;0,'Weighted-Score'!AC$4,""),"")</f>
        <v/>
      </c>
      <c r="AD6" s="24" t="str">
        <f>IF('PLOs-TQF-Mapping'!AD6="x",IF('Weighted-Score'!AD$4&gt;0,'Weighted-Score'!AD$4,""),"")</f>
        <v/>
      </c>
      <c r="AE6" s="24" t="str">
        <f>IF('PLOs-TQF-Mapping'!AE6="x",IF('Weighted-Score'!AE$4&gt;0,'Weighted-Score'!AE$4,""),"")</f>
        <v/>
      </c>
      <c r="AF6" s="24" t="str">
        <f>IF('PLOs-TQF-Mapping'!AF6="x",IF('Weighted-Score'!AF$4&gt;0,'Weighted-Score'!AF$4,""),"")</f>
        <v/>
      </c>
      <c r="AG6" s="46">
        <f t="shared" ca="1" si="3"/>
        <v>0</v>
      </c>
      <c r="AL6" s="104">
        <v>3</v>
      </c>
      <c r="AM6" s="196" t="str">
        <f t="shared" si="0"/>
        <v/>
      </c>
      <c r="AN6" s="196" t="str">
        <f t="shared" si="0"/>
        <v/>
      </c>
      <c r="AO6" s="196" t="str">
        <f t="shared" si="0"/>
        <v/>
      </c>
      <c r="AP6" s="196" t="str">
        <f t="shared" si="0"/>
        <v/>
      </c>
      <c r="AQ6" s="196" t="str">
        <f t="shared" si="0"/>
        <v/>
      </c>
      <c r="AR6" s="196" t="str">
        <f t="shared" si="0"/>
        <v/>
      </c>
      <c r="AS6" s="196" t="str">
        <f t="shared" si="0"/>
        <v/>
      </c>
      <c r="AT6" s="196" t="str">
        <f t="shared" si="0"/>
        <v/>
      </c>
      <c r="AU6" s="196" t="str">
        <f t="shared" si="0"/>
        <v/>
      </c>
      <c r="AV6" s="196" t="str">
        <f t="shared" ca="1" si="0"/>
        <v/>
      </c>
      <c r="AW6" s="196" t="str">
        <f t="shared" si="1"/>
        <v/>
      </c>
      <c r="AX6" s="196" t="str">
        <f t="shared" si="1"/>
        <v/>
      </c>
      <c r="AY6" s="196" t="str">
        <f t="shared" si="1"/>
        <v/>
      </c>
      <c r="AZ6" s="196" t="str">
        <f t="shared" si="1"/>
        <v/>
      </c>
      <c r="BA6" s="196" t="str">
        <f t="shared" si="1"/>
        <v/>
      </c>
      <c r="BB6" s="196">
        <f t="shared" ca="1" si="1"/>
        <v>4.2153209109730847</v>
      </c>
      <c r="BC6" s="196" t="str">
        <f t="shared" si="1"/>
        <v/>
      </c>
      <c r="BD6" s="196" t="str">
        <f t="shared" si="1"/>
        <v/>
      </c>
      <c r="BE6" s="196">
        <f t="shared" ca="1" si="1"/>
        <v>3.2248447204968942</v>
      </c>
      <c r="BF6" s="196" t="str">
        <f t="shared" si="1"/>
        <v/>
      </c>
      <c r="BG6" s="196" t="str">
        <f t="shared" si="2"/>
        <v/>
      </c>
      <c r="BH6" s="196" t="str">
        <f t="shared" ca="1" si="2"/>
        <v/>
      </c>
      <c r="BI6" s="196" t="str">
        <f t="shared" si="2"/>
        <v/>
      </c>
      <c r="BJ6" s="196" t="str">
        <f t="shared" ca="1" si="2"/>
        <v/>
      </c>
      <c r="BK6" s="196" t="str">
        <f t="shared" si="2"/>
        <v/>
      </c>
      <c r="BL6" s="196" t="str">
        <f t="shared" si="2"/>
        <v/>
      </c>
      <c r="BM6" s="196" t="str">
        <f t="shared" ca="1" si="2"/>
        <v/>
      </c>
      <c r="BN6" s="196" t="str">
        <f t="shared" si="2"/>
        <v/>
      </c>
      <c r="BO6" s="196" t="str">
        <f t="shared" si="2"/>
        <v/>
      </c>
      <c r="BP6" s="46">
        <f t="shared" ca="1" si="4"/>
        <v>7.4401656314699789</v>
      </c>
    </row>
    <row r="7" spans="1:68" ht="18" customHeight="1">
      <c r="A7" s="8"/>
      <c r="B7" s="5" t="s">
        <v>147</v>
      </c>
      <c r="C7" s="239" t="s">
        <v>150</v>
      </c>
      <c r="D7" s="24" t="str">
        <f>IF('PLOs-TQF-Mapping'!D7="x",IF('Weighted-Score'!D$4&gt;0,'Weighted-Score'!D$4,""),"")</f>
        <v/>
      </c>
      <c r="E7" s="24" t="str">
        <f>IF('PLOs-TQF-Mapping'!E7="x",IF('Weighted-Score'!E$4&gt;0,'Weighted-Score'!E$4,""),"")</f>
        <v/>
      </c>
      <c r="F7" s="24" t="str">
        <f>IF('PLOs-TQF-Mapping'!F7="x",IF('Weighted-Score'!F$4&gt;0,'Weighted-Score'!F$4,""),"")</f>
        <v/>
      </c>
      <c r="G7" s="24" t="str">
        <f>IF('PLOs-TQF-Mapping'!G7="x",IF('Weighted-Score'!G$4&gt;0,'Weighted-Score'!G$4,""),"")</f>
        <v/>
      </c>
      <c r="H7" s="24" t="str">
        <f>IF('PLOs-TQF-Mapping'!H7="x",IF('Weighted-Score'!H$4&gt;0,'Weighted-Score'!H$4,""),"")</f>
        <v/>
      </c>
      <c r="I7" s="24" t="str">
        <f ca="1">IF('PLOs-TQF-Mapping'!I7="x",IF('Weighted-Score'!I$4&gt;0,'Weighted-Score'!I$4,""),"")</f>
        <v/>
      </c>
      <c r="J7" s="24" t="str">
        <f>IF('PLOs-TQF-Mapping'!J7="x",IF('Weighted-Score'!J$4&gt;0,'Weighted-Score'!J$4,""),"")</f>
        <v/>
      </c>
      <c r="K7" s="24" t="str">
        <f>IF('PLOs-TQF-Mapping'!K7="x",IF('Weighted-Score'!K$4&gt;0,'Weighted-Score'!K$4,""),"")</f>
        <v/>
      </c>
      <c r="L7" s="24" t="str">
        <f>IF('PLOs-TQF-Mapping'!L7="x",IF('Weighted-Score'!L$4&gt;0,'Weighted-Score'!L$4,""),"")</f>
        <v/>
      </c>
      <c r="M7" s="24" t="str">
        <f>IF('PLOs-TQF-Mapping'!M7="x",IF('Weighted-Score'!M$4&gt;0,'Weighted-Score'!M$4,""),"")</f>
        <v/>
      </c>
      <c r="N7" s="24" t="str">
        <f>IF('PLOs-TQF-Mapping'!N7="x",IF('Weighted-Score'!N$4&gt;0,'Weighted-Score'!N$4,""),"")</f>
        <v/>
      </c>
      <c r="O7" s="24" t="str">
        <f>IF('PLOs-TQF-Mapping'!O7="x",IF('Weighted-Score'!O$4&gt;0,'Weighted-Score'!O$4,""),"")</f>
        <v/>
      </c>
      <c r="P7" s="24" t="str">
        <f ca="1">IF('PLOs-TQF-Mapping'!P7="x",IF('Weighted-Score'!P$4&gt;0,'Weighted-Score'!P$4,""),"")</f>
        <v/>
      </c>
      <c r="Q7" s="24" t="str">
        <f>IF('PLOs-TQF-Mapping'!Q7="x",IF('Weighted-Score'!Q$4&gt;0,'Weighted-Score'!Q$4,""),"")</f>
        <v/>
      </c>
      <c r="R7" s="24">
        <f ca="1">IF('PLOs-TQF-Mapping'!R7="x",IF('Weighted-Score'!R$4&gt;0,'Weighted-Score'!R$4,""),"")</f>
        <v>0.33015873015873015</v>
      </c>
      <c r="S7" s="24" t="str">
        <f>IF('PLOs-TQF-Mapping'!S7="x",IF('Weighted-Score'!S$4&gt;0,'Weighted-Score'!S$4,""),"")</f>
        <v/>
      </c>
      <c r="T7" s="24" t="str">
        <f>IF('PLOs-TQF-Mapping'!T7="x",IF('Weighted-Score'!T$4&gt;0,'Weighted-Score'!T$4,""),"")</f>
        <v/>
      </c>
      <c r="U7" s="24" t="str">
        <f>IF('PLOs-TQF-Mapping'!U7="x",IF('Weighted-Score'!U$4&gt;0,'Weighted-Score'!U$4,""),"")</f>
        <v/>
      </c>
      <c r="V7" s="24" t="str">
        <f>IF('PLOs-TQF-Mapping'!V7="x",IF('Weighted-Score'!V$4&gt;0,'Weighted-Score'!V$4,""),"")</f>
        <v/>
      </c>
      <c r="W7" s="24" t="str">
        <f>IF('PLOs-TQF-Mapping'!W7="x",IF('Weighted-Score'!W$4&gt;0,'Weighted-Score'!W$4,""),"")</f>
        <v/>
      </c>
      <c r="X7" s="24" t="str">
        <f>IF('PLOs-TQF-Mapping'!X7="x",IF('Weighted-Score'!X$4&gt;0,'Weighted-Score'!X$4,""),"")</f>
        <v/>
      </c>
      <c r="Y7" s="24" t="str">
        <f ca="1">IF('PLOs-TQF-Mapping'!Y7="x",IF('Weighted-Score'!Y$4&gt;0,'Weighted-Score'!Y$4,""),"")</f>
        <v/>
      </c>
      <c r="Z7" s="24" t="str">
        <f>IF('PLOs-TQF-Mapping'!Z7="x",IF('Weighted-Score'!Z$4&gt;0,'Weighted-Score'!Z$4,""),"")</f>
        <v/>
      </c>
      <c r="AA7" s="24" t="str">
        <f>IF('PLOs-TQF-Mapping'!AA7="x",IF('Weighted-Score'!AA$4&gt;0,'Weighted-Score'!AA$4,""),"")</f>
        <v/>
      </c>
      <c r="AB7" s="24" t="str">
        <f>IF('PLOs-TQF-Mapping'!AB7="x",IF('Weighted-Score'!AB$4&gt;0,'Weighted-Score'!AB$4,""),"")</f>
        <v/>
      </c>
      <c r="AC7" s="24" t="str">
        <f>IF('PLOs-TQF-Mapping'!AC7="x",IF('Weighted-Score'!AC$4&gt;0,'Weighted-Score'!AC$4,""),"")</f>
        <v/>
      </c>
      <c r="AD7" s="24" t="str">
        <f>IF('PLOs-TQF-Mapping'!AD7="x",IF('Weighted-Score'!AD$4&gt;0,'Weighted-Score'!AD$4,""),"")</f>
        <v/>
      </c>
      <c r="AE7" s="24" t="str">
        <f>IF('PLOs-TQF-Mapping'!AE7="x",IF('Weighted-Score'!AE$4&gt;0,'Weighted-Score'!AE$4,""),"")</f>
        <v/>
      </c>
      <c r="AF7" s="24" t="str">
        <f>IF('PLOs-TQF-Mapping'!AF7="x",IF('Weighted-Score'!AF$4&gt;0,'Weighted-Score'!AF$4,""),"")</f>
        <v/>
      </c>
      <c r="AG7" s="46">
        <f t="shared" ca="1" si="3"/>
        <v>0.33015873015873015</v>
      </c>
      <c r="AL7" s="104">
        <v>4</v>
      </c>
      <c r="AM7" s="196" t="str">
        <f t="shared" si="0"/>
        <v/>
      </c>
      <c r="AN7" s="196" t="str">
        <f t="shared" si="0"/>
        <v/>
      </c>
      <c r="AO7" s="196" t="str">
        <f t="shared" ca="1" si="0"/>
        <v/>
      </c>
      <c r="AP7" s="196" t="str">
        <f t="shared" ca="1" si="0"/>
        <v/>
      </c>
      <c r="AQ7" s="196" t="str">
        <f t="shared" si="0"/>
        <v/>
      </c>
      <c r="AR7" s="196" t="str">
        <f t="shared" si="0"/>
        <v/>
      </c>
      <c r="AS7" s="196" t="str">
        <f t="shared" si="0"/>
        <v/>
      </c>
      <c r="AT7" s="196" t="str">
        <f t="shared" si="0"/>
        <v/>
      </c>
      <c r="AU7" s="196" t="str">
        <f t="shared" si="0"/>
        <v/>
      </c>
      <c r="AV7" s="196" t="str">
        <f t="shared" si="0"/>
        <v/>
      </c>
      <c r="AW7" s="196" t="str">
        <f t="shared" si="1"/>
        <v/>
      </c>
      <c r="AX7" s="196" t="str">
        <f t="shared" si="1"/>
        <v/>
      </c>
      <c r="AY7" s="196" t="str">
        <f t="shared" si="1"/>
        <v/>
      </c>
      <c r="AZ7" s="196" t="str">
        <f t="shared" si="1"/>
        <v/>
      </c>
      <c r="BA7" s="196" t="str">
        <f t="shared" si="1"/>
        <v/>
      </c>
      <c r="BB7" s="196" t="str">
        <f t="shared" si="1"/>
        <v/>
      </c>
      <c r="BC7" s="196" t="str">
        <f t="shared" si="1"/>
        <v/>
      </c>
      <c r="BD7" s="196" t="str">
        <f t="shared" si="1"/>
        <v/>
      </c>
      <c r="BE7" s="196" t="str">
        <f t="shared" si="1"/>
        <v/>
      </c>
      <c r="BF7" s="196" t="str">
        <f t="shared" ca="1" si="1"/>
        <v/>
      </c>
      <c r="BG7" s="196" t="str">
        <f t="shared" ca="1" si="2"/>
        <v/>
      </c>
      <c r="BH7" s="196" t="str">
        <f t="shared" si="2"/>
        <v/>
      </c>
      <c r="BI7" s="196" t="str">
        <f t="shared" ca="1" si="2"/>
        <v/>
      </c>
      <c r="BJ7" s="196" t="str">
        <f t="shared" ca="1" si="2"/>
        <v/>
      </c>
      <c r="BK7" s="196" t="str">
        <f t="shared" si="2"/>
        <v/>
      </c>
      <c r="BL7" s="196">
        <f t="shared" ca="1" si="2"/>
        <v>0.99047619047619051</v>
      </c>
      <c r="BM7" s="196" t="str">
        <f t="shared" si="2"/>
        <v/>
      </c>
      <c r="BN7" s="196" t="str">
        <f t="shared" ca="1" si="2"/>
        <v/>
      </c>
      <c r="BO7" s="196">
        <f t="shared" ca="1" si="2"/>
        <v>1.1594202898550723</v>
      </c>
      <c r="BP7" s="46">
        <f t="shared" ca="1" si="4"/>
        <v>2.1498964803312628</v>
      </c>
    </row>
    <row r="8" spans="1:68" ht="18" customHeight="1" thickBot="1">
      <c r="A8" s="8"/>
      <c r="B8" s="138" t="s">
        <v>147</v>
      </c>
      <c r="C8" s="139" t="s">
        <v>151</v>
      </c>
      <c r="D8" s="140" t="str">
        <f>IF('PLOs-TQF-Mapping'!D8="x",IF('Weighted-Score'!D$4&gt;0,'Weighted-Score'!D$4,""),"")</f>
        <v/>
      </c>
      <c r="E8" s="140" t="str">
        <f>IF('PLOs-TQF-Mapping'!E8="x",IF('Weighted-Score'!E$4&gt;0,'Weighted-Score'!E$4,""),"")</f>
        <v/>
      </c>
      <c r="F8" s="140" t="str">
        <f>IF('PLOs-TQF-Mapping'!F8="x",IF('Weighted-Score'!F$4&gt;0,'Weighted-Score'!F$4,""),"")</f>
        <v/>
      </c>
      <c r="G8" s="140" t="str">
        <f>IF('PLOs-TQF-Mapping'!G8="x",IF('Weighted-Score'!G$4&gt;0,'Weighted-Score'!G$4,""),"")</f>
        <v/>
      </c>
      <c r="H8" s="140" t="str">
        <f>IF('PLOs-TQF-Mapping'!H8="x",IF('Weighted-Score'!H$4&gt;0,'Weighted-Score'!H$4,""),"")</f>
        <v/>
      </c>
      <c r="I8" s="140" t="str">
        <f>IF('PLOs-TQF-Mapping'!I8="x",IF('Weighted-Score'!I$4&gt;0,'Weighted-Score'!I$4,""),"")</f>
        <v/>
      </c>
      <c r="J8" s="140" t="str">
        <f>IF('PLOs-TQF-Mapping'!J8="x",IF('Weighted-Score'!J$4&gt;0,'Weighted-Score'!J$4,""),"")</f>
        <v/>
      </c>
      <c r="K8" s="140" t="str">
        <f>IF('PLOs-TQF-Mapping'!K8="x",IF('Weighted-Score'!K$4&gt;0,'Weighted-Score'!K$4,""),"")</f>
        <v/>
      </c>
      <c r="L8" s="140">
        <f ca="1">IF('PLOs-TQF-Mapping'!L8="x",IF('Weighted-Score'!L$4&gt;0,'Weighted-Score'!L$4,""),"")</f>
        <v>1.0749482401656314</v>
      </c>
      <c r="M8" s="140" t="str">
        <f>IF('PLOs-TQF-Mapping'!M8="x",IF('Weighted-Score'!M$4&gt;0,'Weighted-Score'!M$4,""),"")</f>
        <v/>
      </c>
      <c r="N8" s="140" t="str">
        <f>IF('PLOs-TQF-Mapping'!N8="x",IF('Weighted-Score'!N$4&gt;0,'Weighted-Score'!N$4,""),"")</f>
        <v/>
      </c>
      <c r="O8" s="140" t="str">
        <f>IF('PLOs-TQF-Mapping'!O8="x",IF('Weighted-Score'!O$4&gt;0,'Weighted-Score'!O$4,""),"")</f>
        <v/>
      </c>
      <c r="P8" s="140" t="str">
        <f>IF('PLOs-TQF-Mapping'!P8="x",IF('Weighted-Score'!P$4&gt;0,'Weighted-Score'!P$4,""),"")</f>
        <v/>
      </c>
      <c r="Q8" s="140" t="str">
        <f>IF('PLOs-TQF-Mapping'!Q8="x",IF('Weighted-Score'!Q$4&gt;0,'Weighted-Score'!Q$4,""),"")</f>
        <v/>
      </c>
      <c r="R8" s="140">
        <f ca="1">IF('PLOs-TQF-Mapping'!R8="x",IF('Weighted-Score'!R$4&gt;0,'Weighted-Score'!R$4,""),"")</f>
        <v>0.33015873015873015</v>
      </c>
      <c r="S8" s="140" t="str">
        <f>IF('PLOs-TQF-Mapping'!S8="x",IF('Weighted-Score'!S$4&gt;0,'Weighted-Score'!S$4,""),"")</f>
        <v/>
      </c>
      <c r="T8" s="140" t="str">
        <f>IF('PLOs-TQF-Mapping'!T8="x",IF('Weighted-Score'!T$4&gt;0,'Weighted-Score'!T$4,""),"")</f>
        <v/>
      </c>
      <c r="U8" s="140" t="str">
        <f>IF('PLOs-TQF-Mapping'!U8="x",IF('Weighted-Score'!U$4&gt;0,'Weighted-Score'!U$4,""),"")</f>
        <v/>
      </c>
      <c r="V8" s="140">
        <f ca="1">IF('PLOs-TQF-Mapping'!V8="x",IF('Weighted-Score'!V$4&gt;0,'Weighted-Score'!V$4,""),"")</f>
        <v>1.0749482401656314</v>
      </c>
      <c r="W8" s="140" t="str">
        <f>IF('PLOs-TQF-Mapping'!W8="x",IF('Weighted-Score'!W$4&gt;0,'Weighted-Score'!W$4,""),"")</f>
        <v/>
      </c>
      <c r="X8" s="140" t="str">
        <f>IF('PLOs-TQF-Mapping'!X8="x",IF('Weighted-Score'!X$4&gt;0,'Weighted-Score'!X$4,""),"")</f>
        <v/>
      </c>
      <c r="Y8" s="140" t="str">
        <f ca="1">IF('PLOs-TQF-Mapping'!Y8="x",IF('Weighted-Score'!Y$4&gt;0,'Weighted-Score'!Y$4,""),"")</f>
        <v/>
      </c>
      <c r="Z8" s="140" t="str">
        <f>IF('PLOs-TQF-Mapping'!Z8="x",IF('Weighted-Score'!Z$4&gt;0,'Weighted-Score'!Z$4,""),"")</f>
        <v/>
      </c>
      <c r="AA8" s="140" t="str">
        <f>IF('PLOs-TQF-Mapping'!AA8="x",IF('Weighted-Score'!AA$4&gt;0,'Weighted-Score'!AA$4,""),"")</f>
        <v/>
      </c>
      <c r="AB8" s="140" t="str">
        <f>IF('PLOs-TQF-Mapping'!AB8="x",IF('Weighted-Score'!AB$4&gt;0,'Weighted-Score'!AB$4,""),"")</f>
        <v/>
      </c>
      <c r="AC8" s="140" t="str">
        <f>IF('PLOs-TQF-Mapping'!AC8="x",IF('Weighted-Score'!AC$4&gt;0,'Weighted-Score'!AC$4,""),"")</f>
        <v/>
      </c>
      <c r="AD8" s="140" t="str">
        <f ca="1">IF('PLOs-TQF-Mapping'!AD8="x",IF('Weighted-Score'!AD$4&gt;0,'Weighted-Score'!AD$4,""),"")</f>
        <v/>
      </c>
      <c r="AE8" s="140" t="str">
        <f>IF('PLOs-TQF-Mapping'!AE8="x",IF('Weighted-Score'!AE$4&gt;0,'Weighted-Score'!AE$4,""),"")</f>
        <v/>
      </c>
      <c r="AF8" s="140" t="str">
        <f>IF('PLOs-TQF-Mapping'!AF8="x",IF('Weighted-Score'!AF$4&gt;0,'Weighted-Score'!AF$4,""),"")</f>
        <v/>
      </c>
      <c r="AG8" s="141">
        <f t="shared" ca="1" si="3"/>
        <v>2.4800552104899927</v>
      </c>
      <c r="AH8" s="141">
        <f ca="1">SUM(AG4:AG8)</f>
        <v>3.8851621808143539</v>
      </c>
      <c r="AI8" s="10">
        <f ca="1">AH8/AH33</f>
        <v>0.69377896085970614</v>
      </c>
      <c r="AL8" s="104">
        <v>5</v>
      </c>
      <c r="AM8" s="196" t="str">
        <f t="shared" si="0"/>
        <v/>
      </c>
      <c r="AN8" s="196" t="str">
        <f t="shared" si="0"/>
        <v/>
      </c>
      <c r="AO8" s="196" t="str">
        <f t="shared" si="0"/>
        <v/>
      </c>
      <c r="AP8" s="196" t="str">
        <f t="shared" si="0"/>
        <v/>
      </c>
      <c r="AQ8" s="196" t="str">
        <f t="shared" si="0"/>
        <v/>
      </c>
      <c r="AR8" s="196" t="str">
        <f t="shared" si="0"/>
        <v/>
      </c>
      <c r="AS8" s="196" t="str">
        <f t="shared" si="0"/>
        <v/>
      </c>
      <c r="AT8" s="196" t="str">
        <f t="shared" si="0"/>
        <v/>
      </c>
      <c r="AU8" s="196" t="str">
        <f t="shared" si="0"/>
        <v/>
      </c>
      <c r="AV8" s="196" t="str">
        <f t="shared" si="0"/>
        <v/>
      </c>
      <c r="AW8" s="196" t="str">
        <f t="shared" ca="1" si="1"/>
        <v/>
      </c>
      <c r="AX8" s="196" t="str">
        <f t="shared" ca="1" si="1"/>
        <v/>
      </c>
      <c r="AY8" s="196" t="str">
        <f t="shared" si="1"/>
        <v/>
      </c>
      <c r="AZ8" s="196" t="str">
        <f t="shared" si="1"/>
        <v/>
      </c>
      <c r="BA8" s="196" t="str">
        <f t="shared" si="1"/>
        <v/>
      </c>
      <c r="BB8" s="196" t="str">
        <f t="shared" si="1"/>
        <v/>
      </c>
      <c r="BC8" s="196">
        <f t="shared" ca="1" si="1"/>
        <v>0.33015873015873015</v>
      </c>
      <c r="BD8" s="196" t="str">
        <f t="shared" si="1"/>
        <v/>
      </c>
      <c r="BE8" s="196" t="str">
        <f t="shared" si="1"/>
        <v/>
      </c>
      <c r="BF8" s="196" t="str">
        <f t="shared" si="1"/>
        <v/>
      </c>
      <c r="BG8" s="196" t="str">
        <f t="shared" si="2"/>
        <v/>
      </c>
      <c r="BH8" s="196" t="str">
        <f t="shared" si="2"/>
        <v/>
      </c>
      <c r="BI8" s="196" t="str">
        <f t="shared" si="2"/>
        <v/>
      </c>
      <c r="BJ8" s="196" t="str">
        <f t="shared" si="2"/>
        <v/>
      </c>
      <c r="BK8" s="196" t="str">
        <f t="shared" ca="1" si="2"/>
        <v/>
      </c>
      <c r="BL8" s="196">
        <f t="shared" ca="1" si="2"/>
        <v>0.49523809523809526</v>
      </c>
      <c r="BM8" s="196" t="str">
        <f t="shared" si="2"/>
        <v/>
      </c>
      <c r="BN8" s="196" t="str">
        <f t="shared" si="2"/>
        <v/>
      </c>
      <c r="BO8" s="196">
        <f t="shared" ca="1" si="2"/>
        <v>0.57971014492753614</v>
      </c>
      <c r="BP8" s="46">
        <f t="shared" ca="1" si="4"/>
        <v>1.4051069703243615</v>
      </c>
    </row>
    <row r="9" spans="1:68" ht="18" customHeight="1" thickTop="1">
      <c r="A9" s="8"/>
      <c r="B9" s="5" t="s">
        <v>148</v>
      </c>
      <c r="C9" s="239" t="s">
        <v>147</v>
      </c>
      <c r="D9" s="137" t="str">
        <f>IF('PLOs-TQF-Mapping'!D9="x",IF('Weighted-Score'!D$4&gt;0,'Weighted-Score'!D$4,""),"")</f>
        <v/>
      </c>
      <c r="E9" s="137" t="str">
        <f>IF('PLOs-TQF-Mapping'!E9="x",IF('Weighted-Score'!E$4&gt;0,'Weighted-Score'!E$4,""),"")</f>
        <v/>
      </c>
      <c r="F9" s="137" t="str">
        <f>IF('PLOs-TQF-Mapping'!F9="x",IF('Weighted-Score'!F$4&gt;0,'Weighted-Score'!F$4,""),"")</f>
        <v/>
      </c>
      <c r="G9" s="137" t="str">
        <f>IF('PLOs-TQF-Mapping'!G9="x",IF('Weighted-Score'!G$4&gt;0,'Weighted-Score'!G$4,""),"")</f>
        <v/>
      </c>
      <c r="H9" s="137" t="str">
        <f>IF('PLOs-TQF-Mapping'!H9="x",IF('Weighted-Score'!H$4&gt;0,'Weighted-Score'!H$4,""),"")</f>
        <v/>
      </c>
      <c r="I9" s="137" t="str">
        <f>IF('PLOs-TQF-Mapping'!I9="x",IF('Weighted-Score'!I$4&gt;0,'Weighted-Score'!I$4,""),"")</f>
        <v/>
      </c>
      <c r="J9" s="137" t="str">
        <f>IF('PLOs-TQF-Mapping'!J9="x",IF('Weighted-Score'!J$4&gt;0,'Weighted-Score'!J$4,""),"")</f>
        <v/>
      </c>
      <c r="K9" s="137" t="str">
        <f>IF('PLOs-TQF-Mapping'!K9="x",IF('Weighted-Score'!K$4&gt;0,'Weighted-Score'!K$4,""),"")</f>
        <v/>
      </c>
      <c r="L9" s="137" t="str">
        <f>IF('PLOs-TQF-Mapping'!L9="x",IF('Weighted-Score'!L$4&gt;0,'Weighted-Score'!L$4,""),"")</f>
        <v/>
      </c>
      <c r="M9" s="137" t="str">
        <f ca="1">IF('PLOs-TQF-Mapping'!M9="x",IF('Weighted-Score'!M$4&gt;0,'Weighted-Score'!M$4,""),"")</f>
        <v/>
      </c>
      <c r="N9" s="137" t="str">
        <f>IF('PLOs-TQF-Mapping'!N9="x",IF('Weighted-Score'!N$4&gt;0,'Weighted-Score'!N$4,""),"")</f>
        <v/>
      </c>
      <c r="O9" s="137" t="str">
        <f>IF('PLOs-TQF-Mapping'!O9="x",IF('Weighted-Score'!O$4&gt;0,'Weighted-Score'!O$4,""),"")</f>
        <v/>
      </c>
      <c r="P9" s="137" t="str">
        <f>IF('PLOs-TQF-Mapping'!P9="x",IF('Weighted-Score'!P$4&gt;0,'Weighted-Score'!P$4,""),"")</f>
        <v/>
      </c>
      <c r="Q9" s="137">
        <f ca="1">IF('PLOs-TQF-Mapping'!Q9="x",IF('Weighted-Score'!Q$4&gt;0,'Weighted-Score'!Q$4,""),"")</f>
        <v>0.49523809523809526</v>
      </c>
      <c r="R9" s="137" t="str">
        <f>IF('PLOs-TQF-Mapping'!R9="x",IF('Weighted-Score'!R$4&gt;0,'Weighted-Score'!R$4,""),"")</f>
        <v/>
      </c>
      <c r="S9" s="137">
        <f ca="1">IF('PLOs-TQF-Mapping'!S9="x",IF('Weighted-Score'!S$4&gt;0,'Weighted-Score'!S$4,""),"")</f>
        <v>1.4051069703243615</v>
      </c>
      <c r="T9" s="137" t="str">
        <f>IF('PLOs-TQF-Mapping'!T9="x",IF('Weighted-Score'!T$4&gt;0,'Weighted-Score'!T$4,""),"")</f>
        <v/>
      </c>
      <c r="U9" s="137" t="str">
        <f ca="1">IF('PLOs-TQF-Mapping'!U9="x",IF('Weighted-Score'!U$4&gt;0,'Weighted-Score'!U$4,""),"")</f>
        <v/>
      </c>
      <c r="V9" s="137">
        <f ca="1">IF('PLOs-TQF-Mapping'!V9="x",IF('Weighted-Score'!V$4&gt;0,'Weighted-Score'!V$4,""),"")</f>
        <v>1.0749482401656314</v>
      </c>
      <c r="W9" s="137" t="str">
        <f>IF('PLOs-TQF-Mapping'!W9="x",IF('Weighted-Score'!W$4&gt;0,'Weighted-Score'!W$4,""),"")</f>
        <v/>
      </c>
      <c r="X9" s="137" t="str">
        <f>IF('PLOs-TQF-Mapping'!X9="x",IF('Weighted-Score'!X$4&gt;0,'Weighted-Score'!X$4,""),"")</f>
        <v/>
      </c>
      <c r="Y9" s="137" t="str">
        <f>IF('PLOs-TQF-Mapping'!Y9="x",IF('Weighted-Score'!Y$4&gt;0,'Weighted-Score'!Y$4,""),"")</f>
        <v/>
      </c>
      <c r="Z9" s="137" t="str">
        <f>IF('PLOs-TQF-Mapping'!Z9="x",IF('Weighted-Score'!Z$4&gt;0,'Weighted-Score'!Z$4,""),"")</f>
        <v/>
      </c>
      <c r="AA9" s="137" t="str">
        <f>IF('PLOs-TQF-Mapping'!AA9="x",IF('Weighted-Score'!AA$4&gt;0,'Weighted-Score'!AA$4,""),"")</f>
        <v/>
      </c>
      <c r="AB9" s="137" t="str">
        <f>IF('PLOs-TQF-Mapping'!AB9="x",IF('Weighted-Score'!AB$4&gt;0,'Weighted-Score'!AB$4,""),"")</f>
        <v/>
      </c>
      <c r="AC9" s="137" t="str">
        <f>IF('PLOs-TQF-Mapping'!AC9="x",IF('Weighted-Score'!AC$4&gt;0,'Weighted-Score'!AC$4,""),"")</f>
        <v/>
      </c>
      <c r="AD9" s="137" t="str">
        <f>IF('PLOs-TQF-Mapping'!AD9="x",IF('Weighted-Score'!AD$4&gt;0,'Weighted-Score'!AD$4,""),"")</f>
        <v/>
      </c>
      <c r="AE9" s="137" t="str">
        <f>IF('PLOs-TQF-Mapping'!AE9="x",IF('Weighted-Score'!AE$4&gt;0,'Weighted-Score'!AE$4,""),"")</f>
        <v/>
      </c>
      <c r="AF9" s="137" t="str">
        <f>IF('PLOs-TQF-Mapping'!AF9="x",IF('Weighted-Score'!AF$4&gt;0,'Weighted-Score'!AF$4,""),"")</f>
        <v/>
      </c>
      <c r="AG9" s="46">
        <f t="shared" ca="1" si="3"/>
        <v>2.9752933057280879</v>
      </c>
      <c r="AL9" s="104">
        <v>6</v>
      </c>
      <c r="AM9" s="196" t="str">
        <f t="shared" ca="1" si="0"/>
        <v/>
      </c>
      <c r="AN9" s="196">
        <f t="shared" ca="1" si="0"/>
        <v>0.17391304347826089</v>
      </c>
      <c r="AO9" s="196" t="str">
        <f t="shared" si="0"/>
        <v/>
      </c>
      <c r="AP9" s="196" t="str">
        <f t="shared" ca="1" si="0"/>
        <v/>
      </c>
      <c r="AQ9" s="196" t="str">
        <f t="shared" ca="1" si="0"/>
        <v/>
      </c>
      <c r="AR9" s="196" t="str">
        <f t="shared" ca="1" si="0"/>
        <v/>
      </c>
      <c r="AS9" s="196" t="str">
        <f t="shared" ca="1" si="0"/>
        <v/>
      </c>
      <c r="AT9" s="196" t="str">
        <f t="shared" si="0"/>
        <v/>
      </c>
      <c r="AU9" s="196" t="str">
        <f t="shared" si="0"/>
        <v/>
      </c>
      <c r="AV9" s="196" t="str">
        <f t="shared" si="0"/>
        <v/>
      </c>
      <c r="AW9" s="196" t="str">
        <f t="shared" si="1"/>
        <v/>
      </c>
      <c r="AX9" s="196" t="str">
        <f t="shared" si="1"/>
        <v/>
      </c>
      <c r="AY9" s="196" t="str">
        <f t="shared" si="1"/>
        <v/>
      </c>
      <c r="AZ9" s="196" t="str">
        <f t="shared" si="1"/>
        <v/>
      </c>
      <c r="BA9" s="196" t="str">
        <f t="shared" si="1"/>
        <v/>
      </c>
      <c r="BB9" s="196" t="str">
        <f t="shared" si="1"/>
        <v/>
      </c>
      <c r="BC9" s="196" t="str">
        <f t="shared" si="1"/>
        <v/>
      </c>
      <c r="BD9" s="196" t="str">
        <f t="shared" si="1"/>
        <v/>
      </c>
      <c r="BE9" s="196" t="str">
        <f t="shared" si="1"/>
        <v/>
      </c>
      <c r="BF9" s="196" t="str">
        <f t="shared" si="1"/>
        <v/>
      </c>
      <c r="BG9" s="196" t="str">
        <f t="shared" si="2"/>
        <v/>
      </c>
      <c r="BH9" s="196" t="str">
        <f t="shared" ca="1" si="2"/>
        <v/>
      </c>
      <c r="BI9" s="196" t="str">
        <f t="shared" ca="1" si="2"/>
        <v/>
      </c>
      <c r="BJ9" s="196" t="str">
        <f t="shared" si="2"/>
        <v/>
      </c>
      <c r="BK9" s="196" t="str">
        <f t="shared" si="2"/>
        <v/>
      </c>
      <c r="BL9" s="196" t="str">
        <f t="shared" si="2"/>
        <v/>
      </c>
      <c r="BM9" s="196" t="str">
        <f t="shared" si="2"/>
        <v/>
      </c>
      <c r="BN9" s="196" t="str">
        <f t="shared" si="2"/>
        <v/>
      </c>
      <c r="BO9" s="196" t="str">
        <f t="shared" si="2"/>
        <v/>
      </c>
      <c r="BP9" s="46">
        <f t="shared" ca="1" si="4"/>
        <v>0.17391304347826089</v>
      </c>
    </row>
    <row r="10" spans="1:68" ht="18" customHeight="1">
      <c r="A10" s="8"/>
      <c r="B10" s="5" t="s">
        <v>148</v>
      </c>
      <c r="C10" s="239" t="s">
        <v>148</v>
      </c>
      <c r="D10" s="24" t="str">
        <f>IF('PLOs-TQF-Mapping'!D10="x",IF('Weighted-Score'!D$4&gt;0,'Weighted-Score'!D$4,""),"")</f>
        <v/>
      </c>
      <c r="E10" s="24" t="str">
        <f>IF('PLOs-TQF-Mapping'!E10="x",IF('Weighted-Score'!E$4&gt;0,'Weighted-Score'!E$4,""),"")</f>
        <v/>
      </c>
      <c r="F10" s="24" t="str">
        <f>IF('PLOs-TQF-Mapping'!F10="x",IF('Weighted-Score'!F$4&gt;0,'Weighted-Score'!F$4,""),"")</f>
        <v/>
      </c>
      <c r="G10" s="24" t="str">
        <f>IF('PLOs-TQF-Mapping'!G10="x",IF('Weighted-Score'!G$4&gt;0,'Weighted-Score'!G$4,""),"")</f>
        <v/>
      </c>
      <c r="H10" s="24" t="str">
        <f>IF('PLOs-TQF-Mapping'!H10="x",IF('Weighted-Score'!H$4&gt;0,'Weighted-Score'!H$4,""),"")</f>
        <v/>
      </c>
      <c r="I10" s="24" t="str">
        <f>IF('PLOs-TQF-Mapping'!I10="x",IF('Weighted-Score'!I$4&gt;0,'Weighted-Score'!I$4,""),"")</f>
        <v/>
      </c>
      <c r="J10" s="24" t="str">
        <f>IF('PLOs-TQF-Mapping'!J10="x",IF('Weighted-Score'!J$4&gt;0,'Weighted-Score'!J$4,""),"")</f>
        <v/>
      </c>
      <c r="K10" s="24" t="str">
        <f>IF('PLOs-TQF-Mapping'!K10="x",IF('Weighted-Score'!K$4&gt;0,'Weighted-Score'!K$4,""),"")</f>
        <v/>
      </c>
      <c r="L10" s="24" t="str">
        <f>IF('PLOs-TQF-Mapping'!L10="x",IF('Weighted-Score'!L$4&gt;0,'Weighted-Score'!L$4,""),"")</f>
        <v/>
      </c>
      <c r="M10" s="24" t="str">
        <f ca="1">IF('PLOs-TQF-Mapping'!M10="x",IF('Weighted-Score'!M$4&gt;0,'Weighted-Score'!M$4,""),"")</f>
        <v/>
      </c>
      <c r="N10" s="24" t="str">
        <f>IF('PLOs-TQF-Mapping'!N10="x",IF('Weighted-Score'!N$4&gt;0,'Weighted-Score'!N$4,""),"")</f>
        <v/>
      </c>
      <c r="O10" s="24" t="str">
        <f>IF('PLOs-TQF-Mapping'!O10="x",IF('Weighted-Score'!O$4&gt;0,'Weighted-Score'!O$4,""),"")</f>
        <v/>
      </c>
      <c r="P10" s="24" t="str">
        <f>IF('PLOs-TQF-Mapping'!P10="x",IF('Weighted-Score'!P$4&gt;0,'Weighted-Score'!P$4,""),"")</f>
        <v/>
      </c>
      <c r="Q10" s="24">
        <f ca="1">IF('PLOs-TQF-Mapping'!Q10="x",IF('Weighted-Score'!Q$4&gt;0,'Weighted-Score'!Q$4,""),"")</f>
        <v>0.49523809523809526</v>
      </c>
      <c r="R10" s="24" t="str">
        <f>IF('PLOs-TQF-Mapping'!R10="x",IF('Weighted-Score'!R$4&gt;0,'Weighted-Score'!R$4,""),"")</f>
        <v/>
      </c>
      <c r="S10" s="24">
        <f ca="1">IF('PLOs-TQF-Mapping'!S10="x",IF('Weighted-Score'!S$4&gt;0,'Weighted-Score'!S$4,""),"")</f>
        <v>1.4051069703243615</v>
      </c>
      <c r="T10" s="24" t="str">
        <f>IF('PLOs-TQF-Mapping'!T10="x",IF('Weighted-Score'!T$4&gt;0,'Weighted-Score'!T$4,""),"")</f>
        <v/>
      </c>
      <c r="U10" s="24" t="str">
        <f>IF('PLOs-TQF-Mapping'!U10="x",IF('Weighted-Score'!U$4&gt;0,'Weighted-Score'!U$4,""),"")</f>
        <v/>
      </c>
      <c r="V10" s="24">
        <f ca="1">IF('PLOs-TQF-Mapping'!V10="x",IF('Weighted-Score'!V$4&gt;0,'Weighted-Score'!V$4,""),"")</f>
        <v>1.0749482401656314</v>
      </c>
      <c r="W10" s="24" t="str">
        <f>IF('PLOs-TQF-Mapping'!W10="x",IF('Weighted-Score'!W$4&gt;0,'Weighted-Score'!W$4,""),"")</f>
        <v/>
      </c>
      <c r="X10" s="24" t="str">
        <f>IF('PLOs-TQF-Mapping'!X10="x",IF('Weighted-Score'!X$4&gt;0,'Weighted-Score'!X$4,""),"")</f>
        <v/>
      </c>
      <c r="Y10" s="24" t="str">
        <f>IF('PLOs-TQF-Mapping'!Y10="x",IF('Weighted-Score'!Y$4&gt;0,'Weighted-Score'!Y$4,""),"")</f>
        <v/>
      </c>
      <c r="Z10" s="24" t="str">
        <f>IF('PLOs-TQF-Mapping'!Z10="x",IF('Weighted-Score'!Z$4&gt;0,'Weighted-Score'!Z$4,""),"")</f>
        <v/>
      </c>
      <c r="AA10" s="24" t="str">
        <f>IF('PLOs-TQF-Mapping'!AA10="x",IF('Weighted-Score'!AA$4&gt;0,'Weighted-Score'!AA$4,""),"")</f>
        <v/>
      </c>
      <c r="AB10" s="24" t="str">
        <f>IF('PLOs-TQF-Mapping'!AB10="x",IF('Weighted-Score'!AB$4&gt;0,'Weighted-Score'!AB$4,""),"")</f>
        <v/>
      </c>
      <c r="AC10" s="24" t="str">
        <f>IF('PLOs-TQF-Mapping'!AC10="x",IF('Weighted-Score'!AC$4&gt;0,'Weighted-Score'!AC$4,""),"")</f>
        <v/>
      </c>
      <c r="AD10" s="24" t="str">
        <f>IF('PLOs-TQF-Mapping'!AD10="x",IF('Weighted-Score'!AD$4&gt;0,'Weighted-Score'!AD$4,""),"")</f>
        <v/>
      </c>
      <c r="AE10" s="24" t="str">
        <f>IF('PLOs-TQF-Mapping'!AE10="x",IF('Weighted-Score'!AE$4&gt;0,'Weighted-Score'!AE$4,""),"")</f>
        <v/>
      </c>
      <c r="AF10" s="24" t="str">
        <f>IF('PLOs-TQF-Mapping'!AF10="x",IF('Weighted-Score'!AF$4&gt;0,'Weighted-Score'!AF$4,""),"")</f>
        <v/>
      </c>
      <c r="AG10" s="46">
        <f t="shared" ca="1" si="3"/>
        <v>2.9752933057280879</v>
      </c>
    </row>
    <row r="11" spans="1:68" ht="18" customHeight="1">
      <c r="A11" s="8"/>
      <c r="B11" s="161" t="s">
        <v>148</v>
      </c>
      <c r="C11" s="162" t="s">
        <v>149</v>
      </c>
      <c r="D11" s="24" t="str">
        <f>IF('PLOs-TQF-Mapping'!D11="x",IF('Weighted-Score'!D$4&gt;0,'Weighted-Score'!D$4,""),"")</f>
        <v/>
      </c>
      <c r="E11" s="24" t="str">
        <f>IF('PLOs-TQF-Mapping'!E11="x",IF('Weighted-Score'!E$4&gt;0,'Weighted-Score'!E$4,""),"")</f>
        <v/>
      </c>
      <c r="F11" s="24" t="str">
        <f>IF('PLOs-TQF-Mapping'!F11="x",IF('Weighted-Score'!F$4&gt;0,'Weighted-Score'!F$4,""),"")</f>
        <v/>
      </c>
      <c r="G11" s="24" t="str">
        <f>IF('PLOs-TQF-Mapping'!G11="x",IF('Weighted-Score'!G$4&gt;0,'Weighted-Score'!G$4,""),"")</f>
        <v/>
      </c>
      <c r="H11" s="24" t="str">
        <f>IF('PLOs-TQF-Mapping'!H11="x",IF('Weighted-Score'!H$4&gt;0,'Weighted-Score'!H$4,""),"")</f>
        <v/>
      </c>
      <c r="I11" s="24" t="str">
        <f>IF('PLOs-TQF-Mapping'!I11="x",IF('Weighted-Score'!I$4&gt;0,'Weighted-Score'!I$4,""),"")</f>
        <v/>
      </c>
      <c r="J11" s="24" t="str">
        <f>IF('PLOs-TQF-Mapping'!J11="x",IF('Weighted-Score'!J$4&gt;0,'Weighted-Score'!J$4,""),"")</f>
        <v/>
      </c>
      <c r="K11" s="24" t="str">
        <f>IF('PLOs-TQF-Mapping'!K11="x",IF('Weighted-Score'!K$4&gt;0,'Weighted-Score'!K$4,""),"")</f>
        <v/>
      </c>
      <c r="L11" s="24" t="str">
        <f>IF('PLOs-TQF-Mapping'!L11="x",IF('Weighted-Score'!L$4&gt;0,'Weighted-Score'!L$4,""),"")</f>
        <v/>
      </c>
      <c r="M11" s="24" t="str">
        <f ca="1">IF('PLOs-TQF-Mapping'!M11="x",IF('Weighted-Score'!M$4&gt;0,'Weighted-Score'!M$4,""),"")</f>
        <v/>
      </c>
      <c r="N11" s="24" t="str">
        <f>IF('PLOs-TQF-Mapping'!N11="x",IF('Weighted-Score'!N$4&gt;0,'Weighted-Score'!N$4,""),"")</f>
        <v/>
      </c>
      <c r="O11" s="24" t="str">
        <f>IF('PLOs-TQF-Mapping'!O11="x",IF('Weighted-Score'!O$4&gt;0,'Weighted-Score'!O$4,""),"")</f>
        <v/>
      </c>
      <c r="P11" s="24" t="str">
        <f>IF('PLOs-TQF-Mapping'!P11="x",IF('Weighted-Score'!P$4&gt;0,'Weighted-Score'!P$4,""),"")</f>
        <v/>
      </c>
      <c r="Q11" s="24">
        <f ca="1">IF('PLOs-TQF-Mapping'!Q11="x",IF('Weighted-Score'!Q$4&gt;0,'Weighted-Score'!Q$4,""),"")</f>
        <v>0.49523809523809526</v>
      </c>
      <c r="R11" s="24" t="str">
        <f>IF('PLOs-TQF-Mapping'!R11="x",IF('Weighted-Score'!R$4&gt;0,'Weighted-Score'!R$4,""),"")</f>
        <v/>
      </c>
      <c r="S11" s="24">
        <f ca="1">IF('PLOs-TQF-Mapping'!S11="x",IF('Weighted-Score'!S$4&gt;0,'Weighted-Score'!S$4,""),"")</f>
        <v>1.4051069703243615</v>
      </c>
      <c r="T11" s="24" t="str">
        <f>IF('PLOs-TQF-Mapping'!T11="x",IF('Weighted-Score'!T$4&gt;0,'Weighted-Score'!T$4,""),"")</f>
        <v/>
      </c>
      <c r="U11" s="24" t="str">
        <f>IF('PLOs-TQF-Mapping'!U11="x",IF('Weighted-Score'!U$4&gt;0,'Weighted-Score'!U$4,""),"")</f>
        <v/>
      </c>
      <c r="V11" s="24">
        <f ca="1">IF('PLOs-TQF-Mapping'!V11="x",IF('Weighted-Score'!V$4&gt;0,'Weighted-Score'!V$4,""),"")</f>
        <v>1.0749482401656314</v>
      </c>
      <c r="W11" s="24" t="str">
        <f>IF('PLOs-TQF-Mapping'!W11="x",IF('Weighted-Score'!W$4&gt;0,'Weighted-Score'!W$4,""),"")</f>
        <v/>
      </c>
      <c r="X11" s="24" t="str">
        <f>IF('PLOs-TQF-Mapping'!X11="x",IF('Weighted-Score'!X$4&gt;0,'Weighted-Score'!X$4,""),"")</f>
        <v/>
      </c>
      <c r="Y11" s="24" t="str">
        <f>IF('PLOs-TQF-Mapping'!Y11="x",IF('Weighted-Score'!Y$4&gt;0,'Weighted-Score'!Y$4,""),"")</f>
        <v/>
      </c>
      <c r="Z11" s="24" t="str">
        <f>IF('PLOs-TQF-Mapping'!Z11="x",IF('Weighted-Score'!Z$4&gt;0,'Weighted-Score'!Z$4,""),"")</f>
        <v/>
      </c>
      <c r="AA11" s="24" t="str">
        <f>IF('PLOs-TQF-Mapping'!AA11="x",IF('Weighted-Score'!AA$4&gt;0,'Weighted-Score'!AA$4,""),"")</f>
        <v/>
      </c>
      <c r="AB11" s="24" t="str">
        <f>IF('PLOs-TQF-Mapping'!AB11="x",IF('Weighted-Score'!AB$4&gt;0,'Weighted-Score'!AB$4,""),"")</f>
        <v/>
      </c>
      <c r="AC11" s="24" t="str">
        <f>IF('PLOs-TQF-Mapping'!AC11="x",IF('Weighted-Score'!AC$4&gt;0,'Weighted-Score'!AC$4,""),"")</f>
        <v/>
      </c>
      <c r="AD11" s="24" t="str">
        <f>IF('PLOs-TQF-Mapping'!AD11="x",IF('Weighted-Score'!AD$4&gt;0,'Weighted-Score'!AD$4,""),"")</f>
        <v/>
      </c>
      <c r="AE11" s="24" t="str">
        <f>IF('PLOs-TQF-Mapping'!AE11="x",IF('Weighted-Score'!AE$4&gt;0,'Weighted-Score'!AE$4,""),"")</f>
        <v/>
      </c>
      <c r="AF11" s="24" t="str">
        <f>IF('PLOs-TQF-Mapping'!AF11="x",IF('Weighted-Score'!AF$4&gt;0,'Weighted-Score'!AF$4,""),"")</f>
        <v/>
      </c>
      <c r="AG11" s="163">
        <f t="shared" ca="1" si="3"/>
        <v>2.9752933057280879</v>
      </c>
      <c r="AH11" s="182"/>
    </row>
    <row r="12" spans="1:68" ht="18" customHeight="1" thickBot="1">
      <c r="A12" s="8"/>
      <c r="B12" s="138" t="s">
        <v>148</v>
      </c>
      <c r="C12" s="139" t="s">
        <v>150</v>
      </c>
      <c r="D12" s="140" t="str">
        <f>IF('PLOs-TQF-Mapping'!D12="x",IF('Weighted-Score'!D$4&gt;0,'Weighted-Score'!D$4,""),"")</f>
        <v/>
      </c>
      <c r="E12" s="140" t="str">
        <f>IF('PLOs-TQF-Mapping'!E12="x",IF('Weighted-Score'!E$4&gt;0,'Weighted-Score'!E$4,""),"")</f>
        <v/>
      </c>
      <c r="F12" s="140" t="str">
        <f>IF('PLOs-TQF-Mapping'!F12="x",IF('Weighted-Score'!F$4&gt;0,'Weighted-Score'!F$4,""),"")</f>
        <v/>
      </c>
      <c r="G12" s="140" t="str">
        <f>IF('PLOs-TQF-Mapping'!G12="x",IF('Weighted-Score'!G$4&gt;0,'Weighted-Score'!G$4,""),"")</f>
        <v/>
      </c>
      <c r="H12" s="140" t="str">
        <f>IF('PLOs-TQF-Mapping'!H12="x",IF('Weighted-Score'!H$4&gt;0,'Weighted-Score'!H$4,""),"")</f>
        <v/>
      </c>
      <c r="I12" s="140" t="str">
        <f>IF('PLOs-TQF-Mapping'!I12="x",IF('Weighted-Score'!I$4&gt;0,'Weighted-Score'!I$4,""),"")</f>
        <v/>
      </c>
      <c r="J12" s="140" t="str">
        <f>IF('PLOs-TQF-Mapping'!J12="x",IF('Weighted-Score'!J$4&gt;0,'Weighted-Score'!J$4,""),"")</f>
        <v/>
      </c>
      <c r="K12" s="140" t="str">
        <f>IF('PLOs-TQF-Mapping'!K12="x",IF('Weighted-Score'!K$4&gt;0,'Weighted-Score'!K$4,""),"")</f>
        <v/>
      </c>
      <c r="L12" s="140" t="str">
        <f>IF('PLOs-TQF-Mapping'!L12="x",IF('Weighted-Score'!L$4&gt;0,'Weighted-Score'!L$4,""),"")</f>
        <v/>
      </c>
      <c r="M12" s="140" t="str">
        <f ca="1">IF('PLOs-TQF-Mapping'!M12="x",IF('Weighted-Score'!M$4&gt;0,'Weighted-Score'!M$4,""),"")</f>
        <v/>
      </c>
      <c r="N12" s="140" t="str">
        <f>IF('PLOs-TQF-Mapping'!N12="x",IF('Weighted-Score'!N$4&gt;0,'Weighted-Score'!N$4,""),"")</f>
        <v/>
      </c>
      <c r="O12" s="140" t="str">
        <f>IF('PLOs-TQF-Mapping'!O12="x",IF('Weighted-Score'!O$4&gt;0,'Weighted-Score'!O$4,""),"")</f>
        <v/>
      </c>
      <c r="P12" s="140" t="str">
        <f>IF('PLOs-TQF-Mapping'!P12="x",IF('Weighted-Score'!P$4&gt;0,'Weighted-Score'!P$4,""),"")</f>
        <v/>
      </c>
      <c r="Q12" s="140">
        <f ca="1">IF('PLOs-TQF-Mapping'!Q12="x",IF('Weighted-Score'!Q$4&gt;0,'Weighted-Score'!Q$4,""),"")</f>
        <v>0.49523809523809526</v>
      </c>
      <c r="R12" s="140" t="str">
        <f>IF('PLOs-TQF-Mapping'!R12="x",IF('Weighted-Score'!R$4&gt;0,'Weighted-Score'!R$4,""),"")</f>
        <v/>
      </c>
      <c r="S12" s="140">
        <f ca="1">IF('PLOs-TQF-Mapping'!S12="x",IF('Weighted-Score'!S$4&gt;0,'Weighted-Score'!S$4,""),"")</f>
        <v>1.4051069703243615</v>
      </c>
      <c r="T12" s="140" t="str">
        <f>IF('PLOs-TQF-Mapping'!T12="x",IF('Weighted-Score'!T$4&gt;0,'Weighted-Score'!T$4,""),"")</f>
        <v/>
      </c>
      <c r="U12" s="140" t="str">
        <f>IF('PLOs-TQF-Mapping'!U12="x",IF('Weighted-Score'!U$4&gt;0,'Weighted-Score'!U$4,""),"")</f>
        <v/>
      </c>
      <c r="V12" s="140">
        <f ca="1">IF('PLOs-TQF-Mapping'!V12="x",IF('Weighted-Score'!V$4&gt;0,'Weighted-Score'!V$4,""),"")</f>
        <v>1.0749482401656314</v>
      </c>
      <c r="W12" s="140" t="str">
        <f>IF('PLOs-TQF-Mapping'!W12="x",IF('Weighted-Score'!W$4&gt;0,'Weighted-Score'!W$4,""),"")</f>
        <v/>
      </c>
      <c r="X12" s="140" t="str">
        <f>IF('PLOs-TQF-Mapping'!X12="x",IF('Weighted-Score'!X$4&gt;0,'Weighted-Score'!X$4,""),"")</f>
        <v/>
      </c>
      <c r="Y12" s="140" t="str">
        <f>IF('PLOs-TQF-Mapping'!Y12="x",IF('Weighted-Score'!Y$4&gt;0,'Weighted-Score'!Y$4,""),"")</f>
        <v/>
      </c>
      <c r="Z12" s="140" t="str">
        <f>IF('PLOs-TQF-Mapping'!Z12="x",IF('Weighted-Score'!Z$4&gt;0,'Weighted-Score'!Z$4,""),"")</f>
        <v/>
      </c>
      <c r="AA12" s="140" t="str">
        <f>IF('PLOs-TQF-Mapping'!AA12="x",IF('Weighted-Score'!AA$4&gt;0,'Weighted-Score'!AA$4,""),"")</f>
        <v/>
      </c>
      <c r="AB12" s="140" t="str">
        <f>IF('PLOs-TQF-Mapping'!AB12="x",IF('Weighted-Score'!AB$4&gt;0,'Weighted-Score'!AB$4,""),"")</f>
        <v/>
      </c>
      <c r="AC12" s="140" t="str">
        <f>IF('PLOs-TQF-Mapping'!AC12="x",IF('Weighted-Score'!AC$4&gt;0,'Weighted-Score'!AC$4,""),"")</f>
        <v/>
      </c>
      <c r="AD12" s="140" t="str">
        <f>IF('PLOs-TQF-Mapping'!AD12="x",IF('Weighted-Score'!AD$4&gt;0,'Weighted-Score'!AD$4,""),"")</f>
        <v/>
      </c>
      <c r="AE12" s="140" t="str">
        <f>IF('PLOs-TQF-Mapping'!AE12="x",IF('Weighted-Score'!AE$4&gt;0,'Weighted-Score'!AE$4,""),"")</f>
        <v/>
      </c>
      <c r="AF12" s="140" t="str">
        <f>IF('PLOs-TQF-Mapping'!AF12="x",IF('Weighted-Score'!AF$4&gt;0,'Weighted-Score'!AF$4,""),"")</f>
        <v/>
      </c>
      <c r="AG12" s="141">
        <f t="shared" ca="1" si="3"/>
        <v>2.9752933057280879</v>
      </c>
      <c r="AH12" s="141">
        <f ca="1">SUM(AG9:AG12)</f>
        <v>11.901173222912352</v>
      </c>
      <c r="AI12" s="10">
        <f ca="1">AH12/AH37</f>
        <v>0.70840316803049708</v>
      </c>
      <c r="AL12" s="181"/>
    </row>
    <row r="13" spans="1:68" ht="18" customHeight="1" thickTop="1">
      <c r="A13" s="8"/>
      <c r="B13" s="5" t="s">
        <v>149</v>
      </c>
      <c r="C13" s="239" t="s">
        <v>147</v>
      </c>
      <c r="D13" s="137" t="str">
        <f>IF('PLOs-TQF-Mapping'!D13="x",IF('Weighted-Score'!D$4&gt;0,'Weighted-Score'!D$4,""),"")</f>
        <v/>
      </c>
      <c r="E13" s="137" t="str">
        <f>IF('PLOs-TQF-Mapping'!E13="x",IF('Weighted-Score'!E$4&gt;0,'Weighted-Score'!E$4,""),"")</f>
        <v/>
      </c>
      <c r="F13" s="137" t="str">
        <f>IF('PLOs-TQF-Mapping'!F13="x",IF('Weighted-Score'!F$4&gt;0,'Weighted-Score'!F$4,""),"")</f>
        <v/>
      </c>
      <c r="G13" s="137" t="str">
        <f>IF('PLOs-TQF-Mapping'!G13="x",IF('Weighted-Score'!G$4&gt;0,'Weighted-Score'!G$4,""),"")</f>
        <v/>
      </c>
      <c r="H13" s="137" t="str">
        <f>IF('PLOs-TQF-Mapping'!H13="x",IF('Weighted-Score'!H$4&gt;0,'Weighted-Score'!H$4,""),"")</f>
        <v/>
      </c>
      <c r="I13" s="137" t="str">
        <f>IF('PLOs-TQF-Mapping'!I13="x",IF('Weighted-Score'!I$4&gt;0,'Weighted-Score'!I$4,""),"")</f>
        <v/>
      </c>
      <c r="J13" s="137" t="str">
        <f>IF('PLOs-TQF-Mapping'!J13="x",IF('Weighted-Score'!J$4&gt;0,'Weighted-Score'!J$4,""),"")</f>
        <v/>
      </c>
      <c r="K13" s="137" t="str">
        <f>IF('PLOs-TQF-Mapping'!K13="x",IF('Weighted-Score'!K$4&gt;0,'Weighted-Score'!K$4,""),"")</f>
        <v/>
      </c>
      <c r="L13" s="137" t="str">
        <f>IF('PLOs-TQF-Mapping'!L13="x",IF('Weighted-Score'!L$4&gt;0,'Weighted-Score'!L$4,""),"")</f>
        <v/>
      </c>
      <c r="M13" s="137" t="str">
        <f ca="1">IF('PLOs-TQF-Mapping'!M13="x",IF('Weighted-Score'!M$4&gt;0,'Weighted-Score'!M$4,""),"")</f>
        <v/>
      </c>
      <c r="N13" s="137" t="str">
        <f>IF('PLOs-TQF-Mapping'!N13="x",IF('Weighted-Score'!N$4&gt;0,'Weighted-Score'!N$4,""),"")</f>
        <v/>
      </c>
      <c r="O13" s="137" t="str">
        <f>IF('PLOs-TQF-Mapping'!O13="x",IF('Weighted-Score'!O$4&gt;0,'Weighted-Score'!O$4,""),"")</f>
        <v/>
      </c>
      <c r="P13" s="137" t="str">
        <f>IF('PLOs-TQF-Mapping'!P13="x",IF('Weighted-Score'!P$4&gt;0,'Weighted-Score'!P$4,""),"")</f>
        <v/>
      </c>
      <c r="Q13" s="137" t="str">
        <f>IF('PLOs-TQF-Mapping'!Q13="x",IF('Weighted-Score'!Q$4&gt;0,'Weighted-Score'!Q$4,""),"")</f>
        <v/>
      </c>
      <c r="R13" s="137" t="str">
        <f>IF('PLOs-TQF-Mapping'!R13="x",IF('Weighted-Score'!R$4&gt;0,'Weighted-Score'!R$4,""),"")</f>
        <v/>
      </c>
      <c r="S13" s="137">
        <f ca="1">IF('PLOs-TQF-Mapping'!S13="x",IF('Weighted-Score'!S$4&gt;0,'Weighted-Score'!S$4,""),"")</f>
        <v>1.4051069703243615</v>
      </c>
      <c r="T13" s="137" t="str">
        <f>IF('PLOs-TQF-Mapping'!T13="x",IF('Weighted-Score'!T$4&gt;0,'Weighted-Score'!T$4,""),"")</f>
        <v/>
      </c>
      <c r="U13" s="137" t="str">
        <f>IF('PLOs-TQF-Mapping'!U13="x",IF('Weighted-Score'!U$4&gt;0,'Weighted-Score'!U$4,""),"")</f>
        <v/>
      </c>
      <c r="V13" s="137">
        <f ca="1">IF('PLOs-TQF-Mapping'!V13="x",IF('Weighted-Score'!V$4&gt;0,'Weighted-Score'!V$4,""),"")</f>
        <v>1.0749482401656314</v>
      </c>
      <c r="W13" s="137" t="str">
        <f>IF('PLOs-TQF-Mapping'!W13="x",IF('Weighted-Score'!W$4&gt;0,'Weighted-Score'!W$4,""),"")</f>
        <v/>
      </c>
      <c r="X13" s="137" t="str">
        <f>IF('PLOs-TQF-Mapping'!X13="x",IF('Weighted-Score'!X$4&gt;0,'Weighted-Score'!X$4,""),"")</f>
        <v/>
      </c>
      <c r="Y13" s="137" t="str">
        <f>IF('PLOs-TQF-Mapping'!Y13="x",IF('Weighted-Score'!Y$4&gt;0,'Weighted-Score'!Y$4,""),"")</f>
        <v/>
      </c>
      <c r="Z13" s="137" t="str">
        <f>IF('PLOs-TQF-Mapping'!Z13="x",IF('Weighted-Score'!Z$4&gt;0,'Weighted-Score'!Z$4,""),"")</f>
        <v/>
      </c>
      <c r="AA13" s="137" t="str">
        <f>IF('PLOs-TQF-Mapping'!AA13="x",IF('Weighted-Score'!AA$4&gt;0,'Weighted-Score'!AA$4,""),"")</f>
        <v/>
      </c>
      <c r="AB13" s="137" t="str">
        <f>IF('PLOs-TQF-Mapping'!AB13="x",IF('Weighted-Score'!AB$4&gt;0,'Weighted-Score'!AB$4,""),"")</f>
        <v/>
      </c>
      <c r="AC13" s="137" t="str">
        <f>IF('PLOs-TQF-Mapping'!AC13="x",IF('Weighted-Score'!AC$4&gt;0,'Weighted-Score'!AC$4,""),"")</f>
        <v/>
      </c>
      <c r="AD13" s="137" t="str">
        <f>IF('PLOs-TQF-Mapping'!AD13="x",IF('Weighted-Score'!AD$4&gt;0,'Weighted-Score'!AD$4,""),"")</f>
        <v/>
      </c>
      <c r="AE13" s="137" t="str">
        <f>IF('PLOs-TQF-Mapping'!AE13="x",IF('Weighted-Score'!AE$4&gt;0,'Weighted-Score'!AE$4,""),"")</f>
        <v/>
      </c>
      <c r="AF13" s="137" t="str">
        <f>IF('PLOs-TQF-Mapping'!AF13="x",IF('Weighted-Score'!AF$4&gt;0,'Weighted-Score'!AF$4,""),"")</f>
        <v/>
      </c>
      <c r="AG13" s="46">
        <f t="shared" ca="1" si="3"/>
        <v>2.4800552104899927</v>
      </c>
    </row>
    <row r="14" spans="1:68" ht="18" customHeight="1">
      <c r="A14" s="8"/>
      <c r="B14" s="5" t="s">
        <v>149</v>
      </c>
      <c r="C14" s="239" t="s">
        <v>148</v>
      </c>
      <c r="D14" s="24" t="str">
        <f>IF('PLOs-TQF-Mapping'!D14="x",IF('Weighted-Score'!D$4&gt;0,'Weighted-Score'!D$4,""),"")</f>
        <v/>
      </c>
      <c r="E14" s="24" t="str">
        <f>IF('PLOs-TQF-Mapping'!E14="x",IF('Weighted-Score'!E$4&gt;0,'Weighted-Score'!E$4,""),"")</f>
        <v/>
      </c>
      <c r="F14" s="24" t="str">
        <f>IF('PLOs-TQF-Mapping'!F14="x",IF('Weighted-Score'!F$4&gt;0,'Weighted-Score'!F$4,""),"")</f>
        <v/>
      </c>
      <c r="G14" s="24" t="str">
        <f>IF('PLOs-TQF-Mapping'!G14="x",IF('Weighted-Score'!G$4&gt;0,'Weighted-Score'!G$4,""),"")</f>
        <v/>
      </c>
      <c r="H14" s="24" t="str">
        <f>IF('PLOs-TQF-Mapping'!H14="x",IF('Weighted-Score'!H$4&gt;0,'Weighted-Score'!H$4,""),"")</f>
        <v/>
      </c>
      <c r="I14" s="24" t="str">
        <f>IF('PLOs-TQF-Mapping'!I14="x",IF('Weighted-Score'!I$4&gt;0,'Weighted-Score'!I$4,""),"")</f>
        <v/>
      </c>
      <c r="J14" s="24" t="str">
        <f>IF('PLOs-TQF-Mapping'!J14="x",IF('Weighted-Score'!J$4&gt;0,'Weighted-Score'!J$4,""),"")</f>
        <v/>
      </c>
      <c r="K14" s="24" t="str">
        <f>IF('PLOs-TQF-Mapping'!K14="x",IF('Weighted-Score'!K$4&gt;0,'Weighted-Score'!K$4,""),"")</f>
        <v/>
      </c>
      <c r="L14" s="24" t="str">
        <f>IF('PLOs-TQF-Mapping'!L14="x",IF('Weighted-Score'!L$4&gt;0,'Weighted-Score'!L$4,""),"")</f>
        <v/>
      </c>
      <c r="M14" s="24" t="str">
        <f ca="1">IF('PLOs-TQF-Mapping'!M14="x",IF('Weighted-Score'!M$4&gt;0,'Weighted-Score'!M$4,""),"")</f>
        <v/>
      </c>
      <c r="N14" s="24" t="str">
        <f>IF('PLOs-TQF-Mapping'!N14="x",IF('Weighted-Score'!N$4&gt;0,'Weighted-Score'!N$4,""),"")</f>
        <v/>
      </c>
      <c r="O14" s="24" t="str">
        <f>IF('PLOs-TQF-Mapping'!O14="x",IF('Weighted-Score'!O$4&gt;0,'Weighted-Score'!O$4,""),"")</f>
        <v/>
      </c>
      <c r="P14" s="24" t="str">
        <f>IF('PLOs-TQF-Mapping'!P14="x",IF('Weighted-Score'!P$4&gt;0,'Weighted-Score'!P$4,""),"")</f>
        <v/>
      </c>
      <c r="Q14" s="24" t="str">
        <f>IF('PLOs-TQF-Mapping'!Q14="x",IF('Weighted-Score'!Q$4&gt;0,'Weighted-Score'!Q$4,""),"")</f>
        <v/>
      </c>
      <c r="R14" s="24" t="str">
        <f>IF('PLOs-TQF-Mapping'!R14="x",IF('Weighted-Score'!R$4&gt;0,'Weighted-Score'!R$4,""),"")</f>
        <v/>
      </c>
      <c r="S14" s="24">
        <f ca="1">IF('PLOs-TQF-Mapping'!S14="x",IF('Weighted-Score'!S$4&gt;0,'Weighted-Score'!S$4,""),"")</f>
        <v>1.4051069703243615</v>
      </c>
      <c r="T14" s="24" t="str">
        <f>IF('PLOs-TQF-Mapping'!T14="x",IF('Weighted-Score'!T$4&gt;0,'Weighted-Score'!T$4,""),"")</f>
        <v/>
      </c>
      <c r="U14" s="24" t="str">
        <f>IF('PLOs-TQF-Mapping'!U14="x",IF('Weighted-Score'!U$4&gt;0,'Weighted-Score'!U$4,""),"")</f>
        <v/>
      </c>
      <c r="V14" s="24">
        <f ca="1">IF('PLOs-TQF-Mapping'!V14="x",IF('Weighted-Score'!V$4&gt;0,'Weighted-Score'!V$4,""),"")</f>
        <v>1.0749482401656314</v>
      </c>
      <c r="W14" s="24" t="str">
        <f>IF('PLOs-TQF-Mapping'!W14="x",IF('Weighted-Score'!W$4&gt;0,'Weighted-Score'!W$4,""),"")</f>
        <v/>
      </c>
      <c r="X14" s="24" t="str">
        <f>IF('PLOs-TQF-Mapping'!X14="x",IF('Weighted-Score'!X$4&gt;0,'Weighted-Score'!X$4,""),"")</f>
        <v/>
      </c>
      <c r="Y14" s="24" t="str">
        <f>IF('PLOs-TQF-Mapping'!Y14="x",IF('Weighted-Score'!Y$4&gt;0,'Weighted-Score'!Y$4,""),"")</f>
        <v/>
      </c>
      <c r="Z14" s="24" t="str">
        <f>IF('PLOs-TQF-Mapping'!Z14="x",IF('Weighted-Score'!Z$4&gt;0,'Weighted-Score'!Z$4,""),"")</f>
        <v/>
      </c>
      <c r="AA14" s="24" t="str">
        <f>IF('PLOs-TQF-Mapping'!AA14="x",IF('Weighted-Score'!AA$4&gt;0,'Weighted-Score'!AA$4,""),"")</f>
        <v/>
      </c>
      <c r="AB14" s="24" t="str">
        <f>IF('PLOs-TQF-Mapping'!AB14="x",IF('Weighted-Score'!AB$4&gt;0,'Weighted-Score'!AB$4,""),"")</f>
        <v/>
      </c>
      <c r="AC14" s="24" t="str">
        <f>IF('PLOs-TQF-Mapping'!AC14="x",IF('Weighted-Score'!AC$4&gt;0,'Weighted-Score'!AC$4,""),"")</f>
        <v/>
      </c>
      <c r="AD14" s="24" t="str">
        <f>IF('PLOs-TQF-Mapping'!AD14="x",IF('Weighted-Score'!AD$4&gt;0,'Weighted-Score'!AD$4,""),"")</f>
        <v/>
      </c>
      <c r="AE14" s="24" t="str">
        <f>IF('PLOs-TQF-Mapping'!AE14="x",IF('Weighted-Score'!AE$4&gt;0,'Weighted-Score'!AE$4,""),"")</f>
        <v/>
      </c>
      <c r="AF14" s="24" t="str">
        <f>IF('PLOs-TQF-Mapping'!AF14="x",IF('Weighted-Score'!AF$4&gt;0,'Weighted-Score'!AF$4,""),"")</f>
        <v/>
      </c>
      <c r="AG14" s="46">
        <f t="shared" ca="1" si="3"/>
        <v>2.4800552104899927</v>
      </c>
    </row>
    <row r="15" spans="1:68" ht="18" customHeight="1" thickBot="1">
      <c r="A15" s="8"/>
      <c r="B15" s="138" t="s">
        <v>149</v>
      </c>
      <c r="C15" s="139" t="s">
        <v>149</v>
      </c>
      <c r="D15" s="140" t="str">
        <f>IF('PLOs-TQF-Mapping'!D15="x",IF('Weighted-Score'!D$4&gt;0,'Weighted-Score'!D$4,""),"")</f>
        <v/>
      </c>
      <c r="E15" s="140" t="str">
        <f>IF('PLOs-TQF-Mapping'!E15="x",IF('Weighted-Score'!E$4&gt;0,'Weighted-Score'!E$4,""),"")</f>
        <v/>
      </c>
      <c r="F15" s="140" t="str">
        <f>IF('PLOs-TQF-Mapping'!F15="x",IF('Weighted-Score'!F$4&gt;0,'Weighted-Score'!F$4,""),"")</f>
        <v/>
      </c>
      <c r="G15" s="140" t="str">
        <f>IF('PLOs-TQF-Mapping'!G15="x",IF('Weighted-Score'!G$4&gt;0,'Weighted-Score'!G$4,""),"")</f>
        <v/>
      </c>
      <c r="H15" s="140" t="str">
        <f>IF('PLOs-TQF-Mapping'!H15="x",IF('Weighted-Score'!H$4&gt;0,'Weighted-Score'!H$4,""),"")</f>
        <v/>
      </c>
      <c r="I15" s="140" t="str">
        <f>IF('PLOs-TQF-Mapping'!I15="x",IF('Weighted-Score'!I$4&gt;0,'Weighted-Score'!I$4,""),"")</f>
        <v/>
      </c>
      <c r="J15" s="140" t="str">
        <f>IF('PLOs-TQF-Mapping'!J15="x",IF('Weighted-Score'!J$4&gt;0,'Weighted-Score'!J$4,""),"")</f>
        <v/>
      </c>
      <c r="K15" s="140" t="str">
        <f>IF('PLOs-TQF-Mapping'!K15="x",IF('Weighted-Score'!K$4&gt;0,'Weighted-Score'!K$4,""),"")</f>
        <v/>
      </c>
      <c r="L15" s="140" t="str">
        <f>IF('PLOs-TQF-Mapping'!L15="x",IF('Weighted-Score'!L$4&gt;0,'Weighted-Score'!L$4,""),"")</f>
        <v/>
      </c>
      <c r="M15" s="140" t="str">
        <f>IF('PLOs-TQF-Mapping'!M15="x",IF('Weighted-Score'!M$4&gt;0,'Weighted-Score'!M$4,""),"")</f>
        <v/>
      </c>
      <c r="N15" s="140" t="str">
        <f>IF('PLOs-TQF-Mapping'!N15="x",IF('Weighted-Score'!N$4&gt;0,'Weighted-Score'!N$4,""),"")</f>
        <v/>
      </c>
      <c r="O15" s="140" t="str">
        <f>IF('PLOs-TQF-Mapping'!O15="x",IF('Weighted-Score'!O$4&gt;0,'Weighted-Score'!O$4,""),"")</f>
        <v/>
      </c>
      <c r="P15" s="140" t="str">
        <f>IF('PLOs-TQF-Mapping'!P15="x",IF('Weighted-Score'!P$4&gt;0,'Weighted-Score'!P$4,""),"")</f>
        <v/>
      </c>
      <c r="Q15" s="140" t="str">
        <f>IF('PLOs-TQF-Mapping'!Q15="x",IF('Weighted-Score'!Q$4&gt;0,'Weighted-Score'!Q$4,""),"")</f>
        <v/>
      </c>
      <c r="R15" s="140" t="str">
        <f>IF('PLOs-TQF-Mapping'!R15="x",IF('Weighted-Score'!R$4&gt;0,'Weighted-Score'!R$4,""),"")</f>
        <v/>
      </c>
      <c r="S15" s="140">
        <f ca="1">IF('PLOs-TQF-Mapping'!S15="x",IF('Weighted-Score'!S$4&gt;0,'Weighted-Score'!S$4,""),"")</f>
        <v>1.4051069703243615</v>
      </c>
      <c r="T15" s="140" t="str">
        <f>IF('PLOs-TQF-Mapping'!T15="x",IF('Weighted-Score'!T$4&gt;0,'Weighted-Score'!T$4,""),"")</f>
        <v/>
      </c>
      <c r="U15" s="140" t="str">
        <f>IF('PLOs-TQF-Mapping'!U15="x",IF('Weighted-Score'!U$4&gt;0,'Weighted-Score'!U$4,""),"")</f>
        <v/>
      </c>
      <c r="V15" s="140">
        <f ca="1">IF('PLOs-TQF-Mapping'!V15="x",IF('Weighted-Score'!V$4&gt;0,'Weighted-Score'!V$4,""),"")</f>
        <v>1.0749482401656314</v>
      </c>
      <c r="W15" s="140" t="str">
        <f>IF('PLOs-TQF-Mapping'!W15="x",IF('Weighted-Score'!W$4&gt;0,'Weighted-Score'!W$4,""),"")</f>
        <v/>
      </c>
      <c r="X15" s="140" t="str">
        <f>IF('PLOs-TQF-Mapping'!X15="x",IF('Weighted-Score'!X$4&gt;0,'Weighted-Score'!X$4,""),"")</f>
        <v/>
      </c>
      <c r="Y15" s="140" t="str">
        <f ca="1">IF('PLOs-TQF-Mapping'!Y15="x",IF('Weighted-Score'!Y$4&gt;0,'Weighted-Score'!Y$4,""),"")</f>
        <v/>
      </c>
      <c r="Z15" s="140" t="str">
        <f>IF('PLOs-TQF-Mapping'!Z15="x",IF('Weighted-Score'!Z$4&gt;0,'Weighted-Score'!Z$4,""),"")</f>
        <v/>
      </c>
      <c r="AA15" s="140" t="str">
        <f ca="1">IF('PLOs-TQF-Mapping'!AA15="x",IF('Weighted-Score'!AA$4&gt;0,'Weighted-Score'!AA$4,""),"")</f>
        <v/>
      </c>
      <c r="AB15" s="140" t="str">
        <f>IF('PLOs-TQF-Mapping'!AB15="x",IF('Weighted-Score'!AB$4&gt;0,'Weighted-Score'!AB$4,""),"")</f>
        <v/>
      </c>
      <c r="AC15" s="140" t="str">
        <f>IF('PLOs-TQF-Mapping'!AC15="x",IF('Weighted-Score'!AC$4&gt;0,'Weighted-Score'!AC$4,""),"")</f>
        <v/>
      </c>
      <c r="AD15" s="140" t="str">
        <f ca="1">IF('PLOs-TQF-Mapping'!AD15="x",IF('Weighted-Score'!AD$4&gt;0,'Weighted-Score'!AD$4,""),"")</f>
        <v/>
      </c>
      <c r="AE15" s="140" t="str">
        <f>IF('PLOs-TQF-Mapping'!AE15="x",IF('Weighted-Score'!AE$4&gt;0,'Weighted-Score'!AE$4,""),"")</f>
        <v/>
      </c>
      <c r="AF15" s="140" t="str">
        <f>IF('PLOs-TQF-Mapping'!AF15="x",IF('Weighted-Score'!AF$4&gt;0,'Weighted-Score'!AF$4,""),"")</f>
        <v/>
      </c>
      <c r="AG15" s="141">
        <f t="shared" ca="1" si="3"/>
        <v>2.4800552104899927</v>
      </c>
      <c r="AH15" s="141">
        <f ca="1">SUM(AG13:AG15)</f>
        <v>7.440165631469978</v>
      </c>
      <c r="AI15" s="10">
        <f ca="1">AH15/AH40</f>
        <v>0.68890422513610905</v>
      </c>
      <c r="AL15" s="181"/>
    </row>
    <row r="16" spans="1:68" ht="18" customHeight="1" thickTop="1">
      <c r="A16" s="8"/>
      <c r="B16" s="5" t="s">
        <v>150</v>
      </c>
      <c r="C16" s="239" t="s">
        <v>147</v>
      </c>
      <c r="D16" s="137" t="str">
        <f>IF('PLOs-TQF-Mapping'!D16="x",IF('Weighted-Score'!D$4&gt;0,'Weighted-Score'!D$4,""),"")</f>
        <v/>
      </c>
      <c r="E16" s="137" t="str">
        <f>IF('PLOs-TQF-Mapping'!E16="x",IF('Weighted-Score'!E$4&gt;0,'Weighted-Score'!E$4,""),"")</f>
        <v/>
      </c>
      <c r="F16" s="137" t="str">
        <f>IF('PLOs-TQF-Mapping'!F16="x",IF('Weighted-Score'!F$4&gt;0,'Weighted-Score'!F$4,""),"")</f>
        <v/>
      </c>
      <c r="G16" s="137" t="str">
        <f>IF('PLOs-TQF-Mapping'!G16="x",IF('Weighted-Score'!G$4&gt;0,'Weighted-Score'!G$4,""),"")</f>
        <v/>
      </c>
      <c r="H16" s="137" t="str">
        <f>IF('PLOs-TQF-Mapping'!H16="x",IF('Weighted-Score'!H$4&gt;0,'Weighted-Score'!H$4,""),"")</f>
        <v/>
      </c>
      <c r="I16" s="137" t="str">
        <f>IF('PLOs-TQF-Mapping'!I16="x",IF('Weighted-Score'!I$4&gt;0,'Weighted-Score'!I$4,""),"")</f>
        <v/>
      </c>
      <c r="J16" s="137" t="str">
        <f>IF('PLOs-TQF-Mapping'!J16="x",IF('Weighted-Score'!J$4&gt;0,'Weighted-Score'!J$4,""),"")</f>
        <v/>
      </c>
      <c r="K16" s="137" t="str">
        <f>IF('PLOs-TQF-Mapping'!K16="x",IF('Weighted-Score'!K$4&gt;0,'Weighted-Score'!K$4,""),"")</f>
        <v/>
      </c>
      <c r="L16" s="137" t="str">
        <f>IF('PLOs-TQF-Mapping'!L16="x",IF('Weighted-Score'!L$4&gt;0,'Weighted-Score'!L$4,""),"")</f>
        <v/>
      </c>
      <c r="M16" s="137" t="str">
        <f>IF('PLOs-TQF-Mapping'!M16="x",IF('Weighted-Score'!M$4&gt;0,'Weighted-Score'!M$4,""),"")</f>
        <v/>
      </c>
      <c r="N16" s="137" t="str">
        <f>IF('PLOs-TQF-Mapping'!N16="x",IF('Weighted-Score'!N$4&gt;0,'Weighted-Score'!N$4,""),"")</f>
        <v/>
      </c>
      <c r="O16" s="137" t="str">
        <f>IF('PLOs-TQF-Mapping'!O16="x",IF('Weighted-Score'!O$4&gt;0,'Weighted-Score'!O$4,""),"")</f>
        <v/>
      </c>
      <c r="P16" s="137" t="str">
        <f>IF('PLOs-TQF-Mapping'!P16="x",IF('Weighted-Score'!P$4&gt;0,'Weighted-Score'!P$4,""),"")</f>
        <v/>
      </c>
      <c r="Q16" s="137" t="str">
        <f>IF('PLOs-TQF-Mapping'!Q16="x",IF('Weighted-Score'!Q$4&gt;0,'Weighted-Score'!Q$4,""),"")</f>
        <v/>
      </c>
      <c r="R16" s="137" t="str">
        <f>IF('PLOs-TQF-Mapping'!R16="x",IF('Weighted-Score'!R$4&gt;0,'Weighted-Score'!R$4,""),"")</f>
        <v/>
      </c>
      <c r="S16" s="137" t="str">
        <f>IF('PLOs-TQF-Mapping'!S16="x",IF('Weighted-Score'!S$4&gt;0,'Weighted-Score'!S$4,""),"")</f>
        <v/>
      </c>
      <c r="T16" s="137" t="str">
        <f>IF('PLOs-TQF-Mapping'!T16="x",IF('Weighted-Score'!T$4&gt;0,'Weighted-Score'!T$4,""),"")</f>
        <v/>
      </c>
      <c r="U16" s="137" t="str">
        <f>IF('PLOs-TQF-Mapping'!U16="x",IF('Weighted-Score'!U$4&gt;0,'Weighted-Score'!U$4,""),"")</f>
        <v/>
      </c>
      <c r="V16" s="137" t="str">
        <f>IF('PLOs-TQF-Mapping'!V16="x",IF('Weighted-Score'!V$4&gt;0,'Weighted-Score'!V$4,""),"")</f>
        <v/>
      </c>
      <c r="W16" s="137" t="str">
        <f>IF('PLOs-TQF-Mapping'!W16="x",IF('Weighted-Score'!W$4&gt;0,'Weighted-Score'!W$4,""),"")</f>
        <v/>
      </c>
      <c r="X16" s="137" t="str">
        <f>IF('PLOs-TQF-Mapping'!X16="x",IF('Weighted-Score'!X$4&gt;0,'Weighted-Score'!X$4,""),"")</f>
        <v/>
      </c>
      <c r="Y16" s="137" t="str">
        <f>IF('PLOs-TQF-Mapping'!Y16="x",IF('Weighted-Score'!Y$4&gt;0,'Weighted-Score'!Y$4,""),"")</f>
        <v/>
      </c>
      <c r="Z16" s="137" t="str">
        <f>IF('PLOs-TQF-Mapping'!Z16="x",IF('Weighted-Score'!Z$4&gt;0,'Weighted-Score'!Z$4,""),"")</f>
        <v/>
      </c>
      <c r="AA16" s="137" t="str">
        <f>IF('PLOs-TQF-Mapping'!AA16="x",IF('Weighted-Score'!AA$4&gt;0,'Weighted-Score'!AA$4,""),"")</f>
        <v/>
      </c>
      <c r="AB16" s="137" t="str">
        <f>IF('PLOs-TQF-Mapping'!AB16="x",IF('Weighted-Score'!AB$4&gt;0,'Weighted-Score'!AB$4,""),"")</f>
        <v/>
      </c>
      <c r="AC16" s="137">
        <f ca="1">IF('PLOs-TQF-Mapping'!AC16="x",IF('Weighted-Score'!AC$4&gt;0,'Weighted-Score'!AC$4,""),"")</f>
        <v>0.49523809523809526</v>
      </c>
      <c r="AD16" s="137" t="str">
        <f>IF('PLOs-TQF-Mapping'!AD16="x",IF('Weighted-Score'!AD$4&gt;0,'Weighted-Score'!AD$4,""),"")</f>
        <v/>
      </c>
      <c r="AE16" s="137" t="str">
        <f ca="1">IF('PLOs-TQF-Mapping'!AE16="x",IF('Weighted-Score'!AE$4&gt;0,'Weighted-Score'!AE$4,""),"")</f>
        <v/>
      </c>
      <c r="AF16" s="137">
        <f ca="1">IF('PLOs-TQF-Mapping'!AF16="x",IF('Weighted-Score'!AF$4&gt;0,'Weighted-Score'!AF$4,""),"")</f>
        <v>0.57971014492753614</v>
      </c>
      <c r="AG16" s="46">
        <f t="shared" ca="1" si="3"/>
        <v>1.0749482401656314</v>
      </c>
    </row>
    <row r="17" spans="1:68" ht="18" customHeight="1">
      <c r="A17" s="8"/>
      <c r="B17" s="5" t="s">
        <v>150</v>
      </c>
      <c r="C17" s="239" t="s">
        <v>148</v>
      </c>
      <c r="D17" s="24" t="str">
        <f>IF('PLOs-TQF-Mapping'!D17="x",IF('Weighted-Score'!D$4&gt;0,'Weighted-Score'!D$4,""),"")</f>
        <v/>
      </c>
      <c r="E17" s="24" t="str">
        <f>IF('PLOs-TQF-Mapping'!E17="x",IF('Weighted-Score'!E$4&gt;0,'Weighted-Score'!E$4,""),"")</f>
        <v/>
      </c>
      <c r="F17" s="24" t="str">
        <f>IF('PLOs-TQF-Mapping'!F17="x",IF('Weighted-Score'!F$4&gt;0,'Weighted-Score'!F$4,""),"")</f>
        <v/>
      </c>
      <c r="G17" s="24" t="str">
        <f>IF('PLOs-TQF-Mapping'!G17="x",IF('Weighted-Score'!G$4&gt;0,'Weighted-Score'!G$4,""),"")</f>
        <v/>
      </c>
      <c r="H17" s="24" t="str">
        <f>IF('PLOs-TQF-Mapping'!H17="x",IF('Weighted-Score'!H$4&gt;0,'Weighted-Score'!H$4,""),"")</f>
        <v/>
      </c>
      <c r="I17" s="24" t="str">
        <f>IF('PLOs-TQF-Mapping'!I17="x",IF('Weighted-Score'!I$4&gt;0,'Weighted-Score'!I$4,""),"")</f>
        <v/>
      </c>
      <c r="J17" s="24" t="str">
        <f>IF('PLOs-TQF-Mapping'!J17="x",IF('Weighted-Score'!J$4&gt;0,'Weighted-Score'!J$4,""),"")</f>
        <v/>
      </c>
      <c r="K17" s="24" t="str">
        <f>IF('PLOs-TQF-Mapping'!K17="x",IF('Weighted-Score'!K$4&gt;0,'Weighted-Score'!K$4,""),"")</f>
        <v/>
      </c>
      <c r="L17" s="24" t="str">
        <f>IF('PLOs-TQF-Mapping'!L17="x",IF('Weighted-Score'!L$4&gt;0,'Weighted-Score'!L$4,""),"")</f>
        <v/>
      </c>
      <c r="M17" s="24" t="str">
        <f>IF('PLOs-TQF-Mapping'!M17="x",IF('Weighted-Score'!M$4&gt;0,'Weighted-Score'!M$4,""),"")</f>
        <v/>
      </c>
      <c r="N17" s="24" t="str">
        <f>IF('PLOs-TQF-Mapping'!N17="x",IF('Weighted-Score'!N$4&gt;0,'Weighted-Score'!N$4,""),"")</f>
        <v/>
      </c>
      <c r="O17" s="24" t="str">
        <f>IF('PLOs-TQF-Mapping'!O17="x",IF('Weighted-Score'!O$4&gt;0,'Weighted-Score'!O$4,""),"")</f>
        <v/>
      </c>
      <c r="P17" s="24" t="str">
        <f>IF('PLOs-TQF-Mapping'!P17="x",IF('Weighted-Score'!P$4&gt;0,'Weighted-Score'!P$4,""),"")</f>
        <v/>
      </c>
      <c r="Q17" s="24" t="str">
        <f>IF('PLOs-TQF-Mapping'!Q17="x",IF('Weighted-Score'!Q$4&gt;0,'Weighted-Score'!Q$4,""),"")</f>
        <v/>
      </c>
      <c r="R17" s="24" t="str">
        <f>IF('PLOs-TQF-Mapping'!R17="x",IF('Weighted-Score'!R$4&gt;0,'Weighted-Score'!R$4,""),"")</f>
        <v/>
      </c>
      <c r="S17" s="24" t="str">
        <f>IF('PLOs-TQF-Mapping'!S17="x",IF('Weighted-Score'!S$4&gt;0,'Weighted-Score'!S$4,""),"")</f>
        <v/>
      </c>
      <c r="T17" s="24" t="str">
        <f>IF('PLOs-TQF-Mapping'!T17="x",IF('Weighted-Score'!T$4&gt;0,'Weighted-Score'!T$4,""),"")</f>
        <v/>
      </c>
      <c r="U17" s="24" t="str">
        <f>IF('PLOs-TQF-Mapping'!U17="x",IF('Weighted-Score'!U$4&gt;0,'Weighted-Score'!U$4,""),"")</f>
        <v/>
      </c>
      <c r="V17" s="24" t="str">
        <f>IF('PLOs-TQF-Mapping'!V17="x",IF('Weighted-Score'!V$4&gt;0,'Weighted-Score'!V$4,""),"")</f>
        <v/>
      </c>
      <c r="W17" s="24" t="str">
        <f>IF('PLOs-TQF-Mapping'!W17="x",IF('Weighted-Score'!W$4&gt;0,'Weighted-Score'!W$4,""),"")</f>
        <v/>
      </c>
      <c r="X17" s="24" t="str">
        <f>IF('PLOs-TQF-Mapping'!X17="x",IF('Weighted-Score'!X$4&gt;0,'Weighted-Score'!X$4,""),"")</f>
        <v/>
      </c>
      <c r="Y17" s="24" t="str">
        <f>IF('PLOs-TQF-Mapping'!Y17="x",IF('Weighted-Score'!Y$4&gt;0,'Weighted-Score'!Y$4,""),"")</f>
        <v/>
      </c>
      <c r="Z17" s="24" t="str">
        <f>IF('PLOs-TQF-Mapping'!Z17="x",IF('Weighted-Score'!Z$4&gt;0,'Weighted-Score'!Z$4,""),"")</f>
        <v/>
      </c>
      <c r="AA17" s="24" t="str">
        <f>IF('PLOs-TQF-Mapping'!AA17="x",IF('Weighted-Score'!AA$4&gt;0,'Weighted-Score'!AA$4,""),"")</f>
        <v/>
      </c>
      <c r="AB17" s="24" t="str">
        <f>IF('PLOs-TQF-Mapping'!AB17="x",IF('Weighted-Score'!AB$4&gt;0,'Weighted-Score'!AB$4,""),"")</f>
        <v/>
      </c>
      <c r="AC17" s="24">
        <f ca="1">IF('PLOs-TQF-Mapping'!AC17="x",IF('Weighted-Score'!AC$4&gt;0,'Weighted-Score'!AC$4,""),"")</f>
        <v>0.49523809523809526</v>
      </c>
      <c r="AD17" s="24" t="str">
        <f>IF('PLOs-TQF-Mapping'!AD17="x",IF('Weighted-Score'!AD$4&gt;0,'Weighted-Score'!AD$4,""),"")</f>
        <v/>
      </c>
      <c r="AE17" s="24" t="str">
        <f ca="1">IF('PLOs-TQF-Mapping'!AE17="x",IF('Weighted-Score'!AE$4&gt;0,'Weighted-Score'!AE$4,""),"")</f>
        <v/>
      </c>
      <c r="AF17" s="24">
        <f ca="1">IF('PLOs-TQF-Mapping'!AF17="x",IF('Weighted-Score'!AF$4&gt;0,'Weighted-Score'!AF$4,""),"")</f>
        <v>0.57971014492753614</v>
      </c>
      <c r="AG17" s="46">
        <f t="shared" ca="1" si="3"/>
        <v>1.0749482401656314</v>
      </c>
    </row>
    <row r="18" spans="1:68" ht="18" customHeight="1">
      <c r="A18" s="8"/>
      <c r="B18" s="161" t="s">
        <v>150</v>
      </c>
      <c r="C18" s="162" t="s">
        <v>149</v>
      </c>
      <c r="D18" s="24" t="str">
        <f>IF('PLOs-TQF-Mapping'!D18="x",IF('Weighted-Score'!D$4&gt;0,'Weighted-Score'!D$4,""),"")</f>
        <v/>
      </c>
      <c r="E18" s="24" t="str">
        <f>IF('PLOs-TQF-Mapping'!E18="x",IF('Weighted-Score'!E$4&gt;0,'Weighted-Score'!E$4,""),"")</f>
        <v/>
      </c>
      <c r="F18" s="24" t="str">
        <f ca="1">IF('PLOs-TQF-Mapping'!F18="x",IF('Weighted-Score'!F$4&gt;0,'Weighted-Score'!F$4,""),"")</f>
        <v/>
      </c>
      <c r="G18" s="24" t="str">
        <f ca="1">IF('PLOs-TQF-Mapping'!G18="x",IF('Weighted-Score'!G$4&gt;0,'Weighted-Score'!G$4,""),"")</f>
        <v/>
      </c>
      <c r="H18" s="24" t="str">
        <f>IF('PLOs-TQF-Mapping'!H18="x",IF('Weighted-Score'!H$4&gt;0,'Weighted-Score'!H$4,""),"")</f>
        <v/>
      </c>
      <c r="I18" s="24" t="str">
        <f>IF('PLOs-TQF-Mapping'!I18="x",IF('Weighted-Score'!I$4&gt;0,'Weighted-Score'!I$4,""),"")</f>
        <v/>
      </c>
      <c r="J18" s="24" t="str">
        <f>IF('PLOs-TQF-Mapping'!J18="x",IF('Weighted-Score'!J$4&gt;0,'Weighted-Score'!J$4,""),"")</f>
        <v/>
      </c>
      <c r="K18" s="24" t="str">
        <f>IF('PLOs-TQF-Mapping'!K18="x",IF('Weighted-Score'!K$4&gt;0,'Weighted-Score'!K$4,""),"")</f>
        <v/>
      </c>
      <c r="L18" s="24" t="str">
        <f>IF('PLOs-TQF-Mapping'!L18="x",IF('Weighted-Score'!L$4&gt;0,'Weighted-Score'!L$4,""),"")</f>
        <v/>
      </c>
      <c r="M18" s="24" t="str">
        <f>IF('PLOs-TQF-Mapping'!M18="x",IF('Weighted-Score'!M$4&gt;0,'Weighted-Score'!M$4,""),"")</f>
        <v/>
      </c>
      <c r="N18" s="24" t="str">
        <f>IF('PLOs-TQF-Mapping'!N18="x",IF('Weighted-Score'!N$4&gt;0,'Weighted-Score'!N$4,""),"")</f>
        <v/>
      </c>
      <c r="O18" s="24" t="str">
        <f>IF('PLOs-TQF-Mapping'!O18="x",IF('Weighted-Score'!O$4&gt;0,'Weighted-Score'!O$4,""),"")</f>
        <v/>
      </c>
      <c r="P18" s="24" t="str">
        <f>IF('PLOs-TQF-Mapping'!P18="x",IF('Weighted-Score'!P$4&gt;0,'Weighted-Score'!P$4,""),"")</f>
        <v/>
      </c>
      <c r="Q18" s="24" t="str">
        <f>IF('PLOs-TQF-Mapping'!Q18="x",IF('Weighted-Score'!Q$4&gt;0,'Weighted-Score'!Q$4,""),"")</f>
        <v/>
      </c>
      <c r="R18" s="24" t="str">
        <f>IF('PLOs-TQF-Mapping'!R18="x",IF('Weighted-Score'!R$4&gt;0,'Weighted-Score'!R$4,""),"")</f>
        <v/>
      </c>
      <c r="S18" s="24" t="str">
        <f>IF('PLOs-TQF-Mapping'!S18="x",IF('Weighted-Score'!S$4&gt;0,'Weighted-Score'!S$4,""),"")</f>
        <v/>
      </c>
      <c r="T18" s="24" t="str">
        <f>IF('PLOs-TQF-Mapping'!T18="x",IF('Weighted-Score'!T$4&gt;0,'Weighted-Score'!T$4,""),"")</f>
        <v/>
      </c>
      <c r="U18" s="24" t="str">
        <f>IF('PLOs-TQF-Mapping'!U18="x",IF('Weighted-Score'!U$4&gt;0,'Weighted-Score'!U$4,""),"")</f>
        <v/>
      </c>
      <c r="V18" s="24" t="str">
        <f>IF('PLOs-TQF-Mapping'!V18="x",IF('Weighted-Score'!V$4&gt;0,'Weighted-Score'!V$4,""),"")</f>
        <v/>
      </c>
      <c r="W18" s="24" t="str">
        <f>IF('PLOs-TQF-Mapping'!W18="x",IF('Weighted-Score'!W$4&gt;0,'Weighted-Score'!W$4,""),"")</f>
        <v/>
      </c>
      <c r="X18" s="24" t="str">
        <f ca="1">IF('PLOs-TQF-Mapping'!X18="x",IF('Weighted-Score'!X$4&gt;0,'Weighted-Score'!X$4,""),"")</f>
        <v/>
      </c>
      <c r="Y18" s="24" t="str">
        <f>IF('PLOs-TQF-Mapping'!Y18="x",IF('Weighted-Score'!Y$4&gt;0,'Weighted-Score'!Y$4,""),"")</f>
        <v/>
      </c>
      <c r="Z18" s="24" t="str">
        <f ca="1">IF('PLOs-TQF-Mapping'!Z18="x",IF('Weighted-Score'!Z$4&gt;0,'Weighted-Score'!Z$4,""),"")</f>
        <v/>
      </c>
      <c r="AA18" s="24" t="str">
        <f ca="1">IF('PLOs-TQF-Mapping'!AA18="x",IF('Weighted-Score'!AA$4&gt;0,'Weighted-Score'!AA$4,""),"")</f>
        <v/>
      </c>
      <c r="AB18" s="24" t="str">
        <f>IF('PLOs-TQF-Mapping'!AB18="x",IF('Weighted-Score'!AB$4&gt;0,'Weighted-Score'!AB$4,""),"")</f>
        <v/>
      </c>
      <c r="AC18" s="24" t="str">
        <f>IF('PLOs-TQF-Mapping'!AC18="x",IF('Weighted-Score'!AC$4&gt;0,'Weighted-Score'!AC$4,""),"")</f>
        <v/>
      </c>
      <c r="AD18" s="24" t="str">
        <f>IF('PLOs-TQF-Mapping'!AD18="x",IF('Weighted-Score'!AD$4&gt;0,'Weighted-Score'!AD$4,""),"")</f>
        <v/>
      </c>
      <c r="AE18" s="24" t="str">
        <f>IF('PLOs-TQF-Mapping'!AE18="x",IF('Weighted-Score'!AE$4&gt;0,'Weighted-Score'!AE$4,""),"")</f>
        <v/>
      </c>
      <c r="AF18" s="24" t="str">
        <f>IF('PLOs-TQF-Mapping'!AF18="x",IF('Weighted-Score'!AF$4&gt;0,'Weighted-Score'!AF$4,""),"")</f>
        <v/>
      </c>
      <c r="AG18" s="163">
        <f t="shared" ca="1" si="3"/>
        <v>0</v>
      </c>
      <c r="AH18" s="182"/>
    </row>
    <row r="19" spans="1:68" ht="18" customHeight="1" thickBot="1">
      <c r="A19" s="8"/>
      <c r="B19" s="138" t="s">
        <v>150</v>
      </c>
      <c r="C19" s="139" t="s">
        <v>150</v>
      </c>
      <c r="D19" s="140" t="str">
        <f>IF('PLOs-TQF-Mapping'!D19="x",IF('Weighted-Score'!D$4&gt;0,'Weighted-Score'!D$4,""),"")</f>
        <v/>
      </c>
      <c r="E19" s="140" t="str">
        <f>IF('PLOs-TQF-Mapping'!E19="x",IF('Weighted-Score'!E$4&gt;0,'Weighted-Score'!E$4,""),"")</f>
        <v/>
      </c>
      <c r="F19" s="140" t="str">
        <f>IF('PLOs-TQF-Mapping'!F19="x",IF('Weighted-Score'!F$4&gt;0,'Weighted-Score'!F$4,""),"")</f>
        <v/>
      </c>
      <c r="G19" s="140" t="str">
        <f>IF('PLOs-TQF-Mapping'!G19="x",IF('Weighted-Score'!G$4&gt;0,'Weighted-Score'!G$4,""),"")</f>
        <v/>
      </c>
      <c r="H19" s="140" t="str">
        <f>IF('PLOs-TQF-Mapping'!H19="x",IF('Weighted-Score'!H$4&gt;0,'Weighted-Score'!H$4,""),"")</f>
        <v/>
      </c>
      <c r="I19" s="140" t="str">
        <f>IF('PLOs-TQF-Mapping'!I19="x",IF('Weighted-Score'!I$4&gt;0,'Weighted-Score'!I$4,""),"")</f>
        <v/>
      </c>
      <c r="J19" s="140" t="str">
        <f>IF('PLOs-TQF-Mapping'!J19="x",IF('Weighted-Score'!J$4&gt;0,'Weighted-Score'!J$4,""),"")</f>
        <v/>
      </c>
      <c r="K19" s="140" t="str">
        <f>IF('PLOs-TQF-Mapping'!K19="x",IF('Weighted-Score'!K$4&gt;0,'Weighted-Score'!K$4,""),"")</f>
        <v/>
      </c>
      <c r="L19" s="140" t="str">
        <f>IF('PLOs-TQF-Mapping'!L19="x",IF('Weighted-Score'!L$4&gt;0,'Weighted-Score'!L$4,""),"")</f>
        <v/>
      </c>
      <c r="M19" s="140" t="str">
        <f>IF('PLOs-TQF-Mapping'!M19="x",IF('Weighted-Score'!M$4&gt;0,'Weighted-Score'!M$4,""),"")</f>
        <v/>
      </c>
      <c r="N19" s="140" t="str">
        <f>IF('PLOs-TQF-Mapping'!N19="x",IF('Weighted-Score'!N$4&gt;0,'Weighted-Score'!N$4,""),"")</f>
        <v/>
      </c>
      <c r="O19" s="140" t="str">
        <f>IF('PLOs-TQF-Mapping'!O19="x",IF('Weighted-Score'!O$4&gt;0,'Weighted-Score'!O$4,""),"")</f>
        <v/>
      </c>
      <c r="P19" s="140" t="str">
        <f>IF('PLOs-TQF-Mapping'!P19="x",IF('Weighted-Score'!P$4&gt;0,'Weighted-Score'!P$4,""),"")</f>
        <v/>
      </c>
      <c r="Q19" s="140" t="str">
        <f>IF('PLOs-TQF-Mapping'!Q19="x",IF('Weighted-Score'!Q$4&gt;0,'Weighted-Score'!Q$4,""),"")</f>
        <v/>
      </c>
      <c r="R19" s="140" t="str">
        <f>IF('PLOs-TQF-Mapping'!R19="x",IF('Weighted-Score'!R$4&gt;0,'Weighted-Score'!R$4,""),"")</f>
        <v/>
      </c>
      <c r="S19" s="140" t="str">
        <f>IF('PLOs-TQF-Mapping'!S19="x",IF('Weighted-Score'!S$4&gt;0,'Weighted-Score'!S$4,""),"")</f>
        <v/>
      </c>
      <c r="T19" s="140" t="str">
        <f>IF('PLOs-TQF-Mapping'!T19="x",IF('Weighted-Score'!T$4&gt;0,'Weighted-Score'!T$4,""),"")</f>
        <v/>
      </c>
      <c r="U19" s="140" t="str">
        <f>IF('PLOs-TQF-Mapping'!U19="x",IF('Weighted-Score'!U$4&gt;0,'Weighted-Score'!U$4,""),"")</f>
        <v/>
      </c>
      <c r="V19" s="140" t="str">
        <f>IF('PLOs-TQF-Mapping'!V19="x",IF('Weighted-Score'!V$4&gt;0,'Weighted-Score'!V$4,""),"")</f>
        <v/>
      </c>
      <c r="W19" s="140" t="str">
        <f ca="1">IF('PLOs-TQF-Mapping'!W19="x",IF('Weighted-Score'!W$4&gt;0,'Weighted-Score'!W$4,""),"")</f>
        <v/>
      </c>
      <c r="X19" s="140" t="str">
        <f>IF('PLOs-TQF-Mapping'!X19="x",IF('Weighted-Score'!X$4&gt;0,'Weighted-Score'!X$4,""),"")</f>
        <v/>
      </c>
      <c r="Y19" s="140" t="str">
        <f>IF('PLOs-TQF-Mapping'!Y19="x",IF('Weighted-Score'!Y$4&gt;0,'Weighted-Score'!Y$4,""),"")</f>
        <v/>
      </c>
      <c r="Z19" s="140" t="str">
        <f>IF('PLOs-TQF-Mapping'!Z19="x",IF('Weighted-Score'!Z$4&gt;0,'Weighted-Score'!Z$4,""),"")</f>
        <v/>
      </c>
      <c r="AA19" s="140" t="str">
        <f>IF('PLOs-TQF-Mapping'!AA19="x",IF('Weighted-Score'!AA$4&gt;0,'Weighted-Score'!AA$4,""),"")</f>
        <v/>
      </c>
      <c r="AB19" s="140" t="str">
        <f>IF('PLOs-TQF-Mapping'!AB19="x",IF('Weighted-Score'!AB$4&gt;0,'Weighted-Score'!AB$4,""),"")</f>
        <v/>
      </c>
      <c r="AC19" s="140" t="str">
        <f>IF('PLOs-TQF-Mapping'!AC19="x",IF('Weighted-Score'!AC$4&gt;0,'Weighted-Score'!AC$4,""),"")</f>
        <v/>
      </c>
      <c r="AD19" s="140" t="str">
        <f>IF('PLOs-TQF-Mapping'!AD19="x",IF('Weighted-Score'!AD$4&gt;0,'Weighted-Score'!AD$4,""),"")</f>
        <v/>
      </c>
      <c r="AE19" s="140" t="str">
        <f>IF('PLOs-TQF-Mapping'!AE19="x",IF('Weighted-Score'!AE$4&gt;0,'Weighted-Score'!AE$4,""),"")</f>
        <v/>
      </c>
      <c r="AF19" s="140" t="str">
        <f>IF('PLOs-TQF-Mapping'!AF19="x",IF('Weighted-Score'!AF$4&gt;0,'Weighted-Score'!AF$4,""),"")</f>
        <v/>
      </c>
      <c r="AG19" s="141">
        <f t="shared" ca="1" si="3"/>
        <v>0</v>
      </c>
      <c r="AH19" s="141">
        <f ca="1">SUM(AG16:AG19)</f>
        <v>2.1498964803312628</v>
      </c>
      <c r="AI19" s="10">
        <f ca="1">AH19/AH44</f>
        <v>0.67184265010351962</v>
      </c>
      <c r="AK19" s="181"/>
      <c r="AL19" s="181"/>
    </row>
    <row r="20" spans="1:68" ht="18" customHeight="1" thickTop="1">
      <c r="A20" s="8"/>
      <c r="B20" s="5" t="s">
        <v>151</v>
      </c>
      <c r="C20" s="239" t="s">
        <v>147</v>
      </c>
      <c r="D20" s="137" t="str">
        <f>IF('PLOs-TQF-Mapping'!D20="x",IF('Weighted-Score'!D$4&gt;0,'Weighted-Score'!D$4,""),"")</f>
        <v/>
      </c>
      <c r="E20" s="137" t="str">
        <f>IF('PLOs-TQF-Mapping'!E20="x",IF('Weighted-Score'!E$4&gt;0,'Weighted-Score'!E$4,""),"")</f>
        <v/>
      </c>
      <c r="F20" s="137" t="str">
        <f>IF('PLOs-TQF-Mapping'!F20="x",IF('Weighted-Score'!F$4&gt;0,'Weighted-Score'!F$4,""),"")</f>
        <v/>
      </c>
      <c r="G20" s="137" t="str">
        <f>IF('PLOs-TQF-Mapping'!G20="x",IF('Weighted-Score'!G$4&gt;0,'Weighted-Score'!G$4,""),"")</f>
        <v/>
      </c>
      <c r="H20" s="137" t="str">
        <f>IF('PLOs-TQF-Mapping'!H20="x",IF('Weighted-Score'!H$4&gt;0,'Weighted-Score'!H$4,""),"")</f>
        <v/>
      </c>
      <c r="I20" s="137" t="str">
        <f>IF('PLOs-TQF-Mapping'!I20="x",IF('Weighted-Score'!I$4&gt;0,'Weighted-Score'!I$4,""),"")</f>
        <v/>
      </c>
      <c r="J20" s="137" t="str">
        <f>IF('PLOs-TQF-Mapping'!J20="x",IF('Weighted-Score'!J$4&gt;0,'Weighted-Score'!J$4,""),"")</f>
        <v/>
      </c>
      <c r="K20" s="137" t="str">
        <f>IF('PLOs-TQF-Mapping'!K20="x",IF('Weighted-Score'!K$4&gt;0,'Weighted-Score'!K$4,""),"")</f>
        <v/>
      </c>
      <c r="L20" s="137" t="str">
        <f>IF('PLOs-TQF-Mapping'!L20="x",IF('Weighted-Score'!L$4&gt;0,'Weighted-Score'!L$4,""),"")</f>
        <v/>
      </c>
      <c r="M20" s="137" t="str">
        <f>IF('PLOs-TQF-Mapping'!M20="x",IF('Weighted-Score'!M$4&gt;0,'Weighted-Score'!M$4,""),"")</f>
        <v/>
      </c>
      <c r="N20" s="137" t="str">
        <f ca="1">IF('PLOs-TQF-Mapping'!N20="x",IF('Weighted-Score'!N$4&gt;0,'Weighted-Score'!N$4,""),"")</f>
        <v/>
      </c>
      <c r="O20" s="137" t="str">
        <f>IF('PLOs-TQF-Mapping'!O20="x",IF('Weighted-Score'!O$4&gt;0,'Weighted-Score'!O$4,""),"")</f>
        <v/>
      </c>
      <c r="P20" s="137" t="str">
        <f>IF('PLOs-TQF-Mapping'!P20="x",IF('Weighted-Score'!P$4&gt;0,'Weighted-Score'!P$4,""),"")</f>
        <v/>
      </c>
      <c r="Q20" s="137" t="str">
        <f>IF('PLOs-TQF-Mapping'!Q20="x",IF('Weighted-Score'!Q$4&gt;0,'Weighted-Score'!Q$4,""),"")</f>
        <v/>
      </c>
      <c r="R20" s="137" t="str">
        <f>IF('PLOs-TQF-Mapping'!R20="x",IF('Weighted-Score'!R$4&gt;0,'Weighted-Score'!R$4,""),"")</f>
        <v/>
      </c>
      <c r="S20" s="137" t="str">
        <f>IF('PLOs-TQF-Mapping'!S20="x",IF('Weighted-Score'!S$4&gt;0,'Weighted-Score'!S$4,""),"")</f>
        <v/>
      </c>
      <c r="T20" s="137">
        <f ca="1">IF('PLOs-TQF-Mapping'!T20="x",IF('Weighted-Score'!T$4&gt;0,'Weighted-Score'!T$4,""),"")</f>
        <v>0.33015873015873015</v>
      </c>
      <c r="U20" s="137" t="str">
        <f>IF('PLOs-TQF-Mapping'!U20="x",IF('Weighted-Score'!U$4&gt;0,'Weighted-Score'!U$4,""),"")</f>
        <v/>
      </c>
      <c r="V20" s="137" t="str">
        <f>IF('PLOs-TQF-Mapping'!V20="x",IF('Weighted-Score'!V$4&gt;0,'Weighted-Score'!V$4,""),"")</f>
        <v/>
      </c>
      <c r="W20" s="137" t="str">
        <f>IF('PLOs-TQF-Mapping'!W20="x",IF('Weighted-Score'!W$4&gt;0,'Weighted-Score'!W$4,""),"")</f>
        <v/>
      </c>
      <c r="X20" s="137" t="str">
        <f>IF('PLOs-TQF-Mapping'!X20="x",IF('Weighted-Score'!X$4&gt;0,'Weighted-Score'!X$4,""),"")</f>
        <v/>
      </c>
      <c r="Y20" s="137" t="str">
        <f>IF('PLOs-TQF-Mapping'!Y20="x",IF('Weighted-Score'!Y$4&gt;0,'Weighted-Score'!Y$4,""),"")</f>
        <v/>
      </c>
      <c r="Z20" s="137" t="str">
        <f>IF('PLOs-TQF-Mapping'!Z20="x",IF('Weighted-Score'!Z$4&gt;0,'Weighted-Score'!Z$4,""),"")</f>
        <v/>
      </c>
      <c r="AA20" s="137" t="str">
        <f>IF('PLOs-TQF-Mapping'!AA20="x",IF('Weighted-Score'!AA$4&gt;0,'Weighted-Score'!AA$4,""),"")</f>
        <v/>
      </c>
      <c r="AB20" s="137" t="str">
        <f>IF('PLOs-TQF-Mapping'!AB20="x",IF('Weighted-Score'!AB$4&gt;0,'Weighted-Score'!AB$4,""),"")</f>
        <v/>
      </c>
      <c r="AC20" s="137">
        <f ca="1">IF('PLOs-TQF-Mapping'!AC20="x",IF('Weighted-Score'!AC$4&gt;0,'Weighted-Score'!AC$4,""),"")</f>
        <v>0.49523809523809526</v>
      </c>
      <c r="AD20" s="137" t="str">
        <f>IF('PLOs-TQF-Mapping'!AD20="x",IF('Weighted-Score'!AD$4&gt;0,'Weighted-Score'!AD$4,""),"")</f>
        <v/>
      </c>
      <c r="AE20" s="137" t="str">
        <f>IF('PLOs-TQF-Mapping'!AE20="x",IF('Weighted-Score'!AE$4&gt;0,'Weighted-Score'!AE$4,""),"")</f>
        <v/>
      </c>
      <c r="AF20" s="137">
        <f ca="1">IF('PLOs-TQF-Mapping'!AF20="x",IF('Weighted-Score'!AF$4&gt;0,'Weighted-Score'!AF$4,""),"")</f>
        <v>0.57971014492753614</v>
      </c>
      <c r="AG20" s="46">
        <f t="shared" ca="1" si="3"/>
        <v>1.4051069703243615</v>
      </c>
    </row>
    <row r="21" spans="1:68" ht="18" customHeight="1" thickBot="1">
      <c r="A21" s="8"/>
      <c r="B21" s="138" t="s">
        <v>151</v>
      </c>
      <c r="C21" s="139" t="s">
        <v>148</v>
      </c>
      <c r="D21" s="140" t="str">
        <f>IF('PLOs-TQF-Mapping'!D21="x",IF('Weighted-Score'!D$4&gt;0,'Weighted-Score'!D$4,""),"")</f>
        <v/>
      </c>
      <c r="E21" s="140" t="str">
        <f>IF('PLOs-TQF-Mapping'!E21="x",IF('Weighted-Score'!E$4&gt;0,'Weighted-Score'!E$4,""),"")</f>
        <v/>
      </c>
      <c r="F21" s="140" t="str">
        <f>IF('PLOs-TQF-Mapping'!F21="x",IF('Weighted-Score'!F$4&gt;0,'Weighted-Score'!F$4,""),"")</f>
        <v/>
      </c>
      <c r="G21" s="140" t="str">
        <f>IF('PLOs-TQF-Mapping'!G21="x",IF('Weighted-Score'!G$4&gt;0,'Weighted-Score'!G$4,""),"")</f>
        <v/>
      </c>
      <c r="H21" s="140" t="str">
        <f>IF('PLOs-TQF-Mapping'!H21="x",IF('Weighted-Score'!H$4&gt;0,'Weighted-Score'!H$4,""),"")</f>
        <v/>
      </c>
      <c r="I21" s="140" t="str">
        <f>IF('PLOs-TQF-Mapping'!I21="x",IF('Weighted-Score'!I$4&gt;0,'Weighted-Score'!I$4,""),"")</f>
        <v/>
      </c>
      <c r="J21" s="140" t="str">
        <f>IF('PLOs-TQF-Mapping'!J21="x",IF('Weighted-Score'!J$4&gt;0,'Weighted-Score'!J$4,""),"")</f>
        <v/>
      </c>
      <c r="K21" s="140" t="str">
        <f>IF('PLOs-TQF-Mapping'!K21="x",IF('Weighted-Score'!K$4&gt;0,'Weighted-Score'!K$4,""),"")</f>
        <v/>
      </c>
      <c r="L21" s="140" t="str">
        <f>IF('PLOs-TQF-Mapping'!L21="x",IF('Weighted-Score'!L$4&gt;0,'Weighted-Score'!L$4,""),"")</f>
        <v/>
      </c>
      <c r="M21" s="140" t="str">
        <f>IF('PLOs-TQF-Mapping'!M21="x",IF('Weighted-Score'!M$4&gt;0,'Weighted-Score'!M$4,""),"")</f>
        <v/>
      </c>
      <c r="N21" s="140" t="str">
        <f ca="1">IF('PLOs-TQF-Mapping'!N21="x",IF('Weighted-Score'!N$4&gt;0,'Weighted-Score'!N$4,""),"")</f>
        <v/>
      </c>
      <c r="O21" s="140" t="str">
        <f ca="1">IF('PLOs-TQF-Mapping'!O21="x",IF('Weighted-Score'!O$4&gt;0,'Weighted-Score'!O$4,""),"")</f>
        <v/>
      </c>
      <c r="P21" s="140" t="str">
        <f>IF('PLOs-TQF-Mapping'!P21="x",IF('Weighted-Score'!P$4&gt;0,'Weighted-Score'!P$4,""),"")</f>
        <v/>
      </c>
      <c r="Q21" s="140" t="str">
        <f>IF('PLOs-TQF-Mapping'!Q21="x",IF('Weighted-Score'!Q$4&gt;0,'Weighted-Score'!Q$4,""),"")</f>
        <v/>
      </c>
      <c r="R21" s="140" t="str">
        <f>IF('PLOs-TQF-Mapping'!R21="x",IF('Weighted-Score'!R$4&gt;0,'Weighted-Score'!R$4,""),"")</f>
        <v/>
      </c>
      <c r="S21" s="140" t="str">
        <f>IF('PLOs-TQF-Mapping'!S21="x",IF('Weighted-Score'!S$4&gt;0,'Weighted-Score'!S$4,""),"")</f>
        <v/>
      </c>
      <c r="T21" s="140" t="str">
        <f>IF('PLOs-TQF-Mapping'!T21="x",IF('Weighted-Score'!T$4&gt;0,'Weighted-Score'!T$4,""),"")</f>
        <v/>
      </c>
      <c r="U21" s="140" t="str">
        <f>IF('PLOs-TQF-Mapping'!U21="x",IF('Weighted-Score'!U$4&gt;0,'Weighted-Score'!U$4,""),"")</f>
        <v/>
      </c>
      <c r="V21" s="140" t="str">
        <f>IF('PLOs-TQF-Mapping'!V21="x",IF('Weighted-Score'!V$4&gt;0,'Weighted-Score'!V$4,""),"")</f>
        <v/>
      </c>
      <c r="W21" s="140" t="str">
        <f>IF('PLOs-TQF-Mapping'!W21="x",IF('Weighted-Score'!W$4&gt;0,'Weighted-Score'!W$4,""),"")</f>
        <v/>
      </c>
      <c r="X21" s="140" t="str">
        <f>IF('PLOs-TQF-Mapping'!X21="x",IF('Weighted-Score'!X$4&gt;0,'Weighted-Score'!X$4,""),"")</f>
        <v/>
      </c>
      <c r="Y21" s="140" t="str">
        <f>IF('PLOs-TQF-Mapping'!Y21="x",IF('Weighted-Score'!Y$4&gt;0,'Weighted-Score'!Y$4,""),"")</f>
        <v/>
      </c>
      <c r="Z21" s="140" t="str">
        <f>IF('PLOs-TQF-Mapping'!Z21="x",IF('Weighted-Score'!Z$4&gt;0,'Weighted-Score'!Z$4,""),"")</f>
        <v/>
      </c>
      <c r="AA21" s="140" t="str">
        <f>IF('PLOs-TQF-Mapping'!AA21="x",IF('Weighted-Score'!AA$4&gt;0,'Weighted-Score'!AA$4,""),"")</f>
        <v/>
      </c>
      <c r="AB21" s="140" t="str">
        <f ca="1">IF('PLOs-TQF-Mapping'!AB21="x",IF('Weighted-Score'!AB$4&gt;0,'Weighted-Score'!AB$4,""),"")</f>
        <v/>
      </c>
      <c r="AC21" s="140" t="str">
        <f>IF('PLOs-TQF-Mapping'!AC21="x",IF('Weighted-Score'!AC$4&gt;0,'Weighted-Score'!AC$4,""),"")</f>
        <v/>
      </c>
      <c r="AD21" s="140" t="str">
        <f>IF('PLOs-TQF-Mapping'!AD21="x",IF('Weighted-Score'!AD$4&gt;0,'Weighted-Score'!AD$4,""),"")</f>
        <v/>
      </c>
      <c r="AE21" s="140" t="str">
        <f>IF('PLOs-TQF-Mapping'!AE21="x",IF('Weighted-Score'!AE$4&gt;0,'Weighted-Score'!AE$4,""),"")</f>
        <v/>
      </c>
      <c r="AF21" s="140" t="str">
        <f>IF('PLOs-TQF-Mapping'!AF21="x",IF('Weighted-Score'!AF$4&gt;0,'Weighted-Score'!AF$4,""),"")</f>
        <v/>
      </c>
      <c r="AG21" s="141">
        <f t="shared" ca="1" si="3"/>
        <v>0</v>
      </c>
      <c r="AH21" s="141">
        <f ca="1">SUM(AG20:AG21)</f>
        <v>1.4051069703243615</v>
      </c>
      <c r="AI21" s="10">
        <f ca="1">AH21/AH46</f>
        <v>0.70255348516218075</v>
      </c>
      <c r="AK21" s="181"/>
      <c r="AL21" s="181"/>
    </row>
    <row r="22" spans="1:68" ht="18" customHeight="1" thickTop="1">
      <c r="A22" s="8"/>
      <c r="B22" s="5" t="s">
        <v>152</v>
      </c>
      <c r="C22" s="239" t="s">
        <v>147</v>
      </c>
      <c r="D22" s="137" t="str">
        <f ca="1">IF('PLOs-TQF-Mapping'!D22="x",IF('Weighted-Score'!D$4&gt;0,'Weighted-Score'!D$4,""),"")</f>
        <v/>
      </c>
      <c r="E22" s="137">
        <f ca="1">IF('PLOs-TQF-Mapping'!E22="x",IF('Weighted-Score'!E$4&gt;0,'Weighted-Score'!E$4,""),"")</f>
        <v>0.17391304347826089</v>
      </c>
      <c r="F22" s="137" t="str">
        <f>IF('PLOs-TQF-Mapping'!F22="x",IF('Weighted-Score'!F$4&gt;0,'Weighted-Score'!F$4,""),"")</f>
        <v/>
      </c>
      <c r="G22" s="137" t="str">
        <f ca="1">IF('PLOs-TQF-Mapping'!G22="x",IF('Weighted-Score'!G$4&gt;0,'Weighted-Score'!G$4,""),"")</f>
        <v/>
      </c>
      <c r="H22" s="137" t="str">
        <f ca="1">IF('PLOs-TQF-Mapping'!H22="x",IF('Weighted-Score'!H$4&gt;0,'Weighted-Score'!H$4,""),"")</f>
        <v/>
      </c>
      <c r="I22" s="137" t="str">
        <f>IF('PLOs-TQF-Mapping'!I22="x",IF('Weighted-Score'!I$4&gt;0,'Weighted-Score'!I$4,""),"")</f>
        <v/>
      </c>
      <c r="J22" s="137" t="str">
        <f ca="1">IF('PLOs-TQF-Mapping'!J22="x",IF('Weighted-Score'!J$4&gt;0,'Weighted-Score'!J$4,""),"")</f>
        <v/>
      </c>
      <c r="K22" s="137" t="str">
        <f>IF('PLOs-TQF-Mapping'!K22="x",IF('Weighted-Score'!K$4&gt;0,'Weighted-Score'!K$4,""),"")</f>
        <v/>
      </c>
      <c r="L22" s="137" t="str">
        <f>IF('PLOs-TQF-Mapping'!L22="x",IF('Weighted-Score'!L$4&gt;0,'Weighted-Score'!L$4,""),"")</f>
        <v/>
      </c>
      <c r="M22" s="137" t="str">
        <f>IF('PLOs-TQF-Mapping'!M22="x",IF('Weighted-Score'!M$4&gt;0,'Weighted-Score'!M$4,""),"")</f>
        <v/>
      </c>
      <c r="N22" s="137" t="str">
        <f>IF('PLOs-TQF-Mapping'!N22="x",IF('Weighted-Score'!N$4&gt;0,'Weighted-Score'!N$4,""),"")</f>
        <v/>
      </c>
      <c r="O22" s="137" t="str">
        <f>IF('PLOs-TQF-Mapping'!O22="x",IF('Weighted-Score'!O$4&gt;0,'Weighted-Score'!O$4,""),"")</f>
        <v/>
      </c>
      <c r="P22" s="137" t="str">
        <f>IF('PLOs-TQF-Mapping'!P22="x",IF('Weighted-Score'!P$4&gt;0,'Weighted-Score'!P$4,""),"")</f>
        <v/>
      </c>
      <c r="Q22" s="137" t="str">
        <f>IF('PLOs-TQF-Mapping'!Q22="x",IF('Weighted-Score'!Q$4&gt;0,'Weighted-Score'!Q$4,""),"")</f>
        <v/>
      </c>
      <c r="R22" s="137" t="str">
        <f>IF('PLOs-TQF-Mapping'!R22="x",IF('Weighted-Score'!R$4&gt;0,'Weighted-Score'!R$4,""),"")</f>
        <v/>
      </c>
      <c r="S22" s="137" t="str">
        <f>IF('PLOs-TQF-Mapping'!S22="x",IF('Weighted-Score'!S$4&gt;0,'Weighted-Score'!S$4,""),"")</f>
        <v/>
      </c>
      <c r="T22" s="137" t="str">
        <f>IF('PLOs-TQF-Mapping'!T22="x",IF('Weighted-Score'!T$4&gt;0,'Weighted-Score'!T$4,""),"")</f>
        <v/>
      </c>
      <c r="U22" s="137" t="str">
        <f>IF('PLOs-TQF-Mapping'!U22="x",IF('Weighted-Score'!U$4&gt;0,'Weighted-Score'!U$4,""),"")</f>
        <v/>
      </c>
      <c r="V22" s="137" t="str">
        <f>IF('PLOs-TQF-Mapping'!V22="x",IF('Weighted-Score'!V$4&gt;0,'Weighted-Score'!V$4,""),"")</f>
        <v/>
      </c>
      <c r="W22" s="137" t="str">
        <f>IF('PLOs-TQF-Mapping'!W22="x",IF('Weighted-Score'!W$4&gt;0,'Weighted-Score'!W$4,""),"")</f>
        <v/>
      </c>
      <c r="X22" s="137" t="str">
        <f>IF('PLOs-TQF-Mapping'!X22="x",IF('Weighted-Score'!X$4&gt;0,'Weighted-Score'!X$4,""),"")</f>
        <v/>
      </c>
      <c r="Y22" s="137" t="str">
        <f>IF('PLOs-TQF-Mapping'!Y22="x",IF('Weighted-Score'!Y$4&gt;0,'Weighted-Score'!Y$4,""),"")</f>
        <v/>
      </c>
      <c r="Z22" s="137" t="str">
        <f ca="1">IF('PLOs-TQF-Mapping'!Z22="x",IF('Weighted-Score'!Z$4&gt;0,'Weighted-Score'!Z$4,""),"")</f>
        <v/>
      </c>
      <c r="AA22" s="137" t="str">
        <f>IF('PLOs-TQF-Mapping'!AA22="x",IF('Weighted-Score'!AA$4&gt;0,'Weighted-Score'!AA$4,""),"")</f>
        <v/>
      </c>
      <c r="AB22" s="137" t="str">
        <f>IF('PLOs-TQF-Mapping'!AB22="x",IF('Weighted-Score'!AB$4&gt;0,'Weighted-Score'!AB$4,""),"")</f>
        <v/>
      </c>
      <c r="AC22" s="137" t="str">
        <f>IF('PLOs-TQF-Mapping'!AC22="x",IF('Weighted-Score'!AC$4&gt;0,'Weighted-Score'!AC$4,""),"")</f>
        <v/>
      </c>
      <c r="AD22" s="137" t="str">
        <f>IF('PLOs-TQF-Mapping'!AD22="x",IF('Weighted-Score'!AD$4&gt;0,'Weighted-Score'!AD$4,""),"")</f>
        <v/>
      </c>
      <c r="AE22" s="137" t="str">
        <f>IF('PLOs-TQF-Mapping'!AE22="x",IF('Weighted-Score'!AE$4&gt;0,'Weighted-Score'!AE$4,""),"")</f>
        <v/>
      </c>
      <c r="AF22" s="137" t="str">
        <f>IF('PLOs-TQF-Mapping'!AF22="x",IF('Weighted-Score'!AF$4&gt;0,'Weighted-Score'!AF$4,""),"")</f>
        <v/>
      </c>
      <c r="AG22" s="46">
        <f t="shared" ca="1" si="3"/>
        <v>0.17391304347826089</v>
      </c>
    </row>
    <row r="23" spans="1:68" ht="18" customHeight="1">
      <c r="A23" s="8"/>
      <c r="B23" s="5" t="s">
        <v>152</v>
      </c>
      <c r="C23" s="239" t="s">
        <v>148</v>
      </c>
      <c r="D23" s="24" t="str">
        <f>IF('PLOs-TQF-Mapping'!D23="x",IF('Weighted-Score'!D$4&gt;0,'Weighted-Score'!D$4,""),"")</f>
        <v/>
      </c>
      <c r="E23" s="24" t="str">
        <f>IF('PLOs-TQF-Mapping'!E23="x",IF('Weighted-Score'!E$4&gt;0,'Weighted-Score'!E$4,""),"")</f>
        <v/>
      </c>
      <c r="F23" s="24" t="str">
        <f>IF('PLOs-TQF-Mapping'!F23="x",IF('Weighted-Score'!F$4&gt;0,'Weighted-Score'!F$4,""),"")</f>
        <v/>
      </c>
      <c r="G23" s="24" t="str">
        <f>IF('PLOs-TQF-Mapping'!G23="x",IF('Weighted-Score'!G$4&gt;0,'Weighted-Score'!G$4,""),"")</f>
        <v/>
      </c>
      <c r="H23" s="24" t="str">
        <f>IF('PLOs-TQF-Mapping'!H23="x",IF('Weighted-Score'!H$4&gt;0,'Weighted-Score'!H$4,""),"")</f>
        <v/>
      </c>
      <c r="I23" s="24" t="str">
        <f ca="1">IF('PLOs-TQF-Mapping'!I23="x",IF('Weighted-Score'!I$4&gt;0,'Weighted-Score'!I$4,""),"")</f>
        <v/>
      </c>
      <c r="J23" s="24" t="str">
        <f ca="1">IF('PLOs-TQF-Mapping'!J23="x",IF('Weighted-Score'!J$4&gt;0,'Weighted-Score'!J$4,""),"")</f>
        <v/>
      </c>
      <c r="K23" s="24" t="str">
        <f>IF('PLOs-TQF-Mapping'!K23="x",IF('Weighted-Score'!K$4&gt;0,'Weighted-Score'!K$4,""),"")</f>
        <v/>
      </c>
      <c r="L23" s="24" t="str">
        <f>IF('PLOs-TQF-Mapping'!L23="x",IF('Weighted-Score'!L$4&gt;0,'Weighted-Score'!L$4,""),"")</f>
        <v/>
      </c>
      <c r="M23" s="24" t="str">
        <f>IF('PLOs-TQF-Mapping'!M23="x",IF('Weighted-Score'!M$4&gt;0,'Weighted-Score'!M$4,""),"")</f>
        <v/>
      </c>
      <c r="N23" s="24" t="str">
        <f>IF('PLOs-TQF-Mapping'!N23="x",IF('Weighted-Score'!N$4&gt;0,'Weighted-Score'!N$4,""),"")</f>
        <v/>
      </c>
      <c r="O23" s="24" t="str">
        <f>IF('PLOs-TQF-Mapping'!O23="x",IF('Weighted-Score'!O$4&gt;0,'Weighted-Score'!O$4,""),"")</f>
        <v/>
      </c>
      <c r="P23" s="24" t="str">
        <f>IF('PLOs-TQF-Mapping'!P23="x",IF('Weighted-Score'!P$4&gt;0,'Weighted-Score'!P$4,""),"")</f>
        <v/>
      </c>
      <c r="Q23" s="24" t="str">
        <f>IF('PLOs-TQF-Mapping'!Q23="x",IF('Weighted-Score'!Q$4&gt;0,'Weighted-Score'!Q$4,""),"")</f>
        <v/>
      </c>
      <c r="R23" s="24" t="str">
        <f>IF('PLOs-TQF-Mapping'!R23="x",IF('Weighted-Score'!R$4&gt;0,'Weighted-Score'!R$4,""),"")</f>
        <v/>
      </c>
      <c r="S23" s="24" t="str">
        <f>IF('PLOs-TQF-Mapping'!S23="x",IF('Weighted-Score'!S$4&gt;0,'Weighted-Score'!S$4,""),"")</f>
        <v/>
      </c>
      <c r="T23" s="24" t="str">
        <f>IF('PLOs-TQF-Mapping'!T23="x",IF('Weighted-Score'!T$4&gt;0,'Weighted-Score'!T$4,""),"")</f>
        <v/>
      </c>
      <c r="U23" s="24" t="str">
        <f>IF('PLOs-TQF-Mapping'!U23="x",IF('Weighted-Score'!U$4&gt;0,'Weighted-Score'!U$4,""),"")</f>
        <v/>
      </c>
      <c r="V23" s="24" t="str">
        <f>IF('PLOs-TQF-Mapping'!V23="x",IF('Weighted-Score'!V$4&gt;0,'Weighted-Score'!V$4,""),"")</f>
        <v/>
      </c>
      <c r="W23" s="24" t="str">
        <f>IF('PLOs-TQF-Mapping'!W23="x",IF('Weighted-Score'!W$4&gt;0,'Weighted-Score'!W$4,""),"")</f>
        <v/>
      </c>
      <c r="X23" s="24" t="str">
        <f>IF('PLOs-TQF-Mapping'!X23="x",IF('Weighted-Score'!X$4&gt;0,'Weighted-Score'!X$4,""),"")</f>
        <v/>
      </c>
      <c r="Y23" s="24" t="str">
        <f ca="1">IF('PLOs-TQF-Mapping'!Y23="x",IF('Weighted-Score'!Y$4&gt;0,'Weighted-Score'!Y$4,""),"")</f>
        <v/>
      </c>
      <c r="Z23" s="24" t="str">
        <f>IF('PLOs-TQF-Mapping'!Z23="x",IF('Weighted-Score'!Z$4&gt;0,'Weighted-Score'!Z$4,""),"")</f>
        <v/>
      </c>
      <c r="AA23" s="24" t="str">
        <f>IF('PLOs-TQF-Mapping'!AA23="x",IF('Weighted-Score'!AA$4&gt;0,'Weighted-Score'!AA$4,""),"")</f>
        <v/>
      </c>
      <c r="AB23" s="24" t="str">
        <f>IF('PLOs-TQF-Mapping'!AB23="x",IF('Weighted-Score'!AB$4&gt;0,'Weighted-Score'!AB$4,""),"")</f>
        <v/>
      </c>
      <c r="AC23" s="24" t="str">
        <f>IF('PLOs-TQF-Mapping'!AC23="x",IF('Weighted-Score'!AC$4&gt;0,'Weighted-Score'!AC$4,""),"")</f>
        <v/>
      </c>
      <c r="AD23" s="24" t="str">
        <f>IF('PLOs-TQF-Mapping'!AD23="x",IF('Weighted-Score'!AD$4&gt;0,'Weighted-Score'!AD$4,""),"")</f>
        <v/>
      </c>
      <c r="AE23" s="24" t="str">
        <f>IF('PLOs-TQF-Mapping'!AE23="x",IF('Weighted-Score'!AE$4&gt;0,'Weighted-Score'!AE$4,""),"")</f>
        <v/>
      </c>
      <c r="AF23" s="24" t="str">
        <f>IF('PLOs-TQF-Mapping'!AF23="x",IF('Weighted-Score'!AF$4&gt;0,'Weighted-Score'!AF$4,""),"")</f>
        <v/>
      </c>
      <c r="AG23" s="46">
        <f t="shared" ca="1" si="3"/>
        <v>0</v>
      </c>
      <c r="AH23" s="46">
        <f ca="1">SUM(AG22:AG23)</f>
        <v>0.17391304347826089</v>
      </c>
      <c r="AI23" s="10">
        <f ca="1">AH23/AH48</f>
        <v>0.57971014492753625</v>
      </c>
      <c r="AK23" s="10"/>
      <c r="AL23" s="10"/>
    </row>
    <row r="24" spans="1:68" ht="18" customHeight="1">
      <c r="AH24" s="46">
        <f ca="1">SUM(AH8:AH23)</f>
        <v>26.955417529330571</v>
      </c>
      <c r="AK24" s="10"/>
      <c r="AL24" s="10"/>
    </row>
    <row r="25" spans="1:68" ht="18" customHeight="1">
      <c r="D25" s="3"/>
      <c r="AI25" s="10"/>
      <c r="AK25" s="10"/>
      <c r="AL25" s="10"/>
    </row>
    <row r="27" spans="1:68" ht="18" customHeight="1">
      <c r="C27" s="3" t="s">
        <v>185</v>
      </c>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L27" s="8" t="s">
        <v>116</v>
      </c>
      <c r="BP27" s="8"/>
    </row>
    <row r="28" spans="1:68" ht="18" customHeight="1">
      <c r="B28" s="27" t="s">
        <v>116</v>
      </c>
      <c r="C28" s="27" t="s">
        <v>117</v>
      </c>
      <c r="D28" s="16" t="s">
        <v>118</v>
      </c>
      <c r="E28" s="16" t="s">
        <v>119</v>
      </c>
      <c r="F28" s="16" t="s">
        <v>120</v>
      </c>
      <c r="G28" s="16" t="s">
        <v>121</v>
      </c>
      <c r="H28" s="16" t="s">
        <v>122</v>
      </c>
      <c r="I28" s="16" t="s">
        <v>123</v>
      </c>
      <c r="J28" s="16" t="s">
        <v>124</v>
      </c>
      <c r="K28" s="16" t="s">
        <v>125</v>
      </c>
      <c r="L28" s="16" t="s">
        <v>126</v>
      </c>
      <c r="M28" s="16" t="s">
        <v>127</v>
      </c>
      <c r="N28" s="16" t="s">
        <v>128</v>
      </c>
      <c r="O28" s="16" t="s">
        <v>129</v>
      </c>
      <c r="P28" s="16" t="s">
        <v>130</v>
      </c>
      <c r="Q28" s="16" t="s">
        <v>131</v>
      </c>
      <c r="R28" s="16" t="s">
        <v>132</v>
      </c>
      <c r="S28" s="16" t="s">
        <v>133</v>
      </c>
      <c r="T28" s="16" t="s">
        <v>134</v>
      </c>
      <c r="U28" s="16" t="s">
        <v>135</v>
      </c>
      <c r="V28" s="16" t="s">
        <v>136</v>
      </c>
      <c r="W28" s="16" t="s">
        <v>137</v>
      </c>
      <c r="X28" s="16" t="s">
        <v>138</v>
      </c>
      <c r="Y28" s="16" t="s">
        <v>139</v>
      </c>
      <c r="Z28" s="16" t="s">
        <v>140</v>
      </c>
      <c r="AA28" s="16" t="s">
        <v>141</v>
      </c>
      <c r="AB28" s="16" t="s">
        <v>142</v>
      </c>
      <c r="AC28" s="16" t="s">
        <v>143</v>
      </c>
      <c r="AD28" s="16" t="s">
        <v>144</v>
      </c>
      <c r="AE28" s="16" t="s">
        <v>145</v>
      </c>
      <c r="AF28" s="16" t="s">
        <v>146</v>
      </c>
      <c r="AG28" s="8" t="s">
        <v>184</v>
      </c>
      <c r="AH28" s="8" t="s">
        <v>186</v>
      </c>
      <c r="AL28" s="104"/>
      <c r="AM28" s="158" t="s">
        <v>118</v>
      </c>
      <c r="AN28" s="158" t="s">
        <v>119</v>
      </c>
      <c r="AO28" s="158" t="s">
        <v>120</v>
      </c>
      <c r="AP28" s="158" t="s">
        <v>121</v>
      </c>
      <c r="AQ28" s="158" t="s">
        <v>122</v>
      </c>
      <c r="AR28" s="158" t="s">
        <v>123</v>
      </c>
      <c r="AS28" s="158" t="s">
        <v>124</v>
      </c>
      <c r="AT28" s="158" t="s">
        <v>125</v>
      </c>
      <c r="AU28" s="158" t="s">
        <v>126</v>
      </c>
      <c r="AV28" s="158" t="s">
        <v>127</v>
      </c>
      <c r="AW28" s="158" t="s">
        <v>128</v>
      </c>
      <c r="AX28" s="158" t="s">
        <v>129</v>
      </c>
      <c r="AY28" s="158" t="s">
        <v>130</v>
      </c>
      <c r="AZ28" s="158" t="s">
        <v>131</v>
      </c>
      <c r="BA28" s="158" t="s">
        <v>132</v>
      </c>
      <c r="BB28" s="158" t="s">
        <v>133</v>
      </c>
      <c r="BC28" s="158" t="s">
        <v>134</v>
      </c>
      <c r="BD28" s="158" t="s">
        <v>135</v>
      </c>
      <c r="BE28" s="158" t="s">
        <v>136</v>
      </c>
      <c r="BF28" s="158" t="s">
        <v>137</v>
      </c>
      <c r="BG28" s="158" t="s">
        <v>138</v>
      </c>
      <c r="BH28" s="158" t="s">
        <v>139</v>
      </c>
      <c r="BI28" s="158">
        <v>4.4000000000000004</v>
      </c>
      <c r="BJ28" s="158" t="s">
        <v>141</v>
      </c>
      <c r="BK28" s="158" t="s">
        <v>142</v>
      </c>
      <c r="BL28" s="158" t="s">
        <v>143</v>
      </c>
      <c r="BM28" s="158" t="s">
        <v>144</v>
      </c>
      <c r="BN28" s="158" t="s">
        <v>145</v>
      </c>
      <c r="BO28" s="158" t="s">
        <v>146</v>
      </c>
      <c r="BP28" s="8"/>
    </row>
    <row r="29" spans="1:68" ht="18" customHeight="1">
      <c r="B29" s="5" t="s">
        <v>147</v>
      </c>
      <c r="C29" s="239" t="s">
        <v>147</v>
      </c>
      <c r="D29" s="24" t="str">
        <f>IF('PLOs-TQF-Mapping'!D4="x",IF(Weighted!D$4&gt;0,Weighted!D$4,""),"")</f>
        <v/>
      </c>
      <c r="E29" s="24" t="str">
        <f>IF('PLOs-TQF-Mapping'!E4="x",IF(Weighted!E$4&gt;0,Weighted!E$4,""),"")</f>
        <v/>
      </c>
      <c r="F29" s="24" t="str">
        <f>IF('PLOs-TQF-Mapping'!F4="x",IF(Weighted!F$4&gt;0,Weighted!F$4,""),"")</f>
        <v/>
      </c>
      <c r="G29" s="24" t="str">
        <f>IF('PLOs-TQF-Mapping'!G4="x",IF(Weighted!G$4&gt;0,Weighted!G$4,""),"")</f>
        <v/>
      </c>
      <c r="H29" s="24" t="str">
        <f>IF('PLOs-TQF-Mapping'!H4="x",IF(Weighted!H$4&gt;0,Weighted!H$4,""),"")</f>
        <v/>
      </c>
      <c r="I29" s="24" t="str">
        <f>IF('PLOs-TQF-Mapping'!I4="x",IF(Weighted!I$4&gt;0,Weighted!I$4,""),"")</f>
        <v/>
      </c>
      <c r="J29" s="24" t="str">
        <f>IF('PLOs-TQF-Mapping'!J4="x",IF(Weighted!J$4&gt;0,Weighted!J$4,""),"")</f>
        <v/>
      </c>
      <c r="K29" s="24">
        <f ca="1">IF('PLOs-TQF-Mapping'!K4="x",IF(Weighted!K$4&gt;0,Weighted!K$4,""),"")</f>
        <v>1.6</v>
      </c>
      <c r="L29" s="24" t="str">
        <f>IF('PLOs-TQF-Mapping'!L4="x",IF(Weighted!L$4&gt;0,Weighted!L$4,""),"")</f>
        <v/>
      </c>
      <c r="M29" s="24" t="str">
        <f>IF('PLOs-TQF-Mapping'!M4="x",IF(Weighted!M$4&gt;0,Weighted!M$4,""),"")</f>
        <v/>
      </c>
      <c r="N29" s="24" t="str">
        <f>IF('PLOs-TQF-Mapping'!N4="x",IF(Weighted!N$4&gt;0,Weighted!N$4,""),"")</f>
        <v/>
      </c>
      <c r="O29" s="24" t="str">
        <f>IF('PLOs-TQF-Mapping'!O4="x",IF(Weighted!O$4&gt;0,Weighted!O$4,""),"")</f>
        <v/>
      </c>
      <c r="P29" s="24" t="str">
        <f>IF('PLOs-TQF-Mapping'!P4="x",IF(Weighted!P$4&gt;0,Weighted!P$4,""),"")</f>
        <v/>
      </c>
      <c r="Q29" s="24" t="str">
        <f>IF('PLOs-TQF-Mapping'!Q4="x",IF(Weighted!Q$4&gt;0,Weighted!Q$4,""),"")</f>
        <v/>
      </c>
      <c r="R29" s="24" t="str">
        <f>IF('PLOs-TQF-Mapping'!R4="x",IF(Weighted!R$4&gt;0,Weighted!R$4,""),"")</f>
        <v/>
      </c>
      <c r="S29" s="24" t="str">
        <f>IF('PLOs-TQF-Mapping'!S4="x",IF(Weighted!S$4&gt;0,Weighted!S$4,""),"")</f>
        <v/>
      </c>
      <c r="T29" s="24" t="str">
        <f>IF('PLOs-TQF-Mapping'!T4="x",IF(Weighted!T$4&gt;0,Weighted!T$4,""),"")</f>
        <v/>
      </c>
      <c r="U29" s="24" t="str">
        <f>IF('PLOs-TQF-Mapping'!U4="x",IF(Weighted!U$4&gt;0,Weighted!U$4,""),"")</f>
        <v/>
      </c>
      <c r="V29" s="24" t="str">
        <f>IF('PLOs-TQF-Mapping'!V4="x",IF(Weighted!V$4&gt;0,Weighted!V$4,""),"")</f>
        <v/>
      </c>
      <c r="W29" s="24" t="str">
        <f>IF('PLOs-TQF-Mapping'!W4="x",IF(Weighted!W$4&gt;0,Weighted!W$4,""),"")</f>
        <v/>
      </c>
      <c r="X29" s="24" t="str">
        <f>IF('PLOs-TQF-Mapping'!X4="x",IF(Weighted!X$4&gt;0,Weighted!X$4,""),"")</f>
        <v/>
      </c>
      <c r="Y29" s="24" t="str">
        <f>IF('PLOs-TQF-Mapping'!Y4="x",IF(Weighted!Y$4&gt;0,Weighted!Y$4,""),"")</f>
        <v/>
      </c>
      <c r="Z29" s="24" t="str">
        <f>IF('PLOs-TQF-Mapping'!Z4="x",IF(Weighted!Z$4&gt;0,Weighted!Z$4,""),"")</f>
        <v/>
      </c>
      <c r="AA29" s="24" t="str">
        <f>IF('PLOs-TQF-Mapping'!AA4="x",IF(Weighted!AA$4&gt;0,Weighted!AA$4,""),"")</f>
        <v/>
      </c>
      <c r="AB29" s="24" t="str">
        <f>IF('PLOs-TQF-Mapping'!AB4="x",IF(Weighted!AB$4&gt;0,Weighted!AB$4,""),"")</f>
        <v/>
      </c>
      <c r="AC29" s="24" t="str">
        <f>IF('PLOs-TQF-Mapping'!AC4="x",IF(Weighted!AC$4&gt;0,Weighted!AC$4,""),"")</f>
        <v/>
      </c>
      <c r="AD29" s="24" t="str">
        <f>IF('PLOs-TQF-Mapping'!AD4="x",IF(Weighted!AD$4&gt;0,Weighted!AD$4,""),"")</f>
        <v/>
      </c>
      <c r="AE29" s="24" t="str">
        <f>IF('PLOs-TQF-Mapping'!AE4="x",IF(Weighted!AE$4&gt;0,Weighted!AE$4,""),"")</f>
        <v/>
      </c>
      <c r="AF29" s="24" t="str">
        <f>IF('PLOs-TQF-Mapping'!AF4="x",IF(Weighted!AF$4&gt;0,Weighted!AF$4,""),"")</f>
        <v/>
      </c>
      <c r="AG29" s="46">
        <f ca="1">SUM(D29:AF29)</f>
        <v>1.6</v>
      </c>
      <c r="AL29" s="104">
        <v>1</v>
      </c>
      <c r="AM29" s="196" t="str">
        <f t="shared" ref="AM29:AV34" si="5">IF(SUMIF($B$29:$B$48,$AL29,D$29:D$48) &gt; 0,SUMIF($B$29:$B$48,$AL29,D$29:D$48),"")</f>
        <v/>
      </c>
      <c r="AN29" s="196" t="str">
        <f t="shared" si="5"/>
        <v/>
      </c>
      <c r="AO29" s="196" t="str">
        <f t="shared" si="5"/>
        <v/>
      </c>
      <c r="AP29" s="196" t="str">
        <f t="shared" si="5"/>
        <v/>
      </c>
      <c r="AQ29" s="196" t="str">
        <f t="shared" si="5"/>
        <v/>
      </c>
      <c r="AR29" s="196" t="str">
        <f t="shared" ca="1" si="5"/>
        <v/>
      </c>
      <c r="AS29" s="196" t="str">
        <f t="shared" si="5"/>
        <v/>
      </c>
      <c r="AT29" s="196">
        <f t="shared" ca="1" si="5"/>
        <v>1.6</v>
      </c>
      <c r="AU29" s="196">
        <f t="shared" ca="1" si="5"/>
        <v>1.6</v>
      </c>
      <c r="AV29" s="196" t="str">
        <f t="shared" si="5"/>
        <v/>
      </c>
      <c r="AW29" s="196" t="str">
        <f t="shared" ref="AW29:BF34" si="6">IF(SUMIF($B$29:$B$48,$AL29,N$29:N$48) &gt; 0,SUMIF($B$29:$B$48,$AL29,N$29:N$48),"")</f>
        <v/>
      </c>
      <c r="AX29" s="196" t="str">
        <f t="shared" si="6"/>
        <v/>
      </c>
      <c r="AY29" s="196" t="str">
        <f t="shared" ca="1" si="6"/>
        <v/>
      </c>
      <c r="AZ29" s="196" t="str">
        <f t="shared" si="6"/>
        <v/>
      </c>
      <c r="BA29" s="196">
        <f t="shared" ca="1" si="6"/>
        <v>0.8</v>
      </c>
      <c r="BB29" s="196" t="str">
        <f t="shared" si="6"/>
        <v/>
      </c>
      <c r="BC29" s="196" t="str">
        <f t="shared" si="6"/>
        <v/>
      </c>
      <c r="BD29" s="196" t="str">
        <f t="shared" si="6"/>
        <v/>
      </c>
      <c r="BE29" s="196">
        <f t="shared" ca="1" si="6"/>
        <v>1.6</v>
      </c>
      <c r="BF29" s="196" t="str">
        <f t="shared" si="6"/>
        <v/>
      </c>
      <c r="BG29" s="196" t="str">
        <f t="shared" ref="BG29:BO34" si="7">IF(SUMIF($B$29:$B$48,$AL29,X$29:X$48) &gt; 0,SUMIF($B$29:$B$48,$AL29,X$29:X$48),"")</f>
        <v/>
      </c>
      <c r="BH29" s="196" t="str">
        <f t="shared" ca="1" si="7"/>
        <v/>
      </c>
      <c r="BI29" s="196" t="str">
        <f t="shared" si="7"/>
        <v/>
      </c>
      <c r="BJ29" s="196" t="str">
        <f t="shared" si="7"/>
        <v/>
      </c>
      <c r="BK29" s="196" t="str">
        <f t="shared" si="7"/>
        <v/>
      </c>
      <c r="BL29" s="196" t="str">
        <f t="shared" si="7"/>
        <v/>
      </c>
      <c r="BM29" s="196" t="str">
        <f t="shared" ca="1" si="7"/>
        <v/>
      </c>
      <c r="BN29" s="196" t="str">
        <f t="shared" si="7"/>
        <v/>
      </c>
      <c r="BO29" s="196" t="str">
        <f t="shared" si="7"/>
        <v/>
      </c>
      <c r="BP29" s="46">
        <f t="shared" ref="BP29:BP34" ca="1" si="8">SUM(AM29:BO29)</f>
        <v>5.6</v>
      </c>
    </row>
    <row r="30" spans="1:68" ht="18" customHeight="1">
      <c r="B30" s="5" t="s">
        <v>147</v>
      </c>
      <c r="C30" s="239" t="s">
        <v>148</v>
      </c>
      <c r="D30" s="24" t="str">
        <f>IF('PLOs-TQF-Mapping'!D5="x",IF(Weighted!D$4&gt;0,Weighted!D$4,""),"")</f>
        <v/>
      </c>
      <c r="E30" s="24" t="str">
        <f>IF('PLOs-TQF-Mapping'!E5="x",IF(Weighted!E$4&gt;0,Weighted!E$4,""),"")</f>
        <v/>
      </c>
      <c r="F30" s="24" t="str">
        <f>IF('PLOs-TQF-Mapping'!F5="x",IF(Weighted!F$4&gt;0,Weighted!F$4,""),"")</f>
        <v/>
      </c>
      <c r="G30" s="24" t="str">
        <f>IF('PLOs-TQF-Mapping'!G5="x",IF(Weighted!G$4&gt;0,Weighted!G$4,""),"")</f>
        <v/>
      </c>
      <c r="H30" s="24" t="str">
        <f>IF('PLOs-TQF-Mapping'!H5="x",IF(Weighted!H$4&gt;0,Weighted!H$4,""),"")</f>
        <v/>
      </c>
      <c r="I30" s="24" t="str">
        <f>IF('PLOs-TQF-Mapping'!I5="x",IF(Weighted!I$4&gt;0,Weighted!I$4,""),"")</f>
        <v/>
      </c>
      <c r="J30" s="24" t="str">
        <f>IF('PLOs-TQF-Mapping'!J5="x",IF(Weighted!J$4&gt;0,Weighted!J$4,""),"")</f>
        <v/>
      </c>
      <c r="K30" s="24" t="str">
        <f>IF('PLOs-TQF-Mapping'!K5="x",IF(Weighted!K$4&gt;0,Weighted!K$4,""),"")</f>
        <v/>
      </c>
      <c r="L30" s="24" t="str">
        <f>IF('PLOs-TQF-Mapping'!L5="x",IF(Weighted!L$4&gt;0,Weighted!L$4,""),"")</f>
        <v/>
      </c>
      <c r="M30" s="24" t="str">
        <f>IF('PLOs-TQF-Mapping'!M5="x",IF(Weighted!M$4&gt;0,Weighted!M$4,""),"")</f>
        <v/>
      </c>
      <c r="N30" s="24" t="str">
        <f>IF('PLOs-TQF-Mapping'!N5="x",IF(Weighted!N$4&gt;0,Weighted!N$4,""),"")</f>
        <v/>
      </c>
      <c r="O30" s="24" t="str">
        <f>IF('PLOs-TQF-Mapping'!O5="x",IF(Weighted!O$4&gt;0,Weighted!O$4,""),"")</f>
        <v/>
      </c>
      <c r="P30" s="24" t="str">
        <f ca="1">IF('PLOs-TQF-Mapping'!P5="x",IF(Weighted!P$4&gt;0,Weighted!P$4,""),"")</f>
        <v/>
      </c>
      <c r="Q30" s="24" t="str">
        <f>IF('PLOs-TQF-Mapping'!Q5="x",IF(Weighted!Q$4&gt;0,Weighted!Q$4,""),"")</f>
        <v/>
      </c>
      <c r="R30" s="24" t="str">
        <f>IF('PLOs-TQF-Mapping'!R5="x",IF(Weighted!R$4&gt;0,Weighted!R$4,""),"")</f>
        <v/>
      </c>
      <c r="S30" s="24" t="str">
        <f>IF('PLOs-TQF-Mapping'!S5="x",IF(Weighted!S$4&gt;0,Weighted!S$4,""),"")</f>
        <v/>
      </c>
      <c r="T30" s="24" t="str">
        <f>IF('PLOs-TQF-Mapping'!T5="x",IF(Weighted!T$4&gt;0,Weighted!T$4,""),"")</f>
        <v/>
      </c>
      <c r="U30" s="24" t="str">
        <f>IF('PLOs-TQF-Mapping'!U5="x",IF(Weighted!U$4&gt;0,Weighted!U$4,""),"")</f>
        <v/>
      </c>
      <c r="V30" s="24" t="str">
        <f>IF('PLOs-TQF-Mapping'!V5="x",IF(Weighted!V$4&gt;0,Weighted!V$4,""),"")</f>
        <v/>
      </c>
      <c r="W30" s="24" t="str">
        <f>IF('PLOs-TQF-Mapping'!W5="x",IF(Weighted!W$4&gt;0,Weighted!W$4,""),"")</f>
        <v/>
      </c>
      <c r="X30" s="24" t="str">
        <f>IF('PLOs-TQF-Mapping'!X5="x",IF(Weighted!X$4&gt;0,Weighted!X$4,""),"")</f>
        <v/>
      </c>
      <c r="Y30" s="24" t="str">
        <f>IF('PLOs-TQF-Mapping'!Y5="x",IF(Weighted!Y$4&gt;0,Weighted!Y$4,""),"")</f>
        <v/>
      </c>
      <c r="Z30" s="24" t="str">
        <f>IF('PLOs-TQF-Mapping'!Z5="x",IF(Weighted!Z$4&gt;0,Weighted!Z$4,""),"")</f>
        <v/>
      </c>
      <c r="AA30" s="24" t="str">
        <f>IF('PLOs-TQF-Mapping'!AA5="x",IF(Weighted!AA$4&gt;0,Weighted!AA$4,""),"")</f>
        <v/>
      </c>
      <c r="AB30" s="24" t="str">
        <f>IF('PLOs-TQF-Mapping'!AB5="x",IF(Weighted!AB$4&gt;0,Weighted!AB$4,""),"")</f>
        <v/>
      </c>
      <c r="AC30" s="24" t="str">
        <f>IF('PLOs-TQF-Mapping'!AC5="x",IF(Weighted!AC$4&gt;0,Weighted!AC$4,""),"")</f>
        <v/>
      </c>
      <c r="AD30" s="24" t="str">
        <f>IF('PLOs-TQF-Mapping'!AD5="x",IF(Weighted!AD$4&gt;0,Weighted!AD$4,""),"")</f>
        <v/>
      </c>
      <c r="AE30" s="24" t="str">
        <f>IF('PLOs-TQF-Mapping'!AE5="x",IF(Weighted!AE$4&gt;0,Weighted!AE$4,""),"")</f>
        <v/>
      </c>
      <c r="AF30" s="24" t="str">
        <f>IF('PLOs-TQF-Mapping'!AF5="x",IF(Weighted!AF$4&gt;0,Weighted!AF$4,""),"")</f>
        <v/>
      </c>
      <c r="AG30" s="46">
        <f t="shared" ref="AG30:AG48" ca="1" si="9">SUM(D30:AF30)</f>
        <v>0</v>
      </c>
      <c r="AL30" s="104">
        <v>2</v>
      </c>
      <c r="AM30" s="196" t="str">
        <f t="shared" si="5"/>
        <v/>
      </c>
      <c r="AN30" s="196" t="str">
        <f t="shared" si="5"/>
        <v/>
      </c>
      <c r="AO30" s="196" t="str">
        <f t="shared" si="5"/>
        <v/>
      </c>
      <c r="AP30" s="196" t="str">
        <f t="shared" si="5"/>
        <v/>
      </c>
      <c r="AQ30" s="196" t="str">
        <f t="shared" si="5"/>
        <v/>
      </c>
      <c r="AR30" s="196" t="str">
        <f t="shared" si="5"/>
        <v/>
      </c>
      <c r="AS30" s="196" t="str">
        <f t="shared" si="5"/>
        <v/>
      </c>
      <c r="AT30" s="196" t="str">
        <f t="shared" si="5"/>
        <v/>
      </c>
      <c r="AU30" s="196" t="str">
        <f t="shared" si="5"/>
        <v/>
      </c>
      <c r="AV30" s="196" t="str">
        <f t="shared" ca="1" si="5"/>
        <v/>
      </c>
      <c r="AW30" s="196" t="str">
        <f t="shared" si="6"/>
        <v/>
      </c>
      <c r="AX30" s="196" t="str">
        <f t="shared" si="6"/>
        <v/>
      </c>
      <c r="AY30" s="196" t="str">
        <f t="shared" si="6"/>
        <v/>
      </c>
      <c r="AZ30" s="196">
        <f t="shared" ca="1" si="6"/>
        <v>2.4000000000000004</v>
      </c>
      <c r="BA30" s="196" t="str">
        <f t="shared" si="6"/>
        <v/>
      </c>
      <c r="BB30" s="196">
        <f t="shared" ca="1" si="6"/>
        <v>8</v>
      </c>
      <c r="BC30" s="196" t="str">
        <f t="shared" si="6"/>
        <v/>
      </c>
      <c r="BD30" s="196" t="str">
        <f t="shared" ca="1" si="6"/>
        <v/>
      </c>
      <c r="BE30" s="196">
        <f t="shared" ca="1" si="6"/>
        <v>6.4</v>
      </c>
      <c r="BF30" s="196" t="str">
        <f t="shared" si="6"/>
        <v/>
      </c>
      <c r="BG30" s="196" t="str">
        <f t="shared" si="7"/>
        <v/>
      </c>
      <c r="BH30" s="196" t="str">
        <f t="shared" si="7"/>
        <v/>
      </c>
      <c r="BI30" s="196" t="str">
        <f t="shared" si="7"/>
        <v/>
      </c>
      <c r="BJ30" s="196" t="str">
        <f t="shared" si="7"/>
        <v/>
      </c>
      <c r="BK30" s="196" t="str">
        <f t="shared" si="7"/>
        <v/>
      </c>
      <c r="BL30" s="196" t="str">
        <f t="shared" si="7"/>
        <v/>
      </c>
      <c r="BM30" s="196" t="str">
        <f t="shared" si="7"/>
        <v/>
      </c>
      <c r="BN30" s="196" t="str">
        <f t="shared" si="7"/>
        <v/>
      </c>
      <c r="BO30" s="196" t="str">
        <f t="shared" si="7"/>
        <v/>
      </c>
      <c r="BP30" s="46">
        <f t="shared" ca="1" si="8"/>
        <v>16.8</v>
      </c>
    </row>
    <row r="31" spans="1:68" ht="18" customHeight="1">
      <c r="B31" s="5" t="s">
        <v>147</v>
      </c>
      <c r="C31" s="239" t="s">
        <v>149</v>
      </c>
      <c r="D31" s="24" t="str">
        <f>IF('PLOs-TQF-Mapping'!D6="x",IF(Weighted!D$4&gt;0,Weighted!D$4,""),"")</f>
        <v/>
      </c>
      <c r="E31" s="24" t="str">
        <f>IF('PLOs-TQF-Mapping'!E6="x",IF(Weighted!E$4&gt;0,Weighted!E$4,""),"")</f>
        <v/>
      </c>
      <c r="F31" s="24" t="str">
        <f>IF('PLOs-TQF-Mapping'!F6="x",IF(Weighted!F$4&gt;0,Weighted!F$4,""),"")</f>
        <v/>
      </c>
      <c r="G31" s="24" t="str">
        <f>IF('PLOs-TQF-Mapping'!G6="x",IF(Weighted!G$4&gt;0,Weighted!G$4,""),"")</f>
        <v/>
      </c>
      <c r="H31" s="24" t="str">
        <f>IF('PLOs-TQF-Mapping'!H6="x",IF(Weighted!H$4&gt;0,Weighted!H$4,""),"")</f>
        <v/>
      </c>
      <c r="I31" s="24" t="str">
        <f>IF('PLOs-TQF-Mapping'!I6="x",IF(Weighted!I$4&gt;0,Weighted!I$4,""),"")</f>
        <v/>
      </c>
      <c r="J31" s="24" t="str">
        <f>IF('PLOs-TQF-Mapping'!J6="x",IF(Weighted!J$4&gt;0,Weighted!J$4,""),"")</f>
        <v/>
      </c>
      <c r="K31" s="24" t="str">
        <f>IF('PLOs-TQF-Mapping'!K6="x",IF(Weighted!K$4&gt;0,Weighted!K$4,""),"")</f>
        <v/>
      </c>
      <c r="L31" s="24" t="str">
        <f>IF('PLOs-TQF-Mapping'!L6="x",IF(Weighted!L$4&gt;0,Weighted!L$4,""),"")</f>
        <v/>
      </c>
      <c r="M31" s="24" t="str">
        <f>IF('PLOs-TQF-Mapping'!M6="x",IF(Weighted!M$4&gt;0,Weighted!M$4,""),"")</f>
        <v/>
      </c>
      <c r="N31" s="24" t="str">
        <f>IF('PLOs-TQF-Mapping'!N6="x",IF(Weighted!N$4&gt;0,Weighted!N$4,""),"")</f>
        <v/>
      </c>
      <c r="O31" s="24" t="str">
        <f>IF('PLOs-TQF-Mapping'!O6="x",IF(Weighted!O$4&gt;0,Weighted!O$4,""),"")</f>
        <v/>
      </c>
      <c r="P31" s="24" t="str">
        <f ca="1">IF('PLOs-TQF-Mapping'!P6="x",IF(Weighted!P$4&gt;0,Weighted!P$4,""),"")</f>
        <v/>
      </c>
      <c r="Q31" s="24" t="str">
        <f>IF('PLOs-TQF-Mapping'!Q6="x",IF(Weighted!Q$4&gt;0,Weighted!Q$4,""),"")</f>
        <v/>
      </c>
      <c r="R31" s="24" t="str">
        <f>IF('PLOs-TQF-Mapping'!R6="x",IF(Weighted!R$4&gt;0,Weighted!R$4,""),"")</f>
        <v/>
      </c>
      <c r="S31" s="24" t="str">
        <f>IF('PLOs-TQF-Mapping'!S6="x",IF(Weighted!S$4&gt;0,Weighted!S$4,""),"")</f>
        <v/>
      </c>
      <c r="T31" s="24" t="str">
        <f>IF('PLOs-TQF-Mapping'!T6="x",IF(Weighted!T$4&gt;0,Weighted!T$4,""),"")</f>
        <v/>
      </c>
      <c r="U31" s="24" t="str">
        <f>IF('PLOs-TQF-Mapping'!U6="x",IF(Weighted!U$4&gt;0,Weighted!U$4,""),"")</f>
        <v/>
      </c>
      <c r="V31" s="24" t="str">
        <f>IF('PLOs-TQF-Mapping'!V6="x",IF(Weighted!V$4&gt;0,Weighted!V$4,""),"")</f>
        <v/>
      </c>
      <c r="W31" s="24" t="str">
        <f>IF('PLOs-TQF-Mapping'!W6="x",IF(Weighted!W$4&gt;0,Weighted!W$4,""),"")</f>
        <v/>
      </c>
      <c r="X31" s="24" t="str">
        <f>IF('PLOs-TQF-Mapping'!X6="x",IF(Weighted!X$4&gt;0,Weighted!X$4,""),"")</f>
        <v/>
      </c>
      <c r="Y31" s="24" t="str">
        <f>IF('PLOs-TQF-Mapping'!Y6="x",IF(Weighted!Y$4&gt;0,Weighted!Y$4,""),"")</f>
        <v/>
      </c>
      <c r="Z31" s="24" t="str">
        <f>IF('PLOs-TQF-Mapping'!Z6="x",IF(Weighted!Z$4&gt;0,Weighted!Z$4,""),"")</f>
        <v/>
      </c>
      <c r="AA31" s="24" t="str">
        <f>IF('PLOs-TQF-Mapping'!AA6="x",IF(Weighted!AA$4&gt;0,Weighted!AA$4,""),"")</f>
        <v/>
      </c>
      <c r="AB31" s="24" t="str">
        <f>IF('PLOs-TQF-Mapping'!AB6="x",IF(Weighted!AB$4&gt;0,Weighted!AB$4,""),"")</f>
        <v/>
      </c>
      <c r="AC31" s="24" t="str">
        <f>IF('PLOs-TQF-Mapping'!AC6="x",IF(Weighted!AC$4&gt;0,Weighted!AC$4,""),"")</f>
        <v/>
      </c>
      <c r="AD31" s="24" t="str">
        <f>IF('PLOs-TQF-Mapping'!AD6="x",IF(Weighted!AD$4&gt;0,Weighted!AD$4,""),"")</f>
        <v/>
      </c>
      <c r="AE31" s="24" t="str">
        <f>IF('PLOs-TQF-Mapping'!AE6="x",IF(Weighted!AE$4&gt;0,Weighted!AE$4,""),"")</f>
        <v/>
      </c>
      <c r="AF31" s="24" t="str">
        <f>IF('PLOs-TQF-Mapping'!AF6="x",IF(Weighted!AF$4&gt;0,Weighted!AF$4,""),"")</f>
        <v/>
      </c>
      <c r="AG31" s="46">
        <f t="shared" ca="1" si="9"/>
        <v>0</v>
      </c>
      <c r="AL31" s="104">
        <v>3</v>
      </c>
      <c r="AM31" s="196" t="str">
        <f t="shared" si="5"/>
        <v/>
      </c>
      <c r="AN31" s="196" t="str">
        <f t="shared" si="5"/>
        <v/>
      </c>
      <c r="AO31" s="196" t="str">
        <f t="shared" si="5"/>
        <v/>
      </c>
      <c r="AP31" s="196" t="str">
        <f t="shared" si="5"/>
        <v/>
      </c>
      <c r="AQ31" s="196" t="str">
        <f t="shared" si="5"/>
        <v/>
      </c>
      <c r="AR31" s="196" t="str">
        <f t="shared" si="5"/>
        <v/>
      </c>
      <c r="AS31" s="196" t="str">
        <f t="shared" si="5"/>
        <v/>
      </c>
      <c r="AT31" s="196" t="str">
        <f t="shared" si="5"/>
        <v/>
      </c>
      <c r="AU31" s="196" t="str">
        <f t="shared" si="5"/>
        <v/>
      </c>
      <c r="AV31" s="196" t="str">
        <f t="shared" ca="1" si="5"/>
        <v/>
      </c>
      <c r="AW31" s="196" t="str">
        <f t="shared" si="6"/>
        <v/>
      </c>
      <c r="AX31" s="196" t="str">
        <f t="shared" si="6"/>
        <v/>
      </c>
      <c r="AY31" s="196" t="str">
        <f t="shared" si="6"/>
        <v/>
      </c>
      <c r="AZ31" s="196" t="str">
        <f t="shared" si="6"/>
        <v/>
      </c>
      <c r="BA31" s="196" t="str">
        <f t="shared" si="6"/>
        <v/>
      </c>
      <c r="BB31" s="196">
        <f t="shared" ca="1" si="6"/>
        <v>6</v>
      </c>
      <c r="BC31" s="196" t="str">
        <f t="shared" si="6"/>
        <v/>
      </c>
      <c r="BD31" s="196" t="str">
        <f t="shared" si="6"/>
        <v/>
      </c>
      <c r="BE31" s="196">
        <f t="shared" ca="1" si="6"/>
        <v>4.8000000000000007</v>
      </c>
      <c r="BF31" s="196" t="str">
        <f t="shared" si="6"/>
        <v/>
      </c>
      <c r="BG31" s="196" t="str">
        <f t="shared" si="7"/>
        <v/>
      </c>
      <c r="BH31" s="196" t="str">
        <f t="shared" ca="1" si="7"/>
        <v/>
      </c>
      <c r="BI31" s="196" t="str">
        <f t="shared" si="7"/>
        <v/>
      </c>
      <c r="BJ31" s="196" t="str">
        <f t="shared" ca="1" si="7"/>
        <v/>
      </c>
      <c r="BK31" s="196" t="str">
        <f t="shared" si="7"/>
        <v/>
      </c>
      <c r="BL31" s="196" t="str">
        <f t="shared" si="7"/>
        <v/>
      </c>
      <c r="BM31" s="196" t="str">
        <f t="shared" ca="1" si="7"/>
        <v/>
      </c>
      <c r="BN31" s="196" t="str">
        <f t="shared" si="7"/>
        <v/>
      </c>
      <c r="BO31" s="196" t="str">
        <f t="shared" si="7"/>
        <v/>
      </c>
      <c r="BP31" s="46">
        <f t="shared" ca="1" si="8"/>
        <v>10.8</v>
      </c>
    </row>
    <row r="32" spans="1:68" ht="18" customHeight="1">
      <c r="B32" s="5" t="s">
        <v>147</v>
      </c>
      <c r="C32" s="239" t="s">
        <v>150</v>
      </c>
      <c r="D32" s="24" t="str">
        <f>IF('PLOs-TQF-Mapping'!D7="x",IF(Weighted!D$4&gt;0,Weighted!D$4,""),"")</f>
        <v/>
      </c>
      <c r="E32" s="24" t="str">
        <f>IF('PLOs-TQF-Mapping'!E7="x",IF(Weighted!E$4&gt;0,Weighted!E$4,""),"")</f>
        <v/>
      </c>
      <c r="F32" s="24" t="str">
        <f>IF('PLOs-TQF-Mapping'!F7="x",IF(Weighted!F$4&gt;0,Weighted!F$4,""),"")</f>
        <v/>
      </c>
      <c r="G32" s="24" t="str">
        <f>IF('PLOs-TQF-Mapping'!G7="x",IF(Weighted!G$4&gt;0,Weighted!G$4,""),"")</f>
        <v/>
      </c>
      <c r="H32" s="24" t="str">
        <f>IF('PLOs-TQF-Mapping'!H7="x",IF(Weighted!H$4&gt;0,Weighted!H$4,""),"")</f>
        <v/>
      </c>
      <c r="I32" s="24" t="str">
        <f ca="1">IF('PLOs-TQF-Mapping'!I7="x",IF(Weighted!I$4&gt;0,Weighted!I$4,""),"")</f>
        <v/>
      </c>
      <c r="J32" s="24" t="str">
        <f>IF('PLOs-TQF-Mapping'!J7="x",IF(Weighted!J$4&gt;0,Weighted!J$4,""),"")</f>
        <v/>
      </c>
      <c r="K32" s="24" t="str">
        <f>IF('PLOs-TQF-Mapping'!K7="x",IF(Weighted!K$4&gt;0,Weighted!K$4,""),"")</f>
        <v/>
      </c>
      <c r="L32" s="24" t="str">
        <f>IF('PLOs-TQF-Mapping'!L7="x",IF(Weighted!L$4&gt;0,Weighted!L$4,""),"")</f>
        <v/>
      </c>
      <c r="M32" s="24" t="str">
        <f>IF('PLOs-TQF-Mapping'!M7="x",IF(Weighted!M$4&gt;0,Weighted!M$4,""),"")</f>
        <v/>
      </c>
      <c r="N32" s="24" t="str">
        <f>IF('PLOs-TQF-Mapping'!N7="x",IF(Weighted!N$4&gt;0,Weighted!N$4,""),"")</f>
        <v/>
      </c>
      <c r="O32" s="24" t="str">
        <f>IF('PLOs-TQF-Mapping'!O7="x",IF(Weighted!O$4&gt;0,Weighted!O$4,""),"")</f>
        <v/>
      </c>
      <c r="P32" s="24" t="str">
        <f ca="1">IF('PLOs-TQF-Mapping'!P7="x",IF(Weighted!P$4&gt;0,Weighted!P$4,""),"")</f>
        <v/>
      </c>
      <c r="Q32" s="24" t="str">
        <f>IF('PLOs-TQF-Mapping'!Q7="x",IF(Weighted!Q$4&gt;0,Weighted!Q$4,""),"")</f>
        <v/>
      </c>
      <c r="R32" s="24">
        <f ca="1">IF('PLOs-TQF-Mapping'!R7="x",IF(Weighted!R$4&gt;0,Weighted!R$4,""),"")</f>
        <v>0.4</v>
      </c>
      <c r="S32" s="24" t="str">
        <f>IF('PLOs-TQF-Mapping'!S7="x",IF(Weighted!S$4&gt;0,Weighted!S$4,""),"")</f>
        <v/>
      </c>
      <c r="T32" s="24" t="str">
        <f>IF('PLOs-TQF-Mapping'!T7="x",IF(Weighted!T$4&gt;0,Weighted!T$4,""),"")</f>
        <v/>
      </c>
      <c r="U32" s="24" t="str">
        <f>IF('PLOs-TQF-Mapping'!U7="x",IF(Weighted!U$4&gt;0,Weighted!U$4,""),"")</f>
        <v/>
      </c>
      <c r="V32" s="24" t="str">
        <f>IF('PLOs-TQF-Mapping'!V7="x",IF(Weighted!V$4&gt;0,Weighted!V$4,""),"")</f>
        <v/>
      </c>
      <c r="W32" s="24" t="str">
        <f>IF('PLOs-TQF-Mapping'!W7="x",IF(Weighted!W$4&gt;0,Weighted!W$4,""),"")</f>
        <v/>
      </c>
      <c r="X32" s="24" t="str">
        <f>IF('PLOs-TQF-Mapping'!X7="x",IF(Weighted!X$4&gt;0,Weighted!X$4,""),"")</f>
        <v/>
      </c>
      <c r="Y32" s="24" t="str">
        <f ca="1">IF('PLOs-TQF-Mapping'!Y7="x",IF(Weighted!Y$4&gt;0,Weighted!Y$4,""),"")</f>
        <v/>
      </c>
      <c r="Z32" s="24" t="str">
        <f>IF('PLOs-TQF-Mapping'!Z7="x",IF(Weighted!Z$4&gt;0,Weighted!Z$4,""),"")</f>
        <v/>
      </c>
      <c r="AA32" s="24" t="str">
        <f>IF('PLOs-TQF-Mapping'!AA7="x",IF(Weighted!AA$4&gt;0,Weighted!AA$4,""),"")</f>
        <v/>
      </c>
      <c r="AB32" s="24" t="str">
        <f>IF('PLOs-TQF-Mapping'!AB7="x",IF(Weighted!AB$4&gt;0,Weighted!AB$4,""),"")</f>
        <v/>
      </c>
      <c r="AC32" s="24" t="str">
        <f>IF('PLOs-TQF-Mapping'!AC7="x",IF(Weighted!AC$4&gt;0,Weighted!AC$4,""),"")</f>
        <v/>
      </c>
      <c r="AD32" s="24" t="str">
        <f>IF('PLOs-TQF-Mapping'!AD7="x",IF(Weighted!AD$4&gt;0,Weighted!AD$4,""),"")</f>
        <v/>
      </c>
      <c r="AE32" s="24" t="str">
        <f>IF('PLOs-TQF-Mapping'!AE7="x",IF(Weighted!AE$4&gt;0,Weighted!AE$4,""),"")</f>
        <v/>
      </c>
      <c r="AF32" s="24" t="str">
        <f>IF('PLOs-TQF-Mapping'!AF7="x",IF(Weighted!AF$4&gt;0,Weighted!AF$4,""),"")</f>
        <v/>
      </c>
      <c r="AG32" s="46">
        <f t="shared" ca="1" si="9"/>
        <v>0.4</v>
      </c>
      <c r="AL32" s="104">
        <v>4</v>
      </c>
      <c r="AM32" s="196" t="str">
        <f t="shared" si="5"/>
        <v/>
      </c>
      <c r="AN32" s="196" t="str">
        <f t="shared" si="5"/>
        <v/>
      </c>
      <c r="AO32" s="196" t="str">
        <f t="shared" ca="1" si="5"/>
        <v/>
      </c>
      <c r="AP32" s="196" t="str">
        <f t="shared" ca="1" si="5"/>
        <v/>
      </c>
      <c r="AQ32" s="196" t="str">
        <f t="shared" si="5"/>
        <v/>
      </c>
      <c r="AR32" s="196" t="str">
        <f t="shared" si="5"/>
        <v/>
      </c>
      <c r="AS32" s="196" t="str">
        <f t="shared" si="5"/>
        <v/>
      </c>
      <c r="AT32" s="196" t="str">
        <f t="shared" si="5"/>
        <v/>
      </c>
      <c r="AU32" s="196" t="str">
        <f t="shared" si="5"/>
        <v/>
      </c>
      <c r="AV32" s="196" t="str">
        <f t="shared" si="5"/>
        <v/>
      </c>
      <c r="AW32" s="196" t="str">
        <f t="shared" si="6"/>
        <v/>
      </c>
      <c r="AX32" s="196" t="str">
        <f t="shared" si="6"/>
        <v/>
      </c>
      <c r="AY32" s="196" t="str">
        <f t="shared" si="6"/>
        <v/>
      </c>
      <c r="AZ32" s="196" t="str">
        <f t="shared" si="6"/>
        <v/>
      </c>
      <c r="BA32" s="196" t="str">
        <f t="shared" si="6"/>
        <v/>
      </c>
      <c r="BB32" s="196" t="str">
        <f t="shared" si="6"/>
        <v/>
      </c>
      <c r="BC32" s="196" t="str">
        <f t="shared" si="6"/>
        <v/>
      </c>
      <c r="BD32" s="196" t="str">
        <f t="shared" si="6"/>
        <v/>
      </c>
      <c r="BE32" s="196" t="str">
        <f t="shared" si="6"/>
        <v/>
      </c>
      <c r="BF32" s="196" t="str">
        <f t="shared" ca="1" si="6"/>
        <v/>
      </c>
      <c r="BG32" s="196" t="str">
        <f t="shared" ca="1" si="7"/>
        <v/>
      </c>
      <c r="BH32" s="196" t="str">
        <f t="shared" si="7"/>
        <v/>
      </c>
      <c r="BI32" s="196" t="str">
        <f t="shared" ca="1" si="7"/>
        <v/>
      </c>
      <c r="BJ32" s="196" t="str">
        <f t="shared" ca="1" si="7"/>
        <v/>
      </c>
      <c r="BK32" s="196" t="str">
        <f t="shared" si="7"/>
        <v/>
      </c>
      <c r="BL32" s="196">
        <f t="shared" ca="1" si="7"/>
        <v>1.2000000000000002</v>
      </c>
      <c r="BM32" s="196" t="str">
        <f t="shared" si="7"/>
        <v/>
      </c>
      <c r="BN32" s="196" t="str">
        <f t="shared" ca="1" si="7"/>
        <v/>
      </c>
      <c r="BO32" s="196">
        <f t="shared" ca="1" si="7"/>
        <v>1.9999999999999998</v>
      </c>
      <c r="BP32" s="46">
        <f t="shared" ca="1" si="8"/>
        <v>3.2</v>
      </c>
    </row>
    <row r="33" spans="2:68" ht="18" customHeight="1">
      <c r="B33" s="5" t="s">
        <v>147</v>
      </c>
      <c r="C33" s="239" t="s">
        <v>151</v>
      </c>
      <c r="D33" s="24" t="str">
        <f>IF('PLOs-TQF-Mapping'!D8="x",IF(Weighted!D$4&gt;0,Weighted!D$4,""),"")</f>
        <v/>
      </c>
      <c r="E33" s="24" t="str">
        <f>IF('PLOs-TQF-Mapping'!E8="x",IF(Weighted!E$4&gt;0,Weighted!E$4,""),"")</f>
        <v/>
      </c>
      <c r="F33" s="24" t="str">
        <f>IF('PLOs-TQF-Mapping'!F8="x",IF(Weighted!F$4&gt;0,Weighted!F$4,""),"")</f>
        <v/>
      </c>
      <c r="G33" s="24" t="str">
        <f>IF('PLOs-TQF-Mapping'!G8="x",IF(Weighted!G$4&gt;0,Weighted!G$4,""),"")</f>
        <v/>
      </c>
      <c r="H33" s="24" t="str">
        <f>IF('PLOs-TQF-Mapping'!H8="x",IF(Weighted!H$4&gt;0,Weighted!H$4,""),"")</f>
        <v/>
      </c>
      <c r="I33" s="24" t="str">
        <f>IF('PLOs-TQF-Mapping'!I8="x",IF(Weighted!I$4&gt;0,Weighted!I$4,""),"")</f>
        <v/>
      </c>
      <c r="J33" s="24" t="str">
        <f>IF('PLOs-TQF-Mapping'!J8="x",IF(Weighted!J$4&gt;0,Weighted!J$4,""),"")</f>
        <v/>
      </c>
      <c r="K33" s="24" t="str">
        <f>IF('PLOs-TQF-Mapping'!K8="x",IF(Weighted!K$4&gt;0,Weighted!K$4,""),"")</f>
        <v/>
      </c>
      <c r="L33" s="24">
        <f ca="1">IF('PLOs-TQF-Mapping'!L8="x",IF(Weighted!L$4&gt;0,Weighted!L$4,""),"")</f>
        <v>1.6</v>
      </c>
      <c r="M33" s="24" t="str">
        <f>IF('PLOs-TQF-Mapping'!M8="x",IF(Weighted!M$4&gt;0,Weighted!M$4,""),"")</f>
        <v/>
      </c>
      <c r="N33" s="24" t="str">
        <f>IF('PLOs-TQF-Mapping'!N8="x",IF(Weighted!N$4&gt;0,Weighted!N$4,""),"")</f>
        <v/>
      </c>
      <c r="O33" s="24" t="str">
        <f>IF('PLOs-TQF-Mapping'!O8="x",IF(Weighted!O$4&gt;0,Weighted!O$4,""),"")</f>
        <v/>
      </c>
      <c r="P33" s="24" t="str">
        <f>IF('PLOs-TQF-Mapping'!P8="x",IF(Weighted!P$4&gt;0,Weighted!P$4,""),"")</f>
        <v/>
      </c>
      <c r="Q33" s="24" t="str">
        <f>IF('PLOs-TQF-Mapping'!Q8="x",IF(Weighted!Q$4&gt;0,Weighted!Q$4,""),"")</f>
        <v/>
      </c>
      <c r="R33" s="24">
        <f ca="1">IF('PLOs-TQF-Mapping'!R8="x",IF(Weighted!R$4&gt;0,Weighted!R$4,""),"")</f>
        <v>0.4</v>
      </c>
      <c r="S33" s="24" t="str">
        <f>IF('PLOs-TQF-Mapping'!S8="x",IF(Weighted!S$4&gt;0,Weighted!S$4,""),"")</f>
        <v/>
      </c>
      <c r="T33" s="24" t="str">
        <f>IF('PLOs-TQF-Mapping'!T8="x",IF(Weighted!T$4&gt;0,Weighted!T$4,""),"")</f>
        <v/>
      </c>
      <c r="U33" s="24" t="str">
        <f>IF('PLOs-TQF-Mapping'!U8="x",IF(Weighted!U$4&gt;0,Weighted!U$4,""),"")</f>
        <v/>
      </c>
      <c r="V33" s="24">
        <f ca="1">IF('PLOs-TQF-Mapping'!V8="x",IF(Weighted!V$4&gt;0,Weighted!V$4,""),"")</f>
        <v>1.6</v>
      </c>
      <c r="W33" s="24" t="str">
        <f>IF('PLOs-TQF-Mapping'!W8="x",IF(Weighted!W$4&gt;0,Weighted!W$4,""),"")</f>
        <v/>
      </c>
      <c r="X33" s="24" t="str">
        <f>IF('PLOs-TQF-Mapping'!X8="x",IF(Weighted!X$4&gt;0,Weighted!X$4,""),"")</f>
        <v/>
      </c>
      <c r="Y33" s="24" t="str">
        <f ca="1">IF('PLOs-TQF-Mapping'!Y8="x",IF(Weighted!Y$4&gt;0,Weighted!Y$4,""),"")</f>
        <v/>
      </c>
      <c r="Z33" s="24" t="str">
        <f>IF('PLOs-TQF-Mapping'!Z8="x",IF(Weighted!Z$4&gt;0,Weighted!Z$4,""),"")</f>
        <v/>
      </c>
      <c r="AA33" s="24" t="str">
        <f>IF('PLOs-TQF-Mapping'!AA8="x",IF(Weighted!AA$4&gt;0,Weighted!AA$4,""),"")</f>
        <v/>
      </c>
      <c r="AB33" s="24" t="str">
        <f>IF('PLOs-TQF-Mapping'!AB8="x",IF(Weighted!AB$4&gt;0,Weighted!AB$4,""),"")</f>
        <v/>
      </c>
      <c r="AC33" s="24" t="str">
        <f>IF('PLOs-TQF-Mapping'!AC8="x",IF(Weighted!AC$4&gt;0,Weighted!AC$4,""),"")</f>
        <v/>
      </c>
      <c r="AD33" s="24" t="str">
        <f ca="1">IF('PLOs-TQF-Mapping'!AD8="x",IF(Weighted!AD$4&gt;0,Weighted!AD$4,""),"")</f>
        <v/>
      </c>
      <c r="AE33" s="24" t="str">
        <f>IF('PLOs-TQF-Mapping'!AE8="x",IF(Weighted!AE$4&gt;0,Weighted!AE$4,""),"")</f>
        <v/>
      </c>
      <c r="AF33" s="24" t="str">
        <f>IF('PLOs-TQF-Mapping'!AF8="x",IF(Weighted!AF$4&gt;0,Weighted!AF$4,""),"")</f>
        <v/>
      </c>
      <c r="AG33" s="46">
        <f t="shared" ca="1" si="9"/>
        <v>3.6</v>
      </c>
      <c r="AH33" s="46">
        <f ca="1">SUM(AG29:AG33)</f>
        <v>5.6</v>
      </c>
      <c r="AK33" s="10"/>
      <c r="AL33" s="104">
        <v>5</v>
      </c>
      <c r="AM33" s="196" t="str">
        <f t="shared" si="5"/>
        <v/>
      </c>
      <c r="AN33" s="196" t="str">
        <f t="shared" si="5"/>
        <v/>
      </c>
      <c r="AO33" s="196" t="str">
        <f t="shared" si="5"/>
        <v/>
      </c>
      <c r="AP33" s="196" t="str">
        <f t="shared" si="5"/>
        <v/>
      </c>
      <c r="AQ33" s="196" t="str">
        <f t="shared" si="5"/>
        <v/>
      </c>
      <c r="AR33" s="196" t="str">
        <f t="shared" si="5"/>
        <v/>
      </c>
      <c r="AS33" s="196" t="str">
        <f t="shared" si="5"/>
        <v/>
      </c>
      <c r="AT33" s="196" t="str">
        <f t="shared" si="5"/>
        <v/>
      </c>
      <c r="AU33" s="196" t="str">
        <f t="shared" si="5"/>
        <v/>
      </c>
      <c r="AV33" s="196" t="str">
        <f t="shared" si="5"/>
        <v/>
      </c>
      <c r="AW33" s="196" t="str">
        <f t="shared" ca="1" si="6"/>
        <v/>
      </c>
      <c r="AX33" s="196" t="str">
        <f t="shared" ca="1" si="6"/>
        <v/>
      </c>
      <c r="AY33" s="196" t="str">
        <f t="shared" si="6"/>
        <v/>
      </c>
      <c r="AZ33" s="196" t="str">
        <f t="shared" si="6"/>
        <v/>
      </c>
      <c r="BA33" s="196" t="str">
        <f t="shared" si="6"/>
        <v/>
      </c>
      <c r="BB33" s="196" t="str">
        <f t="shared" si="6"/>
        <v/>
      </c>
      <c r="BC33" s="196">
        <f t="shared" ca="1" si="6"/>
        <v>0.4</v>
      </c>
      <c r="BD33" s="196" t="str">
        <f t="shared" si="6"/>
        <v/>
      </c>
      <c r="BE33" s="196" t="str">
        <f t="shared" si="6"/>
        <v/>
      </c>
      <c r="BF33" s="196" t="str">
        <f t="shared" si="6"/>
        <v/>
      </c>
      <c r="BG33" s="196" t="str">
        <f t="shared" si="7"/>
        <v/>
      </c>
      <c r="BH33" s="196" t="str">
        <f t="shared" si="7"/>
        <v/>
      </c>
      <c r="BI33" s="196" t="str">
        <f t="shared" si="7"/>
        <v/>
      </c>
      <c r="BJ33" s="196" t="str">
        <f t="shared" si="7"/>
        <v/>
      </c>
      <c r="BK33" s="196" t="str">
        <f t="shared" ca="1" si="7"/>
        <v/>
      </c>
      <c r="BL33" s="196">
        <f t="shared" ca="1" si="7"/>
        <v>0.60000000000000009</v>
      </c>
      <c r="BM33" s="196" t="str">
        <f t="shared" si="7"/>
        <v/>
      </c>
      <c r="BN33" s="196" t="str">
        <f t="shared" si="7"/>
        <v/>
      </c>
      <c r="BO33" s="196">
        <f t="shared" ca="1" si="7"/>
        <v>0.99999999999999989</v>
      </c>
      <c r="BP33" s="46">
        <f t="shared" ca="1" si="8"/>
        <v>2</v>
      </c>
    </row>
    <row r="34" spans="2:68" ht="18" customHeight="1">
      <c r="B34" s="5" t="s">
        <v>148</v>
      </c>
      <c r="C34" s="239" t="s">
        <v>147</v>
      </c>
      <c r="D34" s="24" t="str">
        <f>IF('PLOs-TQF-Mapping'!D9="x",IF(Weighted!D$4&gt;0,Weighted!D$4,""),"")</f>
        <v/>
      </c>
      <c r="E34" s="24" t="str">
        <f>IF('PLOs-TQF-Mapping'!E9="x",IF(Weighted!E$4&gt;0,Weighted!E$4,""),"")</f>
        <v/>
      </c>
      <c r="F34" s="24" t="str">
        <f>IF('PLOs-TQF-Mapping'!F9="x",IF(Weighted!F$4&gt;0,Weighted!F$4,""),"")</f>
        <v/>
      </c>
      <c r="G34" s="24" t="str">
        <f>IF('PLOs-TQF-Mapping'!G9="x",IF(Weighted!G$4&gt;0,Weighted!G$4,""),"")</f>
        <v/>
      </c>
      <c r="H34" s="24" t="str">
        <f>IF('PLOs-TQF-Mapping'!H9="x",IF(Weighted!H$4&gt;0,Weighted!H$4,""),"")</f>
        <v/>
      </c>
      <c r="I34" s="24" t="str">
        <f>IF('PLOs-TQF-Mapping'!I9="x",IF(Weighted!I$4&gt;0,Weighted!I$4,""),"")</f>
        <v/>
      </c>
      <c r="J34" s="24" t="str">
        <f>IF('PLOs-TQF-Mapping'!J9="x",IF(Weighted!J$4&gt;0,Weighted!J$4,""),"")</f>
        <v/>
      </c>
      <c r="K34" s="24" t="str">
        <f>IF('PLOs-TQF-Mapping'!K9="x",IF(Weighted!K$4&gt;0,Weighted!K$4,""),"")</f>
        <v/>
      </c>
      <c r="L34" s="24" t="str">
        <f>IF('PLOs-TQF-Mapping'!L9="x",IF(Weighted!L$4&gt;0,Weighted!L$4,""),"")</f>
        <v/>
      </c>
      <c r="M34" s="24" t="str">
        <f ca="1">IF('PLOs-TQF-Mapping'!M9="x",IF(Weighted!M$4&gt;0,Weighted!M$4,""),"")</f>
        <v/>
      </c>
      <c r="N34" s="24" t="str">
        <f>IF('PLOs-TQF-Mapping'!N9="x",IF(Weighted!N$4&gt;0,Weighted!N$4,""),"")</f>
        <v/>
      </c>
      <c r="O34" s="24" t="str">
        <f>IF('PLOs-TQF-Mapping'!O9="x",IF(Weighted!O$4&gt;0,Weighted!O$4,""),"")</f>
        <v/>
      </c>
      <c r="P34" s="24" t="str">
        <f>IF('PLOs-TQF-Mapping'!P9="x",IF(Weighted!P$4&gt;0,Weighted!P$4,""),"")</f>
        <v/>
      </c>
      <c r="Q34" s="24">
        <f ca="1">IF('PLOs-TQF-Mapping'!Q9="x",IF(Weighted!Q$4&gt;0,Weighted!Q$4,""),"")</f>
        <v>0.60000000000000009</v>
      </c>
      <c r="R34" s="24" t="str">
        <f>IF('PLOs-TQF-Mapping'!R9="x",IF(Weighted!R$4&gt;0,Weighted!R$4,""),"")</f>
        <v/>
      </c>
      <c r="S34" s="24">
        <f ca="1">IF('PLOs-TQF-Mapping'!S9="x",IF(Weighted!S$4&gt;0,Weighted!S$4,""),"")</f>
        <v>2</v>
      </c>
      <c r="T34" s="24" t="str">
        <f>IF('PLOs-TQF-Mapping'!T9="x",IF(Weighted!T$4&gt;0,Weighted!T$4,""),"")</f>
        <v/>
      </c>
      <c r="U34" s="24" t="str">
        <f ca="1">IF('PLOs-TQF-Mapping'!U9="x",IF(Weighted!U$4&gt;0,Weighted!U$4,""),"")</f>
        <v/>
      </c>
      <c r="V34" s="24">
        <f ca="1">IF('PLOs-TQF-Mapping'!V9="x",IF(Weighted!V$4&gt;0,Weighted!V$4,""),"")</f>
        <v>1.6</v>
      </c>
      <c r="W34" s="24" t="str">
        <f>IF('PLOs-TQF-Mapping'!W9="x",IF(Weighted!W$4&gt;0,Weighted!W$4,""),"")</f>
        <v/>
      </c>
      <c r="X34" s="24" t="str">
        <f>IF('PLOs-TQF-Mapping'!X9="x",IF(Weighted!X$4&gt;0,Weighted!X$4,""),"")</f>
        <v/>
      </c>
      <c r="Y34" s="24" t="str">
        <f>IF('PLOs-TQF-Mapping'!Y9="x",IF(Weighted!Y$4&gt;0,Weighted!Y$4,""),"")</f>
        <v/>
      </c>
      <c r="Z34" s="24" t="str">
        <f>IF('PLOs-TQF-Mapping'!Z9="x",IF(Weighted!Z$4&gt;0,Weighted!Z$4,""),"")</f>
        <v/>
      </c>
      <c r="AA34" s="24" t="str">
        <f>IF('PLOs-TQF-Mapping'!AA9="x",IF(Weighted!AA$4&gt;0,Weighted!AA$4,""),"")</f>
        <v/>
      </c>
      <c r="AB34" s="24" t="str">
        <f>IF('PLOs-TQF-Mapping'!AB9="x",IF(Weighted!AB$4&gt;0,Weighted!AB$4,""),"")</f>
        <v/>
      </c>
      <c r="AC34" s="24" t="str">
        <f>IF('PLOs-TQF-Mapping'!AC9="x",IF(Weighted!AC$4&gt;0,Weighted!AC$4,""),"")</f>
        <v/>
      </c>
      <c r="AD34" s="24" t="str">
        <f>IF('PLOs-TQF-Mapping'!AD9="x",IF(Weighted!AD$4&gt;0,Weighted!AD$4,""),"")</f>
        <v/>
      </c>
      <c r="AE34" s="24" t="str">
        <f>IF('PLOs-TQF-Mapping'!AE9="x",IF(Weighted!AE$4&gt;0,Weighted!AE$4,""),"")</f>
        <v/>
      </c>
      <c r="AF34" s="24" t="str">
        <f>IF('PLOs-TQF-Mapping'!AF9="x",IF(Weighted!AF$4&gt;0,Weighted!AF$4,""),"")</f>
        <v/>
      </c>
      <c r="AG34" s="46">
        <f t="shared" ca="1" si="9"/>
        <v>4.2</v>
      </c>
      <c r="AL34" s="104">
        <v>6</v>
      </c>
      <c r="AM34" s="196" t="str">
        <f t="shared" ca="1" si="5"/>
        <v/>
      </c>
      <c r="AN34" s="196">
        <f t="shared" ca="1" si="5"/>
        <v>0.30000000000000004</v>
      </c>
      <c r="AO34" s="196" t="str">
        <f t="shared" si="5"/>
        <v/>
      </c>
      <c r="AP34" s="196" t="str">
        <f t="shared" ca="1" si="5"/>
        <v/>
      </c>
      <c r="AQ34" s="196" t="str">
        <f t="shared" ca="1" si="5"/>
        <v/>
      </c>
      <c r="AR34" s="196" t="str">
        <f t="shared" ca="1" si="5"/>
        <v/>
      </c>
      <c r="AS34" s="196" t="str">
        <f t="shared" ca="1" si="5"/>
        <v/>
      </c>
      <c r="AT34" s="196" t="str">
        <f t="shared" si="5"/>
        <v/>
      </c>
      <c r="AU34" s="196" t="str">
        <f t="shared" si="5"/>
        <v/>
      </c>
      <c r="AV34" s="196" t="str">
        <f t="shared" si="5"/>
        <v/>
      </c>
      <c r="AW34" s="196" t="str">
        <f t="shared" si="6"/>
        <v/>
      </c>
      <c r="AX34" s="196" t="str">
        <f t="shared" si="6"/>
        <v/>
      </c>
      <c r="AY34" s="196" t="str">
        <f t="shared" si="6"/>
        <v/>
      </c>
      <c r="AZ34" s="196" t="str">
        <f t="shared" si="6"/>
        <v/>
      </c>
      <c r="BA34" s="196" t="str">
        <f t="shared" si="6"/>
        <v/>
      </c>
      <c r="BB34" s="196" t="str">
        <f t="shared" si="6"/>
        <v/>
      </c>
      <c r="BC34" s="196" t="str">
        <f t="shared" si="6"/>
        <v/>
      </c>
      <c r="BD34" s="196" t="str">
        <f t="shared" si="6"/>
        <v/>
      </c>
      <c r="BE34" s="196" t="str">
        <f t="shared" si="6"/>
        <v/>
      </c>
      <c r="BF34" s="196" t="str">
        <f t="shared" si="6"/>
        <v/>
      </c>
      <c r="BG34" s="196" t="str">
        <f t="shared" si="7"/>
        <v/>
      </c>
      <c r="BH34" s="196" t="str">
        <f t="shared" ca="1" si="7"/>
        <v/>
      </c>
      <c r="BI34" s="196" t="str">
        <f t="shared" ca="1" si="7"/>
        <v/>
      </c>
      <c r="BJ34" s="196" t="str">
        <f t="shared" si="7"/>
        <v/>
      </c>
      <c r="BK34" s="196" t="str">
        <f t="shared" si="7"/>
        <v/>
      </c>
      <c r="BL34" s="196" t="str">
        <f t="shared" si="7"/>
        <v/>
      </c>
      <c r="BM34" s="196" t="str">
        <f t="shared" si="7"/>
        <v/>
      </c>
      <c r="BN34" s="196" t="str">
        <f t="shared" si="7"/>
        <v/>
      </c>
      <c r="BO34" s="196" t="str">
        <f t="shared" si="7"/>
        <v/>
      </c>
      <c r="BP34" s="46">
        <f t="shared" ca="1" si="8"/>
        <v>0.30000000000000004</v>
      </c>
    </row>
    <row r="35" spans="2:68" ht="18" customHeight="1">
      <c r="B35" s="5" t="s">
        <v>148</v>
      </c>
      <c r="C35" s="239" t="s">
        <v>148</v>
      </c>
      <c r="D35" s="24" t="str">
        <f>IF('PLOs-TQF-Mapping'!D10="x",IF(Weighted!D$4&gt;0,Weighted!D$4,""),"")</f>
        <v/>
      </c>
      <c r="E35" s="24" t="str">
        <f>IF('PLOs-TQF-Mapping'!E10="x",IF(Weighted!E$4&gt;0,Weighted!E$4,""),"")</f>
        <v/>
      </c>
      <c r="F35" s="24" t="str">
        <f>IF('PLOs-TQF-Mapping'!F10="x",IF(Weighted!F$4&gt;0,Weighted!F$4,""),"")</f>
        <v/>
      </c>
      <c r="G35" s="24" t="str">
        <f>IF('PLOs-TQF-Mapping'!G10="x",IF(Weighted!G$4&gt;0,Weighted!G$4,""),"")</f>
        <v/>
      </c>
      <c r="H35" s="24" t="str">
        <f>IF('PLOs-TQF-Mapping'!H10="x",IF(Weighted!H$4&gt;0,Weighted!H$4,""),"")</f>
        <v/>
      </c>
      <c r="I35" s="24" t="str">
        <f>IF('PLOs-TQF-Mapping'!I10="x",IF(Weighted!I$4&gt;0,Weighted!I$4,""),"")</f>
        <v/>
      </c>
      <c r="J35" s="24" t="str">
        <f>IF('PLOs-TQF-Mapping'!J10="x",IF(Weighted!J$4&gt;0,Weighted!J$4,""),"")</f>
        <v/>
      </c>
      <c r="K35" s="24" t="str">
        <f>IF('PLOs-TQF-Mapping'!K10="x",IF(Weighted!K$4&gt;0,Weighted!K$4,""),"")</f>
        <v/>
      </c>
      <c r="L35" s="24" t="str">
        <f>IF('PLOs-TQF-Mapping'!L10="x",IF(Weighted!L$4&gt;0,Weighted!L$4,""),"")</f>
        <v/>
      </c>
      <c r="M35" s="24" t="str">
        <f ca="1">IF('PLOs-TQF-Mapping'!M10="x",IF(Weighted!M$4&gt;0,Weighted!M$4,""),"")</f>
        <v/>
      </c>
      <c r="N35" s="24" t="str">
        <f>IF('PLOs-TQF-Mapping'!N10="x",IF(Weighted!N$4&gt;0,Weighted!N$4,""),"")</f>
        <v/>
      </c>
      <c r="O35" s="24" t="str">
        <f>IF('PLOs-TQF-Mapping'!O10="x",IF(Weighted!O$4&gt;0,Weighted!O$4,""),"")</f>
        <v/>
      </c>
      <c r="P35" s="24" t="str">
        <f>IF('PLOs-TQF-Mapping'!P10="x",IF(Weighted!P$4&gt;0,Weighted!P$4,""),"")</f>
        <v/>
      </c>
      <c r="Q35" s="24">
        <f ca="1">IF('PLOs-TQF-Mapping'!Q10="x",IF(Weighted!Q$4&gt;0,Weighted!Q$4,""),"")</f>
        <v>0.60000000000000009</v>
      </c>
      <c r="R35" s="24" t="str">
        <f>IF('PLOs-TQF-Mapping'!R10="x",IF(Weighted!R$4&gt;0,Weighted!R$4,""),"")</f>
        <v/>
      </c>
      <c r="S35" s="24">
        <f ca="1">IF('PLOs-TQF-Mapping'!S10="x",IF(Weighted!S$4&gt;0,Weighted!S$4,""),"")</f>
        <v>2</v>
      </c>
      <c r="T35" s="24" t="str">
        <f>IF('PLOs-TQF-Mapping'!T10="x",IF(Weighted!T$4&gt;0,Weighted!T$4,""),"")</f>
        <v/>
      </c>
      <c r="U35" s="24" t="str">
        <f>IF('PLOs-TQF-Mapping'!U10="x",IF(Weighted!U$4&gt;0,Weighted!U$4,""),"")</f>
        <v/>
      </c>
      <c r="V35" s="24">
        <f ca="1">IF('PLOs-TQF-Mapping'!V10="x",IF(Weighted!V$4&gt;0,Weighted!V$4,""),"")</f>
        <v>1.6</v>
      </c>
      <c r="W35" s="24" t="str">
        <f>IF('PLOs-TQF-Mapping'!W10="x",IF(Weighted!W$4&gt;0,Weighted!W$4,""),"")</f>
        <v/>
      </c>
      <c r="X35" s="24" t="str">
        <f>IF('PLOs-TQF-Mapping'!X10="x",IF(Weighted!X$4&gt;0,Weighted!X$4,""),"")</f>
        <v/>
      </c>
      <c r="Y35" s="24" t="str">
        <f>IF('PLOs-TQF-Mapping'!Y10="x",IF(Weighted!Y$4&gt;0,Weighted!Y$4,""),"")</f>
        <v/>
      </c>
      <c r="Z35" s="24" t="str">
        <f>IF('PLOs-TQF-Mapping'!Z10="x",IF(Weighted!Z$4&gt;0,Weighted!Z$4,""),"")</f>
        <v/>
      </c>
      <c r="AA35" s="24" t="str">
        <f>IF('PLOs-TQF-Mapping'!AA10="x",IF(Weighted!AA$4&gt;0,Weighted!AA$4,""),"")</f>
        <v/>
      </c>
      <c r="AB35" s="24" t="str">
        <f>IF('PLOs-TQF-Mapping'!AB10="x",IF(Weighted!AB$4&gt;0,Weighted!AB$4,""),"")</f>
        <v/>
      </c>
      <c r="AC35" s="24" t="str">
        <f>IF('PLOs-TQF-Mapping'!AC10="x",IF(Weighted!AC$4&gt;0,Weighted!AC$4,""),"")</f>
        <v/>
      </c>
      <c r="AD35" s="24" t="str">
        <f>IF('PLOs-TQF-Mapping'!AD10="x",IF(Weighted!AD$4&gt;0,Weighted!AD$4,""),"")</f>
        <v/>
      </c>
      <c r="AE35" s="24" t="str">
        <f>IF('PLOs-TQF-Mapping'!AE10="x",IF(Weighted!AE$4&gt;0,Weighted!AE$4,""),"")</f>
        <v/>
      </c>
      <c r="AF35" s="24" t="str">
        <f>IF('PLOs-TQF-Mapping'!AF10="x",IF(Weighted!AF$4&gt;0,Weighted!AF$4,""),"")</f>
        <v/>
      </c>
      <c r="AG35" s="46">
        <f t="shared" ca="1" si="9"/>
        <v>4.2</v>
      </c>
    </row>
    <row r="36" spans="2:68" ht="18" customHeight="1">
      <c r="B36" s="5" t="s">
        <v>148</v>
      </c>
      <c r="C36" s="239" t="s">
        <v>149</v>
      </c>
      <c r="D36" s="24" t="str">
        <f>IF('PLOs-TQF-Mapping'!D11="x",IF(Weighted!D$4&gt;0,Weighted!D$4,""),"")</f>
        <v/>
      </c>
      <c r="E36" s="24" t="str">
        <f>IF('PLOs-TQF-Mapping'!E11="x",IF(Weighted!E$4&gt;0,Weighted!E$4,""),"")</f>
        <v/>
      </c>
      <c r="F36" s="24" t="str">
        <f>IF('PLOs-TQF-Mapping'!F11="x",IF(Weighted!F$4&gt;0,Weighted!F$4,""),"")</f>
        <v/>
      </c>
      <c r="G36" s="24" t="str">
        <f>IF('PLOs-TQF-Mapping'!G11="x",IF(Weighted!G$4&gt;0,Weighted!G$4,""),"")</f>
        <v/>
      </c>
      <c r="H36" s="24" t="str">
        <f>IF('PLOs-TQF-Mapping'!H11="x",IF(Weighted!H$4&gt;0,Weighted!H$4,""),"")</f>
        <v/>
      </c>
      <c r="I36" s="24" t="str">
        <f>IF('PLOs-TQF-Mapping'!I11="x",IF(Weighted!I$4&gt;0,Weighted!I$4,""),"")</f>
        <v/>
      </c>
      <c r="J36" s="24" t="str">
        <f>IF('PLOs-TQF-Mapping'!J11="x",IF(Weighted!J$4&gt;0,Weighted!J$4,""),"")</f>
        <v/>
      </c>
      <c r="K36" s="24" t="str">
        <f>IF('PLOs-TQF-Mapping'!K11="x",IF(Weighted!K$4&gt;0,Weighted!K$4,""),"")</f>
        <v/>
      </c>
      <c r="L36" s="24" t="str">
        <f>IF('PLOs-TQF-Mapping'!L11="x",IF(Weighted!L$4&gt;0,Weighted!L$4,""),"")</f>
        <v/>
      </c>
      <c r="M36" s="24" t="str">
        <f ca="1">IF('PLOs-TQF-Mapping'!M11="x",IF(Weighted!M$4&gt;0,Weighted!M$4,""),"")</f>
        <v/>
      </c>
      <c r="N36" s="24" t="str">
        <f>IF('PLOs-TQF-Mapping'!N11="x",IF(Weighted!N$4&gt;0,Weighted!N$4,""),"")</f>
        <v/>
      </c>
      <c r="O36" s="24" t="str">
        <f>IF('PLOs-TQF-Mapping'!O11="x",IF(Weighted!O$4&gt;0,Weighted!O$4,""),"")</f>
        <v/>
      </c>
      <c r="P36" s="24" t="str">
        <f>IF('PLOs-TQF-Mapping'!P11="x",IF(Weighted!P$4&gt;0,Weighted!P$4,""),"")</f>
        <v/>
      </c>
      <c r="Q36" s="24">
        <f ca="1">IF('PLOs-TQF-Mapping'!Q11="x",IF(Weighted!Q$4&gt;0,Weighted!Q$4,""),"")</f>
        <v>0.60000000000000009</v>
      </c>
      <c r="R36" s="24" t="str">
        <f>IF('PLOs-TQF-Mapping'!R11="x",IF(Weighted!R$4&gt;0,Weighted!R$4,""),"")</f>
        <v/>
      </c>
      <c r="S36" s="24">
        <f ca="1">IF('PLOs-TQF-Mapping'!S11="x",IF(Weighted!S$4&gt;0,Weighted!S$4,""),"")</f>
        <v>2</v>
      </c>
      <c r="T36" s="24" t="str">
        <f>IF('PLOs-TQF-Mapping'!T11="x",IF(Weighted!T$4&gt;0,Weighted!T$4,""),"")</f>
        <v/>
      </c>
      <c r="U36" s="24" t="str">
        <f>IF('PLOs-TQF-Mapping'!U11="x",IF(Weighted!U$4&gt;0,Weighted!U$4,""),"")</f>
        <v/>
      </c>
      <c r="V36" s="24">
        <f ca="1">IF('PLOs-TQF-Mapping'!V11="x",IF(Weighted!V$4&gt;0,Weighted!V$4,""),"")</f>
        <v>1.6</v>
      </c>
      <c r="W36" s="24" t="str">
        <f>IF('PLOs-TQF-Mapping'!W11="x",IF(Weighted!W$4&gt;0,Weighted!W$4,""),"")</f>
        <v/>
      </c>
      <c r="X36" s="24" t="str">
        <f>IF('PLOs-TQF-Mapping'!X11="x",IF(Weighted!X$4&gt;0,Weighted!X$4,""),"")</f>
        <v/>
      </c>
      <c r="Y36" s="24" t="str">
        <f>IF('PLOs-TQF-Mapping'!Y11="x",IF(Weighted!Y$4&gt;0,Weighted!Y$4,""),"")</f>
        <v/>
      </c>
      <c r="Z36" s="24" t="str">
        <f>IF('PLOs-TQF-Mapping'!Z11="x",IF(Weighted!Z$4&gt;0,Weighted!Z$4,""),"")</f>
        <v/>
      </c>
      <c r="AA36" s="24" t="str">
        <f>IF('PLOs-TQF-Mapping'!AA11="x",IF(Weighted!AA$4&gt;0,Weighted!AA$4,""),"")</f>
        <v/>
      </c>
      <c r="AB36" s="24" t="str">
        <f>IF('PLOs-TQF-Mapping'!AB11="x",IF(Weighted!AB$4&gt;0,Weighted!AB$4,""),"")</f>
        <v/>
      </c>
      <c r="AC36" s="24" t="str">
        <f>IF('PLOs-TQF-Mapping'!AC11="x",IF(Weighted!AC$4&gt;0,Weighted!AC$4,""),"")</f>
        <v/>
      </c>
      <c r="AD36" s="24" t="str">
        <f>IF('PLOs-TQF-Mapping'!AD11="x",IF(Weighted!AD$4&gt;0,Weighted!AD$4,""),"")</f>
        <v/>
      </c>
      <c r="AE36" s="24" t="str">
        <f>IF('PLOs-TQF-Mapping'!AE11="x",IF(Weighted!AE$4&gt;0,Weighted!AE$4,""),"")</f>
        <v/>
      </c>
      <c r="AF36" s="24" t="str">
        <f>IF('PLOs-TQF-Mapping'!AF11="x",IF(Weighted!AF$4&gt;0,Weighted!AF$4,""),"")</f>
        <v/>
      </c>
      <c r="AG36" s="46">
        <f t="shared" ca="1" si="9"/>
        <v>4.2</v>
      </c>
    </row>
    <row r="37" spans="2:68" ht="18" customHeight="1">
      <c r="B37" s="5" t="s">
        <v>148</v>
      </c>
      <c r="C37" s="239" t="s">
        <v>150</v>
      </c>
      <c r="D37" s="24" t="str">
        <f>IF('PLOs-TQF-Mapping'!D12="x",IF(Weighted!D$4&gt;0,Weighted!D$4,""),"")</f>
        <v/>
      </c>
      <c r="E37" s="24" t="str">
        <f>IF('PLOs-TQF-Mapping'!E12="x",IF(Weighted!E$4&gt;0,Weighted!E$4,""),"")</f>
        <v/>
      </c>
      <c r="F37" s="24" t="str">
        <f>IF('PLOs-TQF-Mapping'!F12="x",IF(Weighted!F$4&gt;0,Weighted!F$4,""),"")</f>
        <v/>
      </c>
      <c r="G37" s="24" t="str">
        <f>IF('PLOs-TQF-Mapping'!G12="x",IF(Weighted!G$4&gt;0,Weighted!G$4,""),"")</f>
        <v/>
      </c>
      <c r="H37" s="24" t="str">
        <f>IF('PLOs-TQF-Mapping'!H12="x",IF(Weighted!H$4&gt;0,Weighted!H$4,""),"")</f>
        <v/>
      </c>
      <c r="I37" s="24" t="str">
        <f>IF('PLOs-TQF-Mapping'!I12="x",IF(Weighted!I$4&gt;0,Weighted!I$4,""),"")</f>
        <v/>
      </c>
      <c r="J37" s="24" t="str">
        <f>IF('PLOs-TQF-Mapping'!J12="x",IF(Weighted!J$4&gt;0,Weighted!J$4,""),"")</f>
        <v/>
      </c>
      <c r="K37" s="24" t="str">
        <f>IF('PLOs-TQF-Mapping'!K12="x",IF(Weighted!K$4&gt;0,Weighted!K$4,""),"")</f>
        <v/>
      </c>
      <c r="L37" s="24" t="str">
        <f>IF('PLOs-TQF-Mapping'!L12="x",IF(Weighted!L$4&gt;0,Weighted!L$4,""),"")</f>
        <v/>
      </c>
      <c r="M37" s="24" t="str">
        <f ca="1">IF('PLOs-TQF-Mapping'!M12="x",IF(Weighted!M$4&gt;0,Weighted!M$4,""),"")</f>
        <v/>
      </c>
      <c r="N37" s="24" t="str">
        <f>IF('PLOs-TQF-Mapping'!N12="x",IF(Weighted!N$4&gt;0,Weighted!N$4,""),"")</f>
        <v/>
      </c>
      <c r="O37" s="24" t="str">
        <f>IF('PLOs-TQF-Mapping'!O12="x",IF(Weighted!O$4&gt;0,Weighted!O$4,""),"")</f>
        <v/>
      </c>
      <c r="P37" s="24" t="str">
        <f>IF('PLOs-TQF-Mapping'!P12="x",IF(Weighted!P$4&gt;0,Weighted!P$4,""),"")</f>
        <v/>
      </c>
      <c r="Q37" s="24">
        <f ca="1">IF('PLOs-TQF-Mapping'!Q12="x",IF(Weighted!Q$4&gt;0,Weighted!Q$4,""),"")</f>
        <v>0.60000000000000009</v>
      </c>
      <c r="R37" s="24" t="str">
        <f>IF('PLOs-TQF-Mapping'!R12="x",IF(Weighted!R$4&gt;0,Weighted!R$4,""),"")</f>
        <v/>
      </c>
      <c r="S37" s="24">
        <f ca="1">IF('PLOs-TQF-Mapping'!S12="x",IF(Weighted!S$4&gt;0,Weighted!S$4,""),"")</f>
        <v>2</v>
      </c>
      <c r="T37" s="24" t="str">
        <f>IF('PLOs-TQF-Mapping'!T12="x",IF(Weighted!T$4&gt;0,Weighted!T$4,""),"")</f>
        <v/>
      </c>
      <c r="U37" s="24" t="str">
        <f>IF('PLOs-TQF-Mapping'!U12="x",IF(Weighted!U$4&gt;0,Weighted!U$4,""),"")</f>
        <v/>
      </c>
      <c r="V37" s="24">
        <f ca="1">IF('PLOs-TQF-Mapping'!V12="x",IF(Weighted!V$4&gt;0,Weighted!V$4,""),"")</f>
        <v>1.6</v>
      </c>
      <c r="W37" s="24" t="str">
        <f>IF('PLOs-TQF-Mapping'!W12="x",IF(Weighted!W$4&gt;0,Weighted!W$4,""),"")</f>
        <v/>
      </c>
      <c r="X37" s="24" t="str">
        <f>IF('PLOs-TQF-Mapping'!X12="x",IF(Weighted!X$4&gt;0,Weighted!X$4,""),"")</f>
        <v/>
      </c>
      <c r="Y37" s="24" t="str">
        <f>IF('PLOs-TQF-Mapping'!Y12="x",IF(Weighted!Y$4&gt;0,Weighted!Y$4,""),"")</f>
        <v/>
      </c>
      <c r="Z37" s="24" t="str">
        <f>IF('PLOs-TQF-Mapping'!Z12="x",IF(Weighted!Z$4&gt;0,Weighted!Z$4,""),"")</f>
        <v/>
      </c>
      <c r="AA37" s="24" t="str">
        <f>IF('PLOs-TQF-Mapping'!AA12="x",IF(Weighted!AA$4&gt;0,Weighted!AA$4,""),"")</f>
        <v/>
      </c>
      <c r="AB37" s="24" t="str">
        <f>IF('PLOs-TQF-Mapping'!AB12="x",IF(Weighted!AB$4&gt;0,Weighted!AB$4,""),"")</f>
        <v/>
      </c>
      <c r="AC37" s="24" t="str">
        <f>IF('PLOs-TQF-Mapping'!AC12="x",IF(Weighted!AC$4&gt;0,Weighted!AC$4,""),"")</f>
        <v/>
      </c>
      <c r="AD37" s="24" t="str">
        <f>IF('PLOs-TQF-Mapping'!AD12="x",IF(Weighted!AD$4&gt;0,Weighted!AD$4,""),"")</f>
        <v/>
      </c>
      <c r="AE37" s="24" t="str">
        <f>IF('PLOs-TQF-Mapping'!AE12="x",IF(Weighted!AE$4&gt;0,Weighted!AE$4,""),"")</f>
        <v/>
      </c>
      <c r="AF37" s="24" t="str">
        <f>IF('PLOs-TQF-Mapping'!AF12="x",IF(Weighted!AF$4&gt;0,Weighted!AF$4,""),"")</f>
        <v/>
      </c>
      <c r="AG37" s="46">
        <f t="shared" ca="1" si="9"/>
        <v>4.2</v>
      </c>
      <c r="AH37" s="46">
        <f ca="1">SUM(AG34:AG37)</f>
        <v>16.8</v>
      </c>
      <c r="AK37" s="10"/>
      <c r="AL37" s="10"/>
    </row>
    <row r="38" spans="2:68" ht="18" customHeight="1">
      <c r="B38" s="5" t="s">
        <v>149</v>
      </c>
      <c r="C38" s="239" t="s">
        <v>147</v>
      </c>
      <c r="D38" s="24" t="str">
        <f>IF('PLOs-TQF-Mapping'!D13="x",IF(Weighted!D$4&gt;0,Weighted!D$4,""),"")</f>
        <v/>
      </c>
      <c r="E38" s="24" t="str">
        <f>IF('PLOs-TQF-Mapping'!E13="x",IF(Weighted!E$4&gt;0,Weighted!E$4,""),"")</f>
        <v/>
      </c>
      <c r="F38" s="24" t="str">
        <f>IF('PLOs-TQF-Mapping'!F13="x",IF(Weighted!F$4&gt;0,Weighted!F$4,""),"")</f>
        <v/>
      </c>
      <c r="G38" s="24" t="str">
        <f>IF('PLOs-TQF-Mapping'!G13="x",IF(Weighted!G$4&gt;0,Weighted!G$4,""),"")</f>
        <v/>
      </c>
      <c r="H38" s="24" t="str">
        <f>IF('PLOs-TQF-Mapping'!H13="x",IF(Weighted!H$4&gt;0,Weighted!H$4,""),"")</f>
        <v/>
      </c>
      <c r="I38" s="24" t="str">
        <f>IF('PLOs-TQF-Mapping'!I13="x",IF(Weighted!I$4&gt;0,Weighted!I$4,""),"")</f>
        <v/>
      </c>
      <c r="J38" s="24" t="str">
        <f>IF('PLOs-TQF-Mapping'!J13="x",IF(Weighted!J$4&gt;0,Weighted!J$4,""),"")</f>
        <v/>
      </c>
      <c r="K38" s="24" t="str">
        <f>IF('PLOs-TQF-Mapping'!K13="x",IF(Weighted!K$4&gt;0,Weighted!K$4,""),"")</f>
        <v/>
      </c>
      <c r="L38" s="24" t="str">
        <f>IF('PLOs-TQF-Mapping'!L13="x",IF(Weighted!L$4&gt;0,Weighted!L$4,""),"")</f>
        <v/>
      </c>
      <c r="M38" s="24" t="str">
        <f ca="1">IF('PLOs-TQF-Mapping'!M13="x",IF(Weighted!M$4&gt;0,Weighted!M$4,""),"")</f>
        <v/>
      </c>
      <c r="N38" s="24" t="str">
        <f>IF('PLOs-TQF-Mapping'!N13="x",IF(Weighted!N$4&gt;0,Weighted!N$4,""),"")</f>
        <v/>
      </c>
      <c r="O38" s="24" t="str">
        <f>IF('PLOs-TQF-Mapping'!O13="x",IF(Weighted!O$4&gt;0,Weighted!O$4,""),"")</f>
        <v/>
      </c>
      <c r="P38" s="24" t="str">
        <f>IF('PLOs-TQF-Mapping'!P13="x",IF(Weighted!P$4&gt;0,Weighted!P$4,""),"")</f>
        <v/>
      </c>
      <c r="Q38" s="24" t="str">
        <f>IF('PLOs-TQF-Mapping'!Q13="x",IF(Weighted!Q$4&gt;0,Weighted!Q$4,""),"")</f>
        <v/>
      </c>
      <c r="R38" s="24" t="str">
        <f>IF('PLOs-TQF-Mapping'!R13="x",IF(Weighted!R$4&gt;0,Weighted!R$4,""),"")</f>
        <v/>
      </c>
      <c r="S38" s="24">
        <f ca="1">IF('PLOs-TQF-Mapping'!S13="x",IF(Weighted!S$4&gt;0,Weighted!S$4,""),"")</f>
        <v>2</v>
      </c>
      <c r="T38" s="24" t="str">
        <f>IF('PLOs-TQF-Mapping'!T13="x",IF(Weighted!T$4&gt;0,Weighted!T$4,""),"")</f>
        <v/>
      </c>
      <c r="U38" s="24" t="str">
        <f>IF('PLOs-TQF-Mapping'!U13="x",IF(Weighted!U$4&gt;0,Weighted!U$4,""),"")</f>
        <v/>
      </c>
      <c r="V38" s="24">
        <f ca="1">IF('PLOs-TQF-Mapping'!V13="x",IF(Weighted!V$4&gt;0,Weighted!V$4,""),"")</f>
        <v>1.6</v>
      </c>
      <c r="W38" s="24" t="str">
        <f>IF('PLOs-TQF-Mapping'!W13="x",IF(Weighted!W$4&gt;0,Weighted!W$4,""),"")</f>
        <v/>
      </c>
      <c r="X38" s="24" t="str">
        <f>IF('PLOs-TQF-Mapping'!X13="x",IF(Weighted!X$4&gt;0,Weighted!X$4,""),"")</f>
        <v/>
      </c>
      <c r="Y38" s="24" t="str">
        <f>IF('PLOs-TQF-Mapping'!Y13="x",IF(Weighted!Y$4&gt;0,Weighted!Y$4,""),"")</f>
        <v/>
      </c>
      <c r="Z38" s="24" t="str">
        <f>IF('PLOs-TQF-Mapping'!Z13="x",IF(Weighted!Z$4&gt;0,Weighted!Z$4,""),"")</f>
        <v/>
      </c>
      <c r="AA38" s="24" t="str">
        <f>IF('PLOs-TQF-Mapping'!AA13="x",IF(Weighted!AA$4&gt;0,Weighted!AA$4,""),"")</f>
        <v/>
      </c>
      <c r="AB38" s="24" t="str">
        <f>IF('PLOs-TQF-Mapping'!AB13="x",IF(Weighted!AB$4&gt;0,Weighted!AB$4,""),"")</f>
        <v/>
      </c>
      <c r="AC38" s="24" t="str">
        <f>IF('PLOs-TQF-Mapping'!AC13="x",IF(Weighted!AC$4&gt;0,Weighted!AC$4,""),"")</f>
        <v/>
      </c>
      <c r="AD38" s="24" t="str">
        <f>IF('PLOs-TQF-Mapping'!AD13="x",IF(Weighted!AD$4&gt;0,Weighted!AD$4,""),"")</f>
        <v/>
      </c>
      <c r="AE38" s="24" t="str">
        <f>IF('PLOs-TQF-Mapping'!AE13="x",IF(Weighted!AE$4&gt;0,Weighted!AE$4,""),"")</f>
        <v/>
      </c>
      <c r="AF38" s="24" t="str">
        <f>IF('PLOs-TQF-Mapping'!AF13="x",IF(Weighted!AF$4&gt;0,Weighted!AF$4,""),"")</f>
        <v/>
      </c>
      <c r="AG38" s="46">
        <f t="shared" ca="1" si="9"/>
        <v>3.6</v>
      </c>
    </row>
    <row r="39" spans="2:68" ht="18" customHeight="1">
      <c r="B39" s="5" t="s">
        <v>149</v>
      </c>
      <c r="C39" s="239" t="s">
        <v>148</v>
      </c>
      <c r="D39" s="24" t="str">
        <f>IF('PLOs-TQF-Mapping'!D14="x",IF(Weighted!D$4&gt;0,Weighted!D$4,""),"")</f>
        <v/>
      </c>
      <c r="E39" s="24" t="str">
        <f>IF('PLOs-TQF-Mapping'!E14="x",IF(Weighted!E$4&gt;0,Weighted!E$4,""),"")</f>
        <v/>
      </c>
      <c r="F39" s="24" t="str">
        <f>IF('PLOs-TQF-Mapping'!F14="x",IF(Weighted!F$4&gt;0,Weighted!F$4,""),"")</f>
        <v/>
      </c>
      <c r="G39" s="24" t="str">
        <f>IF('PLOs-TQF-Mapping'!G14="x",IF(Weighted!G$4&gt;0,Weighted!G$4,""),"")</f>
        <v/>
      </c>
      <c r="H39" s="24" t="str">
        <f>IF('PLOs-TQF-Mapping'!H14="x",IF(Weighted!H$4&gt;0,Weighted!H$4,""),"")</f>
        <v/>
      </c>
      <c r="I39" s="24" t="str">
        <f>IF('PLOs-TQF-Mapping'!I14="x",IF(Weighted!I$4&gt;0,Weighted!I$4,""),"")</f>
        <v/>
      </c>
      <c r="J39" s="24" t="str">
        <f>IF('PLOs-TQF-Mapping'!J14="x",IF(Weighted!J$4&gt;0,Weighted!J$4,""),"")</f>
        <v/>
      </c>
      <c r="K39" s="24" t="str">
        <f>IF('PLOs-TQF-Mapping'!K14="x",IF(Weighted!K$4&gt;0,Weighted!K$4,""),"")</f>
        <v/>
      </c>
      <c r="L39" s="24" t="str">
        <f>IF('PLOs-TQF-Mapping'!L14="x",IF(Weighted!L$4&gt;0,Weighted!L$4,""),"")</f>
        <v/>
      </c>
      <c r="M39" s="24" t="str">
        <f ca="1">IF('PLOs-TQF-Mapping'!M14="x",IF(Weighted!M$4&gt;0,Weighted!M$4,""),"")</f>
        <v/>
      </c>
      <c r="N39" s="24" t="str">
        <f>IF('PLOs-TQF-Mapping'!N14="x",IF(Weighted!N$4&gt;0,Weighted!N$4,""),"")</f>
        <v/>
      </c>
      <c r="O39" s="24" t="str">
        <f>IF('PLOs-TQF-Mapping'!O14="x",IF(Weighted!O$4&gt;0,Weighted!O$4,""),"")</f>
        <v/>
      </c>
      <c r="P39" s="24" t="str">
        <f>IF('PLOs-TQF-Mapping'!P14="x",IF(Weighted!P$4&gt;0,Weighted!P$4,""),"")</f>
        <v/>
      </c>
      <c r="Q39" s="24" t="str">
        <f>IF('PLOs-TQF-Mapping'!Q14="x",IF(Weighted!Q$4&gt;0,Weighted!Q$4,""),"")</f>
        <v/>
      </c>
      <c r="R39" s="24" t="str">
        <f>IF('PLOs-TQF-Mapping'!R14="x",IF(Weighted!R$4&gt;0,Weighted!R$4,""),"")</f>
        <v/>
      </c>
      <c r="S39" s="24">
        <f ca="1">IF('PLOs-TQF-Mapping'!S14="x",IF(Weighted!S$4&gt;0,Weighted!S$4,""),"")</f>
        <v>2</v>
      </c>
      <c r="T39" s="24" t="str">
        <f>IF('PLOs-TQF-Mapping'!T14="x",IF(Weighted!T$4&gt;0,Weighted!T$4,""),"")</f>
        <v/>
      </c>
      <c r="U39" s="24" t="str">
        <f>IF('PLOs-TQF-Mapping'!U14="x",IF(Weighted!U$4&gt;0,Weighted!U$4,""),"")</f>
        <v/>
      </c>
      <c r="V39" s="24">
        <f ca="1">IF('PLOs-TQF-Mapping'!V14="x",IF(Weighted!V$4&gt;0,Weighted!V$4,""),"")</f>
        <v>1.6</v>
      </c>
      <c r="W39" s="24" t="str">
        <f>IF('PLOs-TQF-Mapping'!W14="x",IF(Weighted!W$4&gt;0,Weighted!W$4,""),"")</f>
        <v/>
      </c>
      <c r="X39" s="24" t="str">
        <f>IF('PLOs-TQF-Mapping'!X14="x",IF(Weighted!X$4&gt;0,Weighted!X$4,""),"")</f>
        <v/>
      </c>
      <c r="Y39" s="24" t="str">
        <f>IF('PLOs-TQF-Mapping'!Y14="x",IF(Weighted!Y$4&gt;0,Weighted!Y$4,""),"")</f>
        <v/>
      </c>
      <c r="Z39" s="24" t="str">
        <f>IF('PLOs-TQF-Mapping'!Z14="x",IF(Weighted!Z$4&gt;0,Weighted!Z$4,""),"")</f>
        <v/>
      </c>
      <c r="AA39" s="24" t="str">
        <f>IF('PLOs-TQF-Mapping'!AA14="x",IF(Weighted!AA$4&gt;0,Weighted!AA$4,""),"")</f>
        <v/>
      </c>
      <c r="AB39" s="24" t="str">
        <f>IF('PLOs-TQF-Mapping'!AB14="x",IF(Weighted!AB$4&gt;0,Weighted!AB$4,""),"")</f>
        <v/>
      </c>
      <c r="AC39" s="24" t="str">
        <f>IF('PLOs-TQF-Mapping'!AC14="x",IF(Weighted!AC$4&gt;0,Weighted!AC$4,""),"")</f>
        <v/>
      </c>
      <c r="AD39" s="24" t="str">
        <f>IF('PLOs-TQF-Mapping'!AD14="x",IF(Weighted!AD$4&gt;0,Weighted!AD$4,""),"")</f>
        <v/>
      </c>
      <c r="AE39" s="24" t="str">
        <f>IF('PLOs-TQF-Mapping'!AE14="x",IF(Weighted!AE$4&gt;0,Weighted!AE$4,""),"")</f>
        <v/>
      </c>
      <c r="AF39" s="24" t="str">
        <f>IF('PLOs-TQF-Mapping'!AF14="x",IF(Weighted!AF$4&gt;0,Weighted!AF$4,""),"")</f>
        <v/>
      </c>
      <c r="AG39" s="46">
        <f t="shared" ca="1" si="9"/>
        <v>3.6</v>
      </c>
    </row>
    <row r="40" spans="2:68" ht="18" customHeight="1">
      <c r="B40" s="5" t="s">
        <v>149</v>
      </c>
      <c r="C40" s="239" t="s">
        <v>149</v>
      </c>
      <c r="D40" s="24" t="str">
        <f>IF('PLOs-TQF-Mapping'!D15="x",IF(Weighted!D$4&gt;0,Weighted!D$4,""),"")</f>
        <v/>
      </c>
      <c r="E40" s="24" t="str">
        <f>IF('PLOs-TQF-Mapping'!E15="x",IF(Weighted!E$4&gt;0,Weighted!E$4,""),"")</f>
        <v/>
      </c>
      <c r="F40" s="24" t="str">
        <f>IF('PLOs-TQF-Mapping'!F15="x",IF(Weighted!F$4&gt;0,Weighted!F$4,""),"")</f>
        <v/>
      </c>
      <c r="G40" s="24" t="str">
        <f>IF('PLOs-TQF-Mapping'!G15="x",IF(Weighted!G$4&gt;0,Weighted!G$4,""),"")</f>
        <v/>
      </c>
      <c r="H40" s="24" t="str">
        <f>IF('PLOs-TQF-Mapping'!H15="x",IF(Weighted!H$4&gt;0,Weighted!H$4,""),"")</f>
        <v/>
      </c>
      <c r="I40" s="24" t="str">
        <f>IF('PLOs-TQF-Mapping'!I15="x",IF(Weighted!I$4&gt;0,Weighted!I$4,""),"")</f>
        <v/>
      </c>
      <c r="J40" s="24" t="str">
        <f>IF('PLOs-TQF-Mapping'!J15="x",IF(Weighted!J$4&gt;0,Weighted!J$4,""),"")</f>
        <v/>
      </c>
      <c r="K40" s="24" t="str">
        <f>IF('PLOs-TQF-Mapping'!K15="x",IF(Weighted!K$4&gt;0,Weighted!K$4,""),"")</f>
        <v/>
      </c>
      <c r="L40" s="24" t="str">
        <f>IF('PLOs-TQF-Mapping'!L15="x",IF(Weighted!L$4&gt;0,Weighted!L$4,""),"")</f>
        <v/>
      </c>
      <c r="M40" s="24" t="str">
        <f>IF('PLOs-TQF-Mapping'!M15="x",IF(Weighted!M$4&gt;0,Weighted!M$4,""),"")</f>
        <v/>
      </c>
      <c r="N40" s="24" t="str">
        <f>IF('PLOs-TQF-Mapping'!N15="x",IF(Weighted!N$4&gt;0,Weighted!N$4,""),"")</f>
        <v/>
      </c>
      <c r="O40" s="24" t="str">
        <f>IF('PLOs-TQF-Mapping'!O15="x",IF(Weighted!O$4&gt;0,Weighted!O$4,""),"")</f>
        <v/>
      </c>
      <c r="P40" s="24" t="str">
        <f>IF('PLOs-TQF-Mapping'!P15="x",IF(Weighted!P$4&gt;0,Weighted!P$4,""),"")</f>
        <v/>
      </c>
      <c r="Q40" s="24" t="str">
        <f>IF('PLOs-TQF-Mapping'!Q15="x",IF(Weighted!Q$4&gt;0,Weighted!Q$4,""),"")</f>
        <v/>
      </c>
      <c r="R40" s="24" t="str">
        <f>IF('PLOs-TQF-Mapping'!R15="x",IF(Weighted!R$4&gt;0,Weighted!R$4,""),"")</f>
        <v/>
      </c>
      <c r="S40" s="24">
        <f ca="1">IF('PLOs-TQF-Mapping'!S15="x",IF(Weighted!S$4&gt;0,Weighted!S$4,""),"")</f>
        <v>2</v>
      </c>
      <c r="T40" s="24" t="str">
        <f>IF('PLOs-TQF-Mapping'!T15="x",IF(Weighted!T$4&gt;0,Weighted!T$4,""),"")</f>
        <v/>
      </c>
      <c r="U40" s="24" t="str">
        <f>IF('PLOs-TQF-Mapping'!U15="x",IF(Weighted!U$4&gt;0,Weighted!U$4,""),"")</f>
        <v/>
      </c>
      <c r="V40" s="24">
        <f ca="1">IF('PLOs-TQF-Mapping'!V15="x",IF(Weighted!V$4&gt;0,Weighted!V$4,""),"")</f>
        <v>1.6</v>
      </c>
      <c r="W40" s="24" t="str">
        <f>IF('PLOs-TQF-Mapping'!W15="x",IF(Weighted!W$4&gt;0,Weighted!W$4,""),"")</f>
        <v/>
      </c>
      <c r="X40" s="24" t="str">
        <f>IF('PLOs-TQF-Mapping'!X15="x",IF(Weighted!X$4&gt;0,Weighted!X$4,""),"")</f>
        <v/>
      </c>
      <c r="Y40" s="24" t="str">
        <f ca="1">IF('PLOs-TQF-Mapping'!Y15="x",IF(Weighted!Y$4&gt;0,Weighted!Y$4,""),"")</f>
        <v/>
      </c>
      <c r="Z40" s="24" t="str">
        <f>IF('PLOs-TQF-Mapping'!Z15="x",IF(Weighted!Z$4&gt;0,Weighted!Z$4,""),"")</f>
        <v/>
      </c>
      <c r="AA40" s="24" t="str">
        <f ca="1">IF('PLOs-TQF-Mapping'!AA15="x",IF(Weighted!AA$4&gt;0,Weighted!AA$4,""),"")</f>
        <v/>
      </c>
      <c r="AB40" s="24" t="str">
        <f>IF('PLOs-TQF-Mapping'!AB15="x",IF(Weighted!AB$4&gt;0,Weighted!AB$4,""),"")</f>
        <v/>
      </c>
      <c r="AC40" s="24" t="str">
        <f>IF('PLOs-TQF-Mapping'!AC15="x",IF(Weighted!AC$4&gt;0,Weighted!AC$4,""),"")</f>
        <v/>
      </c>
      <c r="AD40" s="24" t="str">
        <f ca="1">IF('PLOs-TQF-Mapping'!AD15="x",IF(Weighted!AD$4&gt;0,Weighted!AD$4,""),"")</f>
        <v/>
      </c>
      <c r="AE40" s="24" t="str">
        <f>IF('PLOs-TQF-Mapping'!AE15="x",IF(Weighted!AE$4&gt;0,Weighted!AE$4,""),"")</f>
        <v/>
      </c>
      <c r="AF40" s="24" t="str">
        <f>IF('PLOs-TQF-Mapping'!AF15="x",IF(Weighted!AF$4&gt;0,Weighted!AF$4,""),"")</f>
        <v/>
      </c>
      <c r="AG40" s="46">
        <f t="shared" ca="1" si="9"/>
        <v>3.6</v>
      </c>
      <c r="AH40" s="46">
        <f ca="1">SUM(AG38:AG40)</f>
        <v>10.8</v>
      </c>
      <c r="AK40" s="10"/>
      <c r="AL40" s="10"/>
    </row>
    <row r="41" spans="2:68" ht="18" customHeight="1">
      <c r="B41" s="5" t="s">
        <v>150</v>
      </c>
      <c r="C41" s="239" t="s">
        <v>147</v>
      </c>
      <c r="D41" s="24" t="str">
        <f>IF('PLOs-TQF-Mapping'!D16="x",IF(Weighted!D$4&gt;0,Weighted!D$4,""),"")</f>
        <v/>
      </c>
      <c r="E41" s="24" t="str">
        <f>IF('PLOs-TQF-Mapping'!E16="x",IF(Weighted!E$4&gt;0,Weighted!E$4,""),"")</f>
        <v/>
      </c>
      <c r="F41" s="24" t="str">
        <f>IF('PLOs-TQF-Mapping'!F16="x",IF(Weighted!F$4&gt;0,Weighted!F$4,""),"")</f>
        <v/>
      </c>
      <c r="G41" s="24" t="str">
        <f>IF('PLOs-TQF-Mapping'!G16="x",IF(Weighted!G$4&gt;0,Weighted!G$4,""),"")</f>
        <v/>
      </c>
      <c r="H41" s="24" t="str">
        <f>IF('PLOs-TQF-Mapping'!H16="x",IF(Weighted!H$4&gt;0,Weighted!H$4,""),"")</f>
        <v/>
      </c>
      <c r="I41" s="24" t="str">
        <f>IF('PLOs-TQF-Mapping'!I16="x",IF(Weighted!I$4&gt;0,Weighted!I$4,""),"")</f>
        <v/>
      </c>
      <c r="J41" s="24" t="str">
        <f>IF('PLOs-TQF-Mapping'!J16="x",IF(Weighted!J$4&gt;0,Weighted!J$4,""),"")</f>
        <v/>
      </c>
      <c r="K41" s="24" t="str">
        <f>IF('PLOs-TQF-Mapping'!K16="x",IF(Weighted!K$4&gt;0,Weighted!K$4,""),"")</f>
        <v/>
      </c>
      <c r="L41" s="24" t="str">
        <f>IF('PLOs-TQF-Mapping'!L16="x",IF(Weighted!L$4&gt;0,Weighted!L$4,""),"")</f>
        <v/>
      </c>
      <c r="M41" s="24" t="str">
        <f>IF('PLOs-TQF-Mapping'!M16="x",IF(Weighted!M$4&gt;0,Weighted!M$4,""),"")</f>
        <v/>
      </c>
      <c r="N41" s="24" t="str">
        <f>IF('PLOs-TQF-Mapping'!N16="x",IF(Weighted!N$4&gt;0,Weighted!N$4,""),"")</f>
        <v/>
      </c>
      <c r="O41" s="24" t="str">
        <f>IF('PLOs-TQF-Mapping'!O16="x",IF(Weighted!O$4&gt;0,Weighted!O$4,""),"")</f>
        <v/>
      </c>
      <c r="P41" s="24" t="str">
        <f>IF('PLOs-TQF-Mapping'!P16="x",IF(Weighted!P$4&gt;0,Weighted!P$4,""),"")</f>
        <v/>
      </c>
      <c r="Q41" s="24" t="str">
        <f>IF('PLOs-TQF-Mapping'!Q16="x",IF(Weighted!Q$4&gt;0,Weighted!Q$4,""),"")</f>
        <v/>
      </c>
      <c r="R41" s="24" t="str">
        <f>IF('PLOs-TQF-Mapping'!R16="x",IF(Weighted!R$4&gt;0,Weighted!R$4,""),"")</f>
        <v/>
      </c>
      <c r="S41" s="24" t="str">
        <f>IF('PLOs-TQF-Mapping'!S16="x",IF(Weighted!S$4&gt;0,Weighted!S$4,""),"")</f>
        <v/>
      </c>
      <c r="T41" s="24" t="str">
        <f>IF('PLOs-TQF-Mapping'!T16="x",IF(Weighted!T$4&gt;0,Weighted!T$4,""),"")</f>
        <v/>
      </c>
      <c r="U41" s="24" t="str">
        <f>IF('PLOs-TQF-Mapping'!U16="x",IF(Weighted!U$4&gt;0,Weighted!U$4,""),"")</f>
        <v/>
      </c>
      <c r="V41" s="24" t="str">
        <f>IF('PLOs-TQF-Mapping'!V16="x",IF(Weighted!V$4&gt;0,Weighted!V$4,""),"")</f>
        <v/>
      </c>
      <c r="W41" s="24" t="str">
        <f>IF('PLOs-TQF-Mapping'!W16="x",IF(Weighted!W$4&gt;0,Weighted!W$4,""),"")</f>
        <v/>
      </c>
      <c r="X41" s="24" t="str">
        <f>IF('PLOs-TQF-Mapping'!X16="x",IF(Weighted!X$4&gt;0,Weighted!X$4,""),"")</f>
        <v/>
      </c>
      <c r="Y41" s="24" t="str">
        <f>IF('PLOs-TQF-Mapping'!Y16="x",IF(Weighted!Y$4&gt;0,Weighted!Y$4,""),"")</f>
        <v/>
      </c>
      <c r="Z41" s="24" t="str">
        <f>IF('PLOs-TQF-Mapping'!Z16="x",IF(Weighted!Z$4&gt;0,Weighted!Z$4,""),"")</f>
        <v/>
      </c>
      <c r="AA41" s="24" t="str">
        <f>IF('PLOs-TQF-Mapping'!AA16="x",IF(Weighted!AA$4&gt;0,Weighted!AA$4,""),"")</f>
        <v/>
      </c>
      <c r="AB41" s="24" t="str">
        <f>IF('PLOs-TQF-Mapping'!AB16="x",IF(Weighted!AB$4&gt;0,Weighted!AB$4,""),"")</f>
        <v/>
      </c>
      <c r="AC41" s="24">
        <f ca="1">IF('PLOs-TQF-Mapping'!AC16="x",IF(Weighted!AC$4&gt;0,Weighted!AC$4,""),"")</f>
        <v>0.60000000000000009</v>
      </c>
      <c r="AD41" s="24" t="str">
        <f>IF('PLOs-TQF-Mapping'!AD16="x",IF(Weighted!AD$4&gt;0,Weighted!AD$4,""),"")</f>
        <v/>
      </c>
      <c r="AE41" s="24" t="str">
        <f ca="1">IF('PLOs-TQF-Mapping'!AE16="x",IF(Weighted!AE$4&gt;0,Weighted!AE$4,""),"")</f>
        <v/>
      </c>
      <c r="AF41" s="24">
        <f ca="1">IF('PLOs-TQF-Mapping'!AF16="x",IF(Weighted!AF$4&gt;0,Weighted!AF$4,""),"")</f>
        <v>0.99999999999999989</v>
      </c>
      <c r="AG41" s="46">
        <f t="shared" ca="1" si="9"/>
        <v>1.6</v>
      </c>
    </row>
    <row r="42" spans="2:68" ht="18" customHeight="1">
      <c r="B42" s="5" t="s">
        <v>150</v>
      </c>
      <c r="C42" s="239" t="s">
        <v>148</v>
      </c>
      <c r="D42" s="24" t="str">
        <f>IF('PLOs-TQF-Mapping'!D17="x",IF(Weighted!D$4&gt;0,Weighted!D$4,""),"")</f>
        <v/>
      </c>
      <c r="E42" s="24" t="str">
        <f>IF('PLOs-TQF-Mapping'!E17="x",IF(Weighted!E$4&gt;0,Weighted!E$4,""),"")</f>
        <v/>
      </c>
      <c r="F42" s="24" t="str">
        <f>IF('PLOs-TQF-Mapping'!F17="x",IF(Weighted!F$4&gt;0,Weighted!F$4,""),"")</f>
        <v/>
      </c>
      <c r="G42" s="24" t="str">
        <f>IF('PLOs-TQF-Mapping'!G17="x",IF(Weighted!G$4&gt;0,Weighted!G$4,""),"")</f>
        <v/>
      </c>
      <c r="H42" s="24" t="str">
        <f>IF('PLOs-TQF-Mapping'!H17="x",IF(Weighted!H$4&gt;0,Weighted!H$4,""),"")</f>
        <v/>
      </c>
      <c r="I42" s="24" t="str">
        <f>IF('PLOs-TQF-Mapping'!I17="x",IF(Weighted!I$4&gt;0,Weighted!I$4,""),"")</f>
        <v/>
      </c>
      <c r="J42" s="24" t="str">
        <f>IF('PLOs-TQF-Mapping'!J17="x",IF(Weighted!J$4&gt;0,Weighted!J$4,""),"")</f>
        <v/>
      </c>
      <c r="K42" s="24" t="str">
        <f>IF('PLOs-TQF-Mapping'!K17="x",IF(Weighted!K$4&gt;0,Weighted!K$4,""),"")</f>
        <v/>
      </c>
      <c r="L42" s="24" t="str">
        <f>IF('PLOs-TQF-Mapping'!L17="x",IF(Weighted!L$4&gt;0,Weighted!L$4,""),"")</f>
        <v/>
      </c>
      <c r="M42" s="24" t="str">
        <f>IF('PLOs-TQF-Mapping'!M17="x",IF(Weighted!M$4&gt;0,Weighted!M$4,""),"")</f>
        <v/>
      </c>
      <c r="N42" s="24" t="str">
        <f>IF('PLOs-TQF-Mapping'!N17="x",IF(Weighted!N$4&gt;0,Weighted!N$4,""),"")</f>
        <v/>
      </c>
      <c r="O42" s="24" t="str">
        <f>IF('PLOs-TQF-Mapping'!O17="x",IF(Weighted!O$4&gt;0,Weighted!O$4,""),"")</f>
        <v/>
      </c>
      <c r="P42" s="24" t="str">
        <f>IF('PLOs-TQF-Mapping'!P17="x",IF(Weighted!P$4&gt;0,Weighted!P$4,""),"")</f>
        <v/>
      </c>
      <c r="Q42" s="24" t="str">
        <f>IF('PLOs-TQF-Mapping'!Q17="x",IF(Weighted!Q$4&gt;0,Weighted!Q$4,""),"")</f>
        <v/>
      </c>
      <c r="R42" s="24" t="str">
        <f>IF('PLOs-TQF-Mapping'!R17="x",IF(Weighted!R$4&gt;0,Weighted!R$4,""),"")</f>
        <v/>
      </c>
      <c r="S42" s="24" t="str">
        <f>IF('PLOs-TQF-Mapping'!S17="x",IF(Weighted!S$4&gt;0,Weighted!S$4,""),"")</f>
        <v/>
      </c>
      <c r="T42" s="24" t="str">
        <f>IF('PLOs-TQF-Mapping'!T17="x",IF(Weighted!T$4&gt;0,Weighted!T$4,""),"")</f>
        <v/>
      </c>
      <c r="U42" s="24" t="str">
        <f>IF('PLOs-TQF-Mapping'!U17="x",IF(Weighted!U$4&gt;0,Weighted!U$4,""),"")</f>
        <v/>
      </c>
      <c r="V42" s="24" t="str">
        <f>IF('PLOs-TQF-Mapping'!V17="x",IF(Weighted!V$4&gt;0,Weighted!V$4,""),"")</f>
        <v/>
      </c>
      <c r="W42" s="24" t="str">
        <f>IF('PLOs-TQF-Mapping'!W17="x",IF(Weighted!W$4&gt;0,Weighted!W$4,""),"")</f>
        <v/>
      </c>
      <c r="X42" s="24" t="str">
        <f>IF('PLOs-TQF-Mapping'!X17="x",IF(Weighted!X$4&gt;0,Weighted!X$4,""),"")</f>
        <v/>
      </c>
      <c r="Y42" s="24" t="str">
        <f>IF('PLOs-TQF-Mapping'!Y17="x",IF(Weighted!Y$4&gt;0,Weighted!Y$4,""),"")</f>
        <v/>
      </c>
      <c r="Z42" s="24" t="str">
        <f>IF('PLOs-TQF-Mapping'!Z17="x",IF(Weighted!Z$4&gt;0,Weighted!Z$4,""),"")</f>
        <v/>
      </c>
      <c r="AA42" s="24" t="str">
        <f>IF('PLOs-TQF-Mapping'!AA17="x",IF(Weighted!AA$4&gt;0,Weighted!AA$4,""),"")</f>
        <v/>
      </c>
      <c r="AB42" s="24" t="str">
        <f>IF('PLOs-TQF-Mapping'!AB17="x",IF(Weighted!AB$4&gt;0,Weighted!AB$4,""),"")</f>
        <v/>
      </c>
      <c r="AC42" s="24">
        <f ca="1">IF('PLOs-TQF-Mapping'!AC17="x",IF(Weighted!AC$4&gt;0,Weighted!AC$4,""),"")</f>
        <v>0.60000000000000009</v>
      </c>
      <c r="AD42" s="24" t="str">
        <f>IF('PLOs-TQF-Mapping'!AD17="x",IF(Weighted!AD$4&gt;0,Weighted!AD$4,""),"")</f>
        <v/>
      </c>
      <c r="AE42" s="24" t="str">
        <f ca="1">IF('PLOs-TQF-Mapping'!AE17="x",IF(Weighted!AE$4&gt;0,Weighted!AE$4,""),"")</f>
        <v/>
      </c>
      <c r="AF42" s="24">
        <f ca="1">IF('PLOs-TQF-Mapping'!AF17="x",IF(Weighted!AF$4&gt;0,Weighted!AF$4,""),"")</f>
        <v>0.99999999999999989</v>
      </c>
      <c r="AG42" s="46">
        <f t="shared" ca="1" si="9"/>
        <v>1.6</v>
      </c>
    </row>
    <row r="43" spans="2:68" ht="18" customHeight="1">
      <c r="B43" s="5" t="s">
        <v>150</v>
      </c>
      <c r="C43" s="239" t="s">
        <v>149</v>
      </c>
      <c r="D43" s="24" t="str">
        <f>IF('PLOs-TQF-Mapping'!D18="x",IF(Weighted!D$4&gt;0,Weighted!D$4,""),"")</f>
        <v/>
      </c>
      <c r="E43" s="24" t="str">
        <f>IF('PLOs-TQF-Mapping'!E18="x",IF(Weighted!E$4&gt;0,Weighted!E$4,""),"")</f>
        <v/>
      </c>
      <c r="F43" s="24" t="str">
        <f ca="1">IF('PLOs-TQF-Mapping'!F18="x",IF(Weighted!F$4&gt;0,Weighted!F$4,""),"")</f>
        <v/>
      </c>
      <c r="G43" s="24" t="str">
        <f ca="1">IF('PLOs-TQF-Mapping'!G18="x",IF(Weighted!G$4&gt;0,Weighted!G$4,""),"")</f>
        <v/>
      </c>
      <c r="H43" s="24" t="str">
        <f>IF('PLOs-TQF-Mapping'!H18="x",IF(Weighted!H$4&gt;0,Weighted!H$4,""),"")</f>
        <v/>
      </c>
      <c r="I43" s="24" t="str">
        <f>IF('PLOs-TQF-Mapping'!I18="x",IF(Weighted!I$4&gt;0,Weighted!I$4,""),"")</f>
        <v/>
      </c>
      <c r="J43" s="24" t="str">
        <f>IF('PLOs-TQF-Mapping'!J18="x",IF(Weighted!J$4&gt;0,Weighted!J$4,""),"")</f>
        <v/>
      </c>
      <c r="K43" s="24" t="str">
        <f>IF('PLOs-TQF-Mapping'!K18="x",IF(Weighted!K$4&gt;0,Weighted!K$4,""),"")</f>
        <v/>
      </c>
      <c r="L43" s="24" t="str">
        <f>IF('PLOs-TQF-Mapping'!L18="x",IF(Weighted!L$4&gt;0,Weighted!L$4,""),"")</f>
        <v/>
      </c>
      <c r="M43" s="24" t="str">
        <f>IF('PLOs-TQF-Mapping'!M18="x",IF(Weighted!M$4&gt;0,Weighted!M$4,""),"")</f>
        <v/>
      </c>
      <c r="N43" s="24" t="str">
        <f>IF('PLOs-TQF-Mapping'!N18="x",IF(Weighted!N$4&gt;0,Weighted!N$4,""),"")</f>
        <v/>
      </c>
      <c r="O43" s="24" t="str">
        <f>IF('PLOs-TQF-Mapping'!O18="x",IF(Weighted!O$4&gt;0,Weighted!O$4,""),"")</f>
        <v/>
      </c>
      <c r="P43" s="24" t="str">
        <f>IF('PLOs-TQF-Mapping'!P18="x",IF(Weighted!P$4&gt;0,Weighted!P$4,""),"")</f>
        <v/>
      </c>
      <c r="Q43" s="24" t="str">
        <f>IF('PLOs-TQF-Mapping'!Q18="x",IF(Weighted!Q$4&gt;0,Weighted!Q$4,""),"")</f>
        <v/>
      </c>
      <c r="R43" s="24" t="str">
        <f>IF('PLOs-TQF-Mapping'!R18="x",IF(Weighted!R$4&gt;0,Weighted!R$4,""),"")</f>
        <v/>
      </c>
      <c r="S43" s="24" t="str">
        <f>IF('PLOs-TQF-Mapping'!S18="x",IF(Weighted!S$4&gt;0,Weighted!S$4,""),"")</f>
        <v/>
      </c>
      <c r="T43" s="24" t="str">
        <f>IF('PLOs-TQF-Mapping'!T18="x",IF(Weighted!T$4&gt;0,Weighted!T$4,""),"")</f>
        <v/>
      </c>
      <c r="U43" s="24" t="str">
        <f>IF('PLOs-TQF-Mapping'!U18="x",IF(Weighted!U$4&gt;0,Weighted!U$4,""),"")</f>
        <v/>
      </c>
      <c r="V43" s="24" t="str">
        <f>IF('PLOs-TQF-Mapping'!V18="x",IF(Weighted!V$4&gt;0,Weighted!V$4,""),"")</f>
        <v/>
      </c>
      <c r="W43" s="24" t="str">
        <f>IF('PLOs-TQF-Mapping'!W18="x",IF(Weighted!W$4&gt;0,Weighted!W$4,""),"")</f>
        <v/>
      </c>
      <c r="X43" s="24" t="str">
        <f ca="1">IF('PLOs-TQF-Mapping'!X18="x",IF(Weighted!X$4&gt;0,Weighted!X$4,""),"")</f>
        <v/>
      </c>
      <c r="Y43" s="24" t="str">
        <f>IF('PLOs-TQF-Mapping'!Y18="x",IF(Weighted!Y$4&gt;0,Weighted!Y$4,""),"")</f>
        <v/>
      </c>
      <c r="Z43" s="24" t="str">
        <f ca="1">IF('PLOs-TQF-Mapping'!Z18="x",IF(Weighted!Z$4&gt;0,Weighted!Z$4,""),"")</f>
        <v/>
      </c>
      <c r="AA43" s="24" t="str">
        <f ca="1">IF('PLOs-TQF-Mapping'!AA18="x",IF(Weighted!AA$4&gt;0,Weighted!AA$4,""),"")</f>
        <v/>
      </c>
      <c r="AB43" s="24" t="str">
        <f>IF('PLOs-TQF-Mapping'!AB18="x",IF(Weighted!AB$4&gt;0,Weighted!AB$4,""),"")</f>
        <v/>
      </c>
      <c r="AC43" s="24" t="str">
        <f>IF('PLOs-TQF-Mapping'!AC18="x",IF(Weighted!AC$4&gt;0,Weighted!AC$4,""),"")</f>
        <v/>
      </c>
      <c r="AD43" s="24" t="str">
        <f>IF('PLOs-TQF-Mapping'!AD18="x",IF(Weighted!AD$4&gt;0,Weighted!AD$4,""),"")</f>
        <v/>
      </c>
      <c r="AE43" s="24" t="str">
        <f>IF('PLOs-TQF-Mapping'!AE18="x",IF(Weighted!AE$4&gt;0,Weighted!AE$4,""),"")</f>
        <v/>
      </c>
      <c r="AF43" s="24" t="str">
        <f>IF('PLOs-TQF-Mapping'!AF18="x",IF(Weighted!AF$4&gt;0,Weighted!AF$4,""),"")</f>
        <v/>
      </c>
      <c r="AG43" s="46">
        <f t="shared" ca="1" si="9"/>
        <v>0</v>
      </c>
    </row>
    <row r="44" spans="2:68" ht="18" customHeight="1">
      <c r="B44" s="5" t="s">
        <v>150</v>
      </c>
      <c r="C44" s="239" t="s">
        <v>150</v>
      </c>
      <c r="D44" s="24" t="str">
        <f>IF('PLOs-TQF-Mapping'!D19="x",IF(Weighted!D$4&gt;0,Weighted!D$4,""),"")</f>
        <v/>
      </c>
      <c r="E44" s="24" t="str">
        <f>IF('PLOs-TQF-Mapping'!E19="x",IF(Weighted!E$4&gt;0,Weighted!E$4,""),"")</f>
        <v/>
      </c>
      <c r="F44" s="24" t="str">
        <f>IF('PLOs-TQF-Mapping'!F19="x",IF(Weighted!F$4&gt;0,Weighted!F$4,""),"")</f>
        <v/>
      </c>
      <c r="G44" s="24" t="str">
        <f>IF('PLOs-TQF-Mapping'!G19="x",IF(Weighted!G$4&gt;0,Weighted!G$4,""),"")</f>
        <v/>
      </c>
      <c r="H44" s="24" t="str">
        <f>IF('PLOs-TQF-Mapping'!H19="x",IF(Weighted!H$4&gt;0,Weighted!H$4,""),"")</f>
        <v/>
      </c>
      <c r="I44" s="24" t="str">
        <f>IF('PLOs-TQF-Mapping'!I19="x",IF(Weighted!I$4&gt;0,Weighted!I$4,""),"")</f>
        <v/>
      </c>
      <c r="J44" s="24" t="str">
        <f>IF('PLOs-TQF-Mapping'!J19="x",IF(Weighted!J$4&gt;0,Weighted!J$4,""),"")</f>
        <v/>
      </c>
      <c r="K44" s="24" t="str">
        <f>IF('PLOs-TQF-Mapping'!K19="x",IF(Weighted!K$4&gt;0,Weighted!K$4,""),"")</f>
        <v/>
      </c>
      <c r="L44" s="24" t="str">
        <f>IF('PLOs-TQF-Mapping'!L19="x",IF(Weighted!L$4&gt;0,Weighted!L$4,""),"")</f>
        <v/>
      </c>
      <c r="M44" s="24" t="str">
        <f>IF('PLOs-TQF-Mapping'!M19="x",IF(Weighted!M$4&gt;0,Weighted!M$4,""),"")</f>
        <v/>
      </c>
      <c r="N44" s="24" t="str">
        <f>IF('PLOs-TQF-Mapping'!N19="x",IF(Weighted!N$4&gt;0,Weighted!N$4,""),"")</f>
        <v/>
      </c>
      <c r="O44" s="24" t="str">
        <f>IF('PLOs-TQF-Mapping'!O19="x",IF(Weighted!O$4&gt;0,Weighted!O$4,""),"")</f>
        <v/>
      </c>
      <c r="P44" s="24" t="str">
        <f>IF('PLOs-TQF-Mapping'!P19="x",IF(Weighted!P$4&gt;0,Weighted!P$4,""),"")</f>
        <v/>
      </c>
      <c r="Q44" s="24" t="str">
        <f>IF('PLOs-TQF-Mapping'!Q19="x",IF(Weighted!Q$4&gt;0,Weighted!Q$4,""),"")</f>
        <v/>
      </c>
      <c r="R44" s="24" t="str">
        <f>IF('PLOs-TQF-Mapping'!R19="x",IF(Weighted!R$4&gt;0,Weighted!R$4,""),"")</f>
        <v/>
      </c>
      <c r="S44" s="24" t="str">
        <f>IF('PLOs-TQF-Mapping'!S19="x",IF(Weighted!S$4&gt;0,Weighted!S$4,""),"")</f>
        <v/>
      </c>
      <c r="T44" s="24" t="str">
        <f>IF('PLOs-TQF-Mapping'!T19="x",IF(Weighted!T$4&gt;0,Weighted!T$4,""),"")</f>
        <v/>
      </c>
      <c r="U44" s="24" t="str">
        <f>IF('PLOs-TQF-Mapping'!U19="x",IF(Weighted!U$4&gt;0,Weighted!U$4,""),"")</f>
        <v/>
      </c>
      <c r="V44" s="24" t="str">
        <f>IF('PLOs-TQF-Mapping'!V19="x",IF(Weighted!V$4&gt;0,Weighted!V$4,""),"")</f>
        <v/>
      </c>
      <c r="W44" s="24" t="str">
        <f ca="1">IF('PLOs-TQF-Mapping'!W19="x",IF(Weighted!W$4&gt;0,Weighted!W$4,""),"")</f>
        <v/>
      </c>
      <c r="X44" s="24" t="str">
        <f>IF('PLOs-TQF-Mapping'!X19="x",IF(Weighted!X$4&gt;0,Weighted!X$4,""),"")</f>
        <v/>
      </c>
      <c r="Y44" s="24" t="str">
        <f>IF('PLOs-TQF-Mapping'!Y19="x",IF(Weighted!Y$4&gt;0,Weighted!Y$4,""),"")</f>
        <v/>
      </c>
      <c r="Z44" s="24" t="str">
        <f>IF('PLOs-TQF-Mapping'!Z19="x",IF(Weighted!Z$4&gt;0,Weighted!Z$4,""),"")</f>
        <v/>
      </c>
      <c r="AA44" s="24" t="str">
        <f>IF('PLOs-TQF-Mapping'!AA19="x",IF(Weighted!AA$4&gt;0,Weighted!AA$4,""),"")</f>
        <v/>
      </c>
      <c r="AB44" s="24" t="str">
        <f>IF('PLOs-TQF-Mapping'!AB19="x",IF(Weighted!AB$4&gt;0,Weighted!AB$4,""),"")</f>
        <v/>
      </c>
      <c r="AC44" s="24" t="str">
        <f>IF('PLOs-TQF-Mapping'!AC19="x",IF(Weighted!AC$4&gt;0,Weighted!AC$4,""),"")</f>
        <v/>
      </c>
      <c r="AD44" s="24" t="str">
        <f>IF('PLOs-TQF-Mapping'!AD19="x",IF(Weighted!AD$4&gt;0,Weighted!AD$4,""),"")</f>
        <v/>
      </c>
      <c r="AE44" s="24" t="str">
        <f>IF('PLOs-TQF-Mapping'!AE19="x",IF(Weighted!AE$4&gt;0,Weighted!AE$4,""),"")</f>
        <v/>
      </c>
      <c r="AF44" s="24" t="str">
        <f>IF('PLOs-TQF-Mapping'!AF19="x",IF(Weighted!AF$4&gt;0,Weighted!AF$4,""),"")</f>
        <v/>
      </c>
      <c r="AG44" s="46">
        <f t="shared" ca="1" si="9"/>
        <v>0</v>
      </c>
      <c r="AH44" s="46">
        <f ca="1">SUM(AG41:AG44)</f>
        <v>3.2</v>
      </c>
      <c r="AK44" s="10"/>
      <c r="AL44" s="10"/>
    </row>
    <row r="45" spans="2:68" ht="18" customHeight="1">
      <c r="B45" s="5" t="s">
        <v>151</v>
      </c>
      <c r="C45" s="239" t="s">
        <v>147</v>
      </c>
      <c r="D45" s="24" t="str">
        <f>IF('PLOs-TQF-Mapping'!D20="x",IF(Weighted!D$4&gt;0,Weighted!D$4,""),"")</f>
        <v/>
      </c>
      <c r="E45" s="24" t="str">
        <f>IF('PLOs-TQF-Mapping'!E20="x",IF(Weighted!E$4&gt;0,Weighted!E$4,""),"")</f>
        <v/>
      </c>
      <c r="F45" s="24" t="str">
        <f>IF('PLOs-TQF-Mapping'!F20="x",IF(Weighted!F$4&gt;0,Weighted!F$4,""),"")</f>
        <v/>
      </c>
      <c r="G45" s="24" t="str">
        <f>IF('PLOs-TQF-Mapping'!G20="x",IF(Weighted!G$4&gt;0,Weighted!G$4,""),"")</f>
        <v/>
      </c>
      <c r="H45" s="24" t="str">
        <f>IF('PLOs-TQF-Mapping'!H20="x",IF(Weighted!H$4&gt;0,Weighted!H$4,""),"")</f>
        <v/>
      </c>
      <c r="I45" s="24" t="str">
        <f>IF('PLOs-TQF-Mapping'!I20="x",IF(Weighted!I$4&gt;0,Weighted!I$4,""),"")</f>
        <v/>
      </c>
      <c r="J45" s="24" t="str">
        <f>IF('PLOs-TQF-Mapping'!J20="x",IF(Weighted!J$4&gt;0,Weighted!J$4,""),"")</f>
        <v/>
      </c>
      <c r="K45" s="24" t="str">
        <f>IF('PLOs-TQF-Mapping'!K20="x",IF(Weighted!K$4&gt;0,Weighted!K$4,""),"")</f>
        <v/>
      </c>
      <c r="L45" s="24" t="str">
        <f>IF('PLOs-TQF-Mapping'!L20="x",IF(Weighted!L$4&gt;0,Weighted!L$4,""),"")</f>
        <v/>
      </c>
      <c r="M45" s="24" t="str">
        <f>IF('PLOs-TQF-Mapping'!M20="x",IF(Weighted!M$4&gt;0,Weighted!M$4,""),"")</f>
        <v/>
      </c>
      <c r="N45" s="24" t="str">
        <f ca="1">IF('PLOs-TQF-Mapping'!N20="x",IF(Weighted!N$4&gt;0,Weighted!N$4,""),"")</f>
        <v/>
      </c>
      <c r="O45" s="24" t="str">
        <f>IF('PLOs-TQF-Mapping'!O20="x",IF(Weighted!O$4&gt;0,Weighted!O$4,""),"")</f>
        <v/>
      </c>
      <c r="P45" s="24" t="str">
        <f>IF('PLOs-TQF-Mapping'!P20="x",IF(Weighted!P$4&gt;0,Weighted!P$4,""),"")</f>
        <v/>
      </c>
      <c r="Q45" s="24" t="str">
        <f>IF('PLOs-TQF-Mapping'!Q20="x",IF(Weighted!Q$4&gt;0,Weighted!Q$4,""),"")</f>
        <v/>
      </c>
      <c r="R45" s="24" t="str">
        <f>IF('PLOs-TQF-Mapping'!R20="x",IF(Weighted!R$4&gt;0,Weighted!R$4,""),"")</f>
        <v/>
      </c>
      <c r="S45" s="24" t="str">
        <f>IF('PLOs-TQF-Mapping'!S20="x",IF(Weighted!S$4&gt;0,Weighted!S$4,""),"")</f>
        <v/>
      </c>
      <c r="T45" s="24">
        <f ca="1">IF('PLOs-TQF-Mapping'!T20="x",IF(Weighted!T$4&gt;0,Weighted!T$4,""),"")</f>
        <v>0.4</v>
      </c>
      <c r="U45" s="24" t="str">
        <f>IF('PLOs-TQF-Mapping'!U20="x",IF(Weighted!U$4&gt;0,Weighted!U$4,""),"")</f>
        <v/>
      </c>
      <c r="V45" s="24" t="str">
        <f>IF('PLOs-TQF-Mapping'!V20="x",IF(Weighted!V$4&gt;0,Weighted!V$4,""),"")</f>
        <v/>
      </c>
      <c r="W45" s="24" t="str">
        <f>IF('PLOs-TQF-Mapping'!W20="x",IF(Weighted!W$4&gt;0,Weighted!W$4,""),"")</f>
        <v/>
      </c>
      <c r="X45" s="24" t="str">
        <f>IF('PLOs-TQF-Mapping'!X20="x",IF(Weighted!X$4&gt;0,Weighted!X$4,""),"")</f>
        <v/>
      </c>
      <c r="Y45" s="24" t="str">
        <f>IF('PLOs-TQF-Mapping'!Y20="x",IF(Weighted!Y$4&gt;0,Weighted!Y$4,""),"")</f>
        <v/>
      </c>
      <c r="Z45" s="24" t="str">
        <f>IF('PLOs-TQF-Mapping'!Z20="x",IF(Weighted!Z$4&gt;0,Weighted!Z$4,""),"")</f>
        <v/>
      </c>
      <c r="AA45" s="24" t="str">
        <f>IF('PLOs-TQF-Mapping'!AA20="x",IF(Weighted!AA$4&gt;0,Weighted!AA$4,""),"")</f>
        <v/>
      </c>
      <c r="AB45" s="24" t="str">
        <f>IF('PLOs-TQF-Mapping'!AB20="x",IF(Weighted!AB$4&gt;0,Weighted!AB$4,""),"")</f>
        <v/>
      </c>
      <c r="AC45" s="24">
        <f ca="1">IF('PLOs-TQF-Mapping'!AC20="x",IF(Weighted!AC$4&gt;0,Weighted!AC$4,""),"")</f>
        <v>0.60000000000000009</v>
      </c>
      <c r="AD45" s="24" t="str">
        <f>IF('PLOs-TQF-Mapping'!AD20="x",IF(Weighted!AD$4&gt;0,Weighted!AD$4,""),"")</f>
        <v/>
      </c>
      <c r="AE45" s="24" t="str">
        <f>IF('PLOs-TQF-Mapping'!AE20="x",IF(Weighted!AE$4&gt;0,Weighted!AE$4,""),"")</f>
        <v/>
      </c>
      <c r="AF45" s="24">
        <f ca="1">IF('PLOs-TQF-Mapping'!AF20="x",IF(Weighted!AF$4&gt;0,Weighted!AF$4,""),"")</f>
        <v>0.99999999999999989</v>
      </c>
      <c r="AG45" s="46">
        <f t="shared" ca="1" si="9"/>
        <v>2</v>
      </c>
    </row>
    <row r="46" spans="2:68" ht="18" customHeight="1">
      <c r="B46" s="5" t="s">
        <v>151</v>
      </c>
      <c r="C46" s="239" t="s">
        <v>148</v>
      </c>
      <c r="D46" s="24" t="str">
        <f>IF('PLOs-TQF-Mapping'!D21="x",IF(Weighted!D$4&gt;0,Weighted!D$4,""),"")</f>
        <v/>
      </c>
      <c r="E46" s="24" t="str">
        <f>IF('PLOs-TQF-Mapping'!E21="x",IF(Weighted!E$4&gt;0,Weighted!E$4,""),"")</f>
        <v/>
      </c>
      <c r="F46" s="24" t="str">
        <f>IF('PLOs-TQF-Mapping'!F21="x",IF(Weighted!F$4&gt;0,Weighted!F$4,""),"")</f>
        <v/>
      </c>
      <c r="G46" s="24" t="str">
        <f>IF('PLOs-TQF-Mapping'!G21="x",IF(Weighted!G$4&gt;0,Weighted!G$4,""),"")</f>
        <v/>
      </c>
      <c r="H46" s="24" t="str">
        <f>IF('PLOs-TQF-Mapping'!H21="x",IF(Weighted!H$4&gt;0,Weighted!H$4,""),"")</f>
        <v/>
      </c>
      <c r="I46" s="24" t="str">
        <f>IF('PLOs-TQF-Mapping'!I21="x",IF(Weighted!I$4&gt;0,Weighted!I$4,""),"")</f>
        <v/>
      </c>
      <c r="J46" s="24" t="str">
        <f>IF('PLOs-TQF-Mapping'!J21="x",IF(Weighted!J$4&gt;0,Weighted!J$4,""),"")</f>
        <v/>
      </c>
      <c r="K46" s="24" t="str">
        <f>IF('PLOs-TQF-Mapping'!K21="x",IF(Weighted!K$4&gt;0,Weighted!K$4,""),"")</f>
        <v/>
      </c>
      <c r="L46" s="24" t="str">
        <f>IF('PLOs-TQF-Mapping'!L21="x",IF(Weighted!L$4&gt;0,Weighted!L$4,""),"")</f>
        <v/>
      </c>
      <c r="M46" s="24" t="str">
        <f>IF('PLOs-TQF-Mapping'!M21="x",IF(Weighted!M$4&gt;0,Weighted!M$4,""),"")</f>
        <v/>
      </c>
      <c r="N46" s="24" t="str">
        <f ca="1">IF('PLOs-TQF-Mapping'!N21="x",IF(Weighted!N$4&gt;0,Weighted!N$4,""),"")</f>
        <v/>
      </c>
      <c r="O46" s="24" t="str">
        <f ca="1">IF('PLOs-TQF-Mapping'!O21="x",IF(Weighted!O$4&gt;0,Weighted!O$4,""),"")</f>
        <v/>
      </c>
      <c r="P46" s="24" t="str">
        <f>IF('PLOs-TQF-Mapping'!P21="x",IF(Weighted!P$4&gt;0,Weighted!P$4,""),"")</f>
        <v/>
      </c>
      <c r="Q46" s="24" t="str">
        <f>IF('PLOs-TQF-Mapping'!Q21="x",IF(Weighted!Q$4&gt;0,Weighted!Q$4,""),"")</f>
        <v/>
      </c>
      <c r="R46" s="24" t="str">
        <f>IF('PLOs-TQF-Mapping'!R21="x",IF(Weighted!R$4&gt;0,Weighted!R$4,""),"")</f>
        <v/>
      </c>
      <c r="S46" s="24" t="str">
        <f>IF('PLOs-TQF-Mapping'!S21="x",IF(Weighted!S$4&gt;0,Weighted!S$4,""),"")</f>
        <v/>
      </c>
      <c r="T46" s="24" t="str">
        <f>IF('PLOs-TQF-Mapping'!T21="x",IF(Weighted!T$4&gt;0,Weighted!T$4,""),"")</f>
        <v/>
      </c>
      <c r="U46" s="24" t="str">
        <f>IF('PLOs-TQF-Mapping'!U21="x",IF(Weighted!U$4&gt;0,Weighted!U$4,""),"")</f>
        <v/>
      </c>
      <c r="V46" s="24" t="str">
        <f>IF('PLOs-TQF-Mapping'!V21="x",IF(Weighted!V$4&gt;0,Weighted!V$4,""),"")</f>
        <v/>
      </c>
      <c r="W46" s="24" t="str">
        <f>IF('PLOs-TQF-Mapping'!W21="x",IF(Weighted!W$4&gt;0,Weighted!W$4,""),"")</f>
        <v/>
      </c>
      <c r="X46" s="24" t="str">
        <f>IF('PLOs-TQF-Mapping'!X21="x",IF(Weighted!X$4&gt;0,Weighted!X$4,""),"")</f>
        <v/>
      </c>
      <c r="Y46" s="24" t="str">
        <f>IF('PLOs-TQF-Mapping'!Y21="x",IF(Weighted!Y$4&gt;0,Weighted!Y$4,""),"")</f>
        <v/>
      </c>
      <c r="Z46" s="24" t="str">
        <f>IF('PLOs-TQF-Mapping'!Z21="x",IF(Weighted!Z$4&gt;0,Weighted!Z$4,""),"")</f>
        <v/>
      </c>
      <c r="AA46" s="24" t="str">
        <f>IF('PLOs-TQF-Mapping'!AA21="x",IF(Weighted!AA$4&gt;0,Weighted!AA$4,""),"")</f>
        <v/>
      </c>
      <c r="AB46" s="24" t="str">
        <f ca="1">IF('PLOs-TQF-Mapping'!AB21="x",IF(Weighted!AB$4&gt;0,Weighted!AB$4,""),"")</f>
        <v/>
      </c>
      <c r="AC46" s="24" t="str">
        <f>IF('PLOs-TQF-Mapping'!AC21="x",IF(Weighted!AC$4&gt;0,Weighted!AC$4,""),"")</f>
        <v/>
      </c>
      <c r="AD46" s="24" t="str">
        <f>IF('PLOs-TQF-Mapping'!AD21="x",IF(Weighted!AD$4&gt;0,Weighted!AD$4,""),"")</f>
        <v/>
      </c>
      <c r="AE46" s="24" t="str">
        <f>IF('PLOs-TQF-Mapping'!AE21="x",IF(Weighted!AE$4&gt;0,Weighted!AE$4,""),"")</f>
        <v/>
      </c>
      <c r="AF46" s="24" t="str">
        <f>IF('PLOs-TQF-Mapping'!AF21="x",IF(Weighted!AF$4&gt;0,Weighted!AF$4,""),"")</f>
        <v/>
      </c>
      <c r="AG46" s="46">
        <f t="shared" ca="1" si="9"/>
        <v>0</v>
      </c>
      <c r="AH46" s="46">
        <f ca="1">SUM(AG45:AG46)</f>
        <v>2</v>
      </c>
      <c r="AK46" s="10"/>
      <c r="AL46" s="10"/>
    </row>
    <row r="47" spans="2:68" ht="18" customHeight="1">
      <c r="B47" s="5" t="s">
        <v>152</v>
      </c>
      <c r="C47" s="239" t="s">
        <v>147</v>
      </c>
      <c r="D47" s="24" t="str">
        <f ca="1">IF('PLOs-TQF-Mapping'!D22="x",IF(Weighted!D$4&gt;0,Weighted!D$4,""),"")</f>
        <v/>
      </c>
      <c r="E47" s="24">
        <f ca="1">IF('PLOs-TQF-Mapping'!E22="x",IF(Weighted!E$4&gt;0,Weighted!E$4,""),"")</f>
        <v>0.30000000000000004</v>
      </c>
      <c r="F47" s="24" t="str">
        <f>IF('PLOs-TQF-Mapping'!F22="x",IF(Weighted!F$4&gt;0,Weighted!F$4,""),"")</f>
        <v/>
      </c>
      <c r="G47" s="24" t="str">
        <f ca="1">IF('PLOs-TQF-Mapping'!G22="x",IF(Weighted!G$4&gt;0,Weighted!G$4,""),"")</f>
        <v/>
      </c>
      <c r="H47" s="24" t="str">
        <f ca="1">IF('PLOs-TQF-Mapping'!H22="x",IF(Weighted!H$4&gt;0,Weighted!H$4,""),"")</f>
        <v/>
      </c>
      <c r="I47" s="24" t="str">
        <f>IF('PLOs-TQF-Mapping'!I22="x",IF(Weighted!I$4&gt;0,Weighted!I$4,""),"")</f>
        <v/>
      </c>
      <c r="J47" s="24" t="str">
        <f ca="1">IF('PLOs-TQF-Mapping'!J22="x",IF(Weighted!J$4&gt;0,Weighted!J$4,""),"")</f>
        <v/>
      </c>
      <c r="K47" s="24" t="str">
        <f>IF('PLOs-TQF-Mapping'!K22="x",IF(Weighted!K$4&gt;0,Weighted!K$4,""),"")</f>
        <v/>
      </c>
      <c r="L47" s="24" t="str">
        <f>IF('PLOs-TQF-Mapping'!L22="x",IF(Weighted!L$4&gt;0,Weighted!L$4,""),"")</f>
        <v/>
      </c>
      <c r="M47" s="24" t="str">
        <f>IF('PLOs-TQF-Mapping'!M22="x",IF(Weighted!M$4&gt;0,Weighted!M$4,""),"")</f>
        <v/>
      </c>
      <c r="N47" s="24" t="str">
        <f>IF('PLOs-TQF-Mapping'!N22="x",IF(Weighted!N$4&gt;0,Weighted!N$4,""),"")</f>
        <v/>
      </c>
      <c r="O47" s="24" t="str">
        <f>IF('PLOs-TQF-Mapping'!O22="x",IF(Weighted!O$4&gt;0,Weighted!O$4,""),"")</f>
        <v/>
      </c>
      <c r="P47" s="24" t="str">
        <f>IF('PLOs-TQF-Mapping'!P22="x",IF(Weighted!P$4&gt;0,Weighted!P$4,""),"")</f>
        <v/>
      </c>
      <c r="Q47" s="24" t="str">
        <f>IF('PLOs-TQF-Mapping'!Q22="x",IF(Weighted!Q$4&gt;0,Weighted!Q$4,""),"")</f>
        <v/>
      </c>
      <c r="R47" s="24" t="str">
        <f>IF('PLOs-TQF-Mapping'!R22="x",IF(Weighted!R$4&gt;0,Weighted!R$4,""),"")</f>
        <v/>
      </c>
      <c r="S47" s="24" t="str">
        <f>IF('PLOs-TQF-Mapping'!S22="x",IF(Weighted!S$4&gt;0,Weighted!S$4,""),"")</f>
        <v/>
      </c>
      <c r="T47" s="24" t="str">
        <f>IF('PLOs-TQF-Mapping'!T22="x",IF(Weighted!T$4&gt;0,Weighted!T$4,""),"")</f>
        <v/>
      </c>
      <c r="U47" s="24" t="str">
        <f>IF('PLOs-TQF-Mapping'!U22="x",IF(Weighted!U$4&gt;0,Weighted!U$4,""),"")</f>
        <v/>
      </c>
      <c r="V47" s="24" t="str">
        <f>IF('PLOs-TQF-Mapping'!V22="x",IF(Weighted!V$4&gt;0,Weighted!V$4,""),"")</f>
        <v/>
      </c>
      <c r="W47" s="24" t="str">
        <f>IF('PLOs-TQF-Mapping'!W22="x",IF(Weighted!W$4&gt;0,Weighted!W$4,""),"")</f>
        <v/>
      </c>
      <c r="X47" s="24" t="str">
        <f>IF('PLOs-TQF-Mapping'!X22="x",IF(Weighted!X$4&gt;0,Weighted!X$4,""),"")</f>
        <v/>
      </c>
      <c r="Y47" s="24" t="str">
        <f>IF('PLOs-TQF-Mapping'!Y22="x",IF(Weighted!Y$4&gt;0,Weighted!Y$4,""),"")</f>
        <v/>
      </c>
      <c r="Z47" s="24" t="str">
        <f ca="1">IF('PLOs-TQF-Mapping'!Z22="x",IF(Weighted!Z$4&gt;0,Weighted!Z$4,""),"")</f>
        <v/>
      </c>
      <c r="AA47" s="24" t="str">
        <f>IF('PLOs-TQF-Mapping'!AA22="x",IF(Weighted!AA$4&gt;0,Weighted!AA$4,""),"")</f>
        <v/>
      </c>
      <c r="AB47" s="24" t="str">
        <f>IF('PLOs-TQF-Mapping'!AB22="x",IF(Weighted!AB$4&gt;0,Weighted!AB$4,""),"")</f>
        <v/>
      </c>
      <c r="AC47" s="24" t="str">
        <f>IF('PLOs-TQF-Mapping'!AC22="x",IF(Weighted!AC$4&gt;0,Weighted!AC$4,""),"")</f>
        <v/>
      </c>
      <c r="AD47" s="24" t="str">
        <f>IF('PLOs-TQF-Mapping'!AD22="x",IF(Weighted!AD$4&gt;0,Weighted!AD$4,""),"")</f>
        <v/>
      </c>
      <c r="AE47" s="24" t="str">
        <f>IF('PLOs-TQF-Mapping'!AE22="x",IF(Weighted!AE$4&gt;0,Weighted!AE$4,""),"")</f>
        <v/>
      </c>
      <c r="AF47" s="24" t="str">
        <f>IF('PLOs-TQF-Mapping'!AF22="x",IF(Weighted!AF$4&gt;0,Weighted!AF$4,""),"")</f>
        <v/>
      </c>
      <c r="AG47" s="46">
        <f t="shared" ca="1" si="9"/>
        <v>0.30000000000000004</v>
      </c>
    </row>
    <row r="48" spans="2:68" ht="18" customHeight="1">
      <c r="B48" s="5" t="s">
        <v>152</v>
      </c>
      <c r="C48" s="239" t="s">
        <v>148</v>
      </c>
      <c r="D48" s="24" t="str">
        <f>IF('PLOs-TQF-Mapping'!D23="x",IF(Weighted!D$4&gt;0,Weighted!D$4,""),"")</f>
        <v/>
      </c>
      <c r="E48" s="24" t="str">
        <f>IF('PLOs-TQF-Mapping'!E23="x",IF(Weighted!E$4&gt;0,Weighted!E$4,""),"")</f>
        <v/>
      </c>
      <c r="F48" s="24" t="str">
        <f>IF('PLOs-TQF-Mapping'!F23="x",IF(Weighted!F$4&gt;0,Weighted!F$4,""),"")</f>
        <v/>
      </c>
      <c r="G48" s="24" t="str">
        <f>IF('PLOs-TQF-Mapping'!G23="x",IF(Weighted!G$4&gt;0,Weighted!G$4,""),"")</f>
        <v/>
      </c>
      <c r="H48" s="24" t="str">
        <f>IF('PLOs-TQF-Mapping'!H23="x",IF(Weighted!H$4&gt;0,Weighted!H$4,""),"")</f>
        <v/>
      </c>
      <c r="I48" s="24" t="str">
        <f ca="1">IF('PLOs-TQF-Mapping'!I23="x",IF(Weighted!I$4&gt;0,Weighted!I$4,""),"")</f>
        <v/>
      </c>
      <c r="J48" s="24" t="str">
        <f ca="1">IF('PLOs-TQF-Mapping'!J23="x",IF(Weighted!J$4&gt;0,Weighted!J$4,""),"")</f>
        <v/>
      </c>
      <c r="K48" s="24" t="str">
        <f>IF('PLOs-TQF-Mapping'!K23="x",IF(Weighted!K$4&gt;0,Weighted!K$4,""),"")</f>
        <v/>
      </c>
      <c r="L48" s="24" t="str">
        <f>IF('PLOs-TQF-Mapping'!L23="x",IF(Weighted!L$4&gt;0,Weighted!L$4,""),"")</f>
        <v/>
      </c>
      <c r="M48" s="24" t="str">
        <f>IF('PLOs-TQF-Mapping'!M23="x",IF(Weighted!M$4&gt;0,Weighted!M$4,""),"")</f>
        <v/>
      </c>
      <c r="N48" s="24" t="str">
        <f>IF('PLOs-TQF-Mapping'!N23="x",IF(Weighted!N$4&gt;0,Weighted!N$4,""),"")</f>
        <v/>
      </c>
      <c r="O48" s="24" t="str">
        <f>IF('PLOs-TQF-Mapping'!O23="x",IF(Weighted!O$4&gt;0,Weighted!O$4,""),"")</f>
        <v/>
      </c>
      <c r="P48" s="24" t="str">
        <f>IF('PLOs-TQF-Mapping'!P23="x",IF(Weighted!P$4&gt;0,Weighted!P$4,""),"")</f>
        <v/>
      </c>
      <c r="Q48" s="24" t="str">
        <f>IF('PLOs-TQF-Mapping'!Q23="x",IF(Weighted!Q$4&gt;0,Weighted!Q$4,""),"")</f>
        <v/>
      </c>
      <c r="R48" s="24" t="str">
        <f>IF('PLOs-TQF-Mapping'!R23="x",IF(Weighted!R$4&gt;0,Weighted!R$4,""),"")</f>
        <v/>
      </c>
      <c r="S48" s="24" t="str">
        <f>IF('PLOs-TQF-Mapping'!S23="x",IF(Weighted!S$4&gt;0,Weighted!S$4,""),"")</f>
        <v/>
      </c>
      <c r="T48" s="24" t="str">
        <f>IF('PLOs-TQF-Mapping'!T23="x",IF(Weighted!T$4&gt;0,Weighted!T$4,""),"")</f>
        <v/>
      </c>
      <c r="U48" s="24" t="str">
        <f>IF('PLOs-TQF-Mapping'!U23="x",IF(Weighted!U$4&gt;0,Weighted!U$4,""),"")</f>
        <v/>
      </c>
      <c r="V48" s="24" t="str">
        <f>IF('PLOs-TQF-Mapping'!V23="x",IF(Weighted!V$4&gt;0,Weighted!V$4,""),"")</f>
        <v/>
      </c>
      <c r="W48" s="24" t="str">
        <f>IF('PLOs-TQF-Mapping'!W23="x",IF(Weighted!W$4&gt;0,Weighted!W$4,""),"")</f>
        <v/>
      </c>
      <c r="X48" s="24" t="str">
        <f>IF('PLOs-TQF-Mapping'!X23="x",IF(Weighted!X$4&gt;0,Weighted!X$4,""),"")</f>
        <v/>
      </c>
      <c r="Y48" s="24" t="str">
        <f ca="1">IF('PLOs-TQF-Mapping'!Y23="x",IF(Weighted!Y$4&gt;0,Weighted!Y$4,""),"")</f>
        <v/>
      </c>
      <c r="Z48" s="24" t="str">
        <f>IF('PLOs-TQF-Mapping'!Z23="x",IF(Weighted!Z$4&gt;0,Weighted!Z$4,""),"")</f>
        <v/>
      </c>
      <c r="AA48" s="24" t="str">
        <f>IF('PLOs-TQF-Mapping'!AA23="x",IF(Weighted!AA$4&gt;0,Weighted!AA$4,""),"")</f>
        <v/>
      </c>
      <c r="AB48" s="24" t="str">
        <f>IF('PLOs-TQF-Mapping'!AB23="x",IF(Weighted!AB$4&gt;0,Weighted!AB$4,""),"")</f>
        <v/>
      </c>
      <c r="AC48" s="24" t="str">
        <f>IF('PLOs-TQF-Mapping'!AC23="x",IF(Weighted!AC$4&gt;0,Weighted!AC$4,""),"")</f>
        <v/>
      </c>
      <c r="AD48" s="24" t="str">
        <f>IF('PLOs-TQF-Mapping'!AD23="x",IF(Weighted!AD$4&gt;0,Weighted!AD$4,""),"")</f>
        <v/>
      </c>
      <c r="AE48" s="24" t="str">
        <f>IF('PLOs-TQF-Mapping'!AE23="x",IF(Weighted!AE$4&gt;0,Weighted!AE$4,""),"")</f>
        <v/>
      </c>
      <c r="AF48" s="24" t="str">
        <f>IF('PLOs-TQF-Mapping'!AF23="x",IF(Weighted!AF$4&gt;0,Weighted!AF$4,""),"")</f>
        <v/>
      </c>
      <c r="AG48" s="46">
        <f t="shared" ca="1" si="9"/>
        <v>0</v>
      </c>
      <c r="AH48" s="46">
        <f ca="1">SUM(AG47:AG48)</f>
        <v>0.30000000000000004</v>
      </c>
      <c r="AK48" s="10"/>
      <c r="AL48" s="10"/>
    </row>
    <row r="51" spans="1:33" ht="18" customHeight="1">
      <c r="A51" s="8"/>
      <c r="C51" s="8" t="s">
        <v>155</v>
      </c>
    </row>
    <row r="52" spans="1:33" ht="18" customHeight="1">
      <c r="A52" s="8" t="s">
        <v>116</v>
      </c>
      <c r="B52" s="8" t="s">
        <v>117</v>
      </c>
      <c r="C52" s="8" t="s">
        <v>162</v>
      </c>
    </row>
    <row r="53" spans="1:33" ht="18" customHeight="1">
      <c r="A53" s="8">
        <v>1</v>
      </c>
      <c r="B53" s="8" t="s">
        <v>147</v>
      </c>
      <c r="C53" s="8"/>
      <c r="D53" s="104" t="str">
        <f>IF(D4&lt;&gt;"",D4/D29,"")</f>
        <v/>
      </c>
      <c r="E53" s="104" t="str">
        <f t="shared" ref="E53:AF53" si="10">IF(E4&lt;&gt;"",E4/E29,"")</f>
        <v/>
      </c>
      <c r="F53" s="104" t="str">
        <f t="shared" si="10"/>
        <v/>
      </c>
      <c r="G53" s="104" t="str">
        <f t="shared" si="10"/>
        <v/>
      </c>
      <c r="H53" s="104" t="str">
        <f t="shared" si="10"/>
        <v/>
      </c>
      <c r="I53" s="104" t="str">
        <f t="shared" si="10"/>
        <v/>
      </c>
      <c r="J53" s="104" t="str">
        <f t="shared" si="10"/>
        <v/>
      </c>
      <c r="K53" s="104">
        <f t="shared" ca="1" si="10"/>
        <v>0.67184265010351962</v>
      </c>
      <c r="L53" s="104" t="str">
        <f t="shared" si="10"/>
        <v/>
      </c>
      <c r="M53" s="104" t="str">
        <f t="shared" si="10"/>
        <v/>
      </c>
      <c r="N53" s="104" t="str">
        <f t="shared" si="10"/>
        <v/>
      </c>
      <c r="O53" s="104" t="str">
        <f t="shared" si="10"/>
        <v/>
      </c>
      <c r="P53" s="104" t="str">
        <f t="shared" si="10"/>
        <v/>
      </c>
      <c r="Q53" s="104" t="str">
        <f t="shared" si="10"/>
        <v/>
      </c>
      <c r="R53" s="104" t="str">
        <f t="shared" si="10"/>
        <v/>
      </c>
      <c r="S53" s="104" t="str">
        <f t="shared" si="10"/>
        <v/>
      </c>
      <c r="T53" s="104" t="str">
        <f t="shared" si="10"/>
        <v/>
      </c>
      <c r="U53" s="104" t="str">
        <f t="shared" si="10"/>
        <v/>
      </c>
      <c r="V53" s="104" t="str">
        <f t="shared" si="10"/>
        <v/>
      </c>
      <c r="W53" s="104" t="str">
        <f t="shared" si="10"/>
        <v/>
      </c>
      <c r="X53" s="104" t="str">
        <f t="shared" si="10"/>
        <v/>
      </c>
      <c r="Y53" s="104" t="str">
        <f t="shared" si="10"/>
        <v/>
      </c>
      <c r="Z53" s="104" t="str">
        <f t="shared" si="10"/>
        <v/>
      </c>
      <c r="AA53" s="104" t="str">
        <f t="shared" si="10"/>
        <v/>
      </c>
      <c r="AB53" s="104" t="str">
        <f t="shared" si="10"/>
        <v/>
      </c>
      <c r="AC53" s="104" t="str">
        <f t="shared" si="10"/>
        <v/>
      </c>
      <c r="AD53" s="104" t="str">
        <f t="shared" si="10"/>
        <v/>
      </c>
      <c r="AE53" s="104" t="str">
        <f t="shared" si="10"/>
        <v/>
      </c>
      <c r="AF53" s="104" t="str">
        <f t="shared" si="10"/>
        <v/>
      </c>
    </row>
    <row r="54" spans="1:33" ht="18" customHeight="1">
      <c r="A54" s="8">
        <v>1</v>
      </c>
      <c r="B54" s="8" t="s">
        <v>148</v>
      </c>
      <c r="C54" s="8"/>
      <c r="D54" s="104" t="str">
        <f t="shared" ref="D54:AF62" si="11">IF(D5&lt;&gt;"",D5/D30,"")</f>
        <v/>
      </c>
      <c r="E54" s="104" t="str">
        <f t="shared" si="11"/>
        <v/>
      </c>
      <c r="F54" s="104" t="str">
        <f t="shared" si="11"/>
        <v/>
      </c>
      <c r="G54" s="104" t="str">
        <f t="shared" si="11"/>
        <v/>
      </c>
      <c r="H54" s="104" t="str">
        <f t="shared" si="11"/>
        <v/>
      </c>
      <c r="I54" s="104" t="str">
        <f t="shared" si="11"/>
        <v/>
      </c>
      <c r="J54" s="104" t="str">
        <f t="shared" si="11"/>
        <v/>
      </c>
      <c r="K54" s="104" t="str">
        <f t="shared" si="11"/>
        <v/>
      </c>
      <c r="L54" s="104" t="str">
        <f t="shared" si="11"/>
        <v/>
      </c>
      <c r="M54" s="104" t="str">
        <f t="shared" si="11"/>
        <v/>
      </c>
      <c r="N54" s="104" t="str">
        <f t="shared" si="11"/>
        <v/>
      </c>
      <c r="O54" s="104" t="str">
        <f t="shared" si="11"/>
        <v/>
      </c>
      <c r="P54" s="104" t="str">
        <f t="shared" ca="1" si="11"/>
        <v/>
      </c>
      <c r="Q54" s="104" t="str">
        <f t="shared" si="11"/>
        <v/>
      </c>
      <c r="R54" s="104" t="str">
        <f t="shared" si="11"/>
        <v/>
      </c>
      <c r="S54" s="104" t="str">
        <f t="shared" si="11"/>
        <v/>
      </c>
      <c r="T54" s="104" t="str">
        <f t="shared" si="11"/>
        <v/>
      </c>
      <c r="U54" s="104" t="str">
        <f t="shared" si="11"/>
        <v/>
      </c>
      <c r="V54" s="104" t="str">
        <f t="shared" si="11"/>
        <v/>
      </c>
      <c r="W54" s="104" t="str">
        <f t="shared" si="11"/>
        <v/>
      </c>
      <c r="X54" s="104" t="str">
        <f t="shared" si="11"/>
        <v/>
      </c>
      <c r="Y54" s="104" t="str">
        <f t="shared" si="11"/>
        <v/>
      </c>
      <c r="Z54" s="104" t="str">
        <f t="shared" si="11"/>
        <v/>
      </c>
      <c r="AA54" s="104" t="str">
        <f t="shared" si="11"/>
        <v/>
      </c>
      <c r="AB54" s="104" t="str">
        <f t="shared" si="11"/>
        <v/>
      </c>
      <c r="AC54" s="104" t="str">
        <f t="shared" si="11"/>
        <v/>
      </c>
      <c r="AD54" s="104" t="str">
        <f t="shared" si="11"/>
        <v/>
      </c>
      <c r="AE54" s="104" t="str">
        <f t="shared" si="11"/>
        <v/>
      </c>
      <c r="AF54" s="104" t="str">
        <f t="shared" si="11"/>
        <v/>
      </c>
    </row>
    <row r="55" spans="1:33" ht="18" customHeight="1">
      <c r="A55" s="8">
        <v>1</v>
      </c>
      <c r="B55" s="8" t="s">
        <v>149</v>
      </c>
      <c r="C55" s="8"/>
      <c r="D55" s="104" t="str">
        <f t="shared" si="11"/>
        <v/>
      </c>
      <c r="E55" s="104" t="str">
        <f t="shared" si="11"/>
        <v/>
      </c>
      <c r="F55" s="104" t="str">
        <f t="shared" si="11"/>
        <v/>
      </c>
      <c r="G55" s="104" t="str">
        <f t="shared" si="11"/>
        <v/>
      </c>
      <c r="H55" s="104" t="str">
        <f t="shared" si="11"/>
        <v/>
      </c>
      <c r="I55" s="104" t="str">
        <f t="shared" si="11"/>
        <v/>
      </c>
      <c r="J55" s="104" t="str">
        <f t="shared" si="11"/>
        <v/>
      </c>
      <c r="K55" s="104" t="str">
        <f t="shared" si="11"/>
        <v/>
      </c>
      <c r="L55" s="104" t="str">
        <f t="shared" si="11"/>
        <v/>
      </c>
      <c r="M55" s="104" t="str">
        <f t="shared" si="11"/>
        <v/>
      </c>
      <c r="N55" s="104" t="str">
        <f t="shared" si="11"/>
        <v/>
      </c>
      <c r="O55" s="104" t="str">
        <f t="shared" si="11"/>
        <v/>
      </c>
      <c r="P55" s="104" t="str">
        <f t="shared" ca="1" si="11"/>
        <v/>
      </c>
      <c r="Q55" s="104" t="str">
        <f t="shared" si="11"/>
        <v/>
      </c>
      <c r="R55" s="104" t="str">
        <f t="shared" si="11"/>
        <v/>
      </c>
      <c r="S55" s="104" t="str">
        <f t="shared" si="11"/>
        <v/>
      </c>
      <c r="T55" s="104" t="str">
        <f t="shared" si="11"/>
        <v/>
      </c>
      <c r="U55" s="104" t="str">
        <f t="shared" si="11"/>
        <v/>
      </c>
      <c r="V55" s="104" t="str">
        <f t="shared" si="11"/>
        <v/>
      </c>
      <c r="W55" s="104" t="str">
        <f t="shared" si="11"/>
        <v/>
      </c>
      <c r="X55" s="104" t="str">
        <f t="shared" si="11"/>
        <v/>
      </c>
      <c r="Y55" s="104" t="str">
        <f t="shared" si="11"/>
        <v/>
      </c>
      <c r="Z55" s="104" t="str">
        <f t="shared" si="11"/>
        <v/>
      </c>
      <c r="AA55" s="104" t="str">
        <f t="shared" si="11"/>
        <v/>
      </c>
      <c r="AB55" s="104" t="str">
        <f t="shared" si="11"/>
        <v/>
      </c>
      <c r="AC55" s="104" t="str">
        <f t="shared" si="11"/>
        <v/>
      </c>
      <c r="AD55" s="104" t="str">
        <f t="shared" si="11"/>
        <v/>
      </c>
      <c r="AE55" s="104" t="str">
        <f t="shared" si="11"/>
        <v/>
      </c>
      <c r="AF55" s="104" t="str">
        <f t="shared" si="11"/>
        <v/>
      </c>
    </row>
    <row r="56" spans="1:33" ht="18" customHeight="1">
      <c r="A56" s="8">
        <v>1</v>
      </c>
      <c r="B56" s="8" t="s">
        <v>150</v>
      </c>
      <c r="C56" s="8"/>
      <c r="D56" s="104" t="str">
        <f t="shared" si="11"/>
        <v/>
      </c>
      <c r="E56" s="104" t="str">
        <f t="shared" si="11"/>
        <v/>
      </c>
      <c r="F56" s="104" t="str">
        <f t="shared" si="11"/>
        <v/>
      </c>
      <c r="G56" s="104" t="str">
        <f t="shared" si="11"/>
        <v/>
      </c>
      <c r="H56" s="104" t="str">
        <f t="shared" si="11"/>
        <v/>
      </c>
      <c r="I56" s="104" t="str">
        <f t="shared" ca="1" si="11"/>
        <v/>
      </c>
      <c r="J56" s="104" t="str">
        <f t="shared" si="11"/>
        <v/>
      </c>
      <c r="K56" s="104" t="str">
        <f t="shared" si="11"/>
        <v/>
      </c>
      <c r="L56" s="104" t="str">
        <f t="shared" si="11"/>
        <v/>
      </c>
      <c r="M56" s="104" t="str">
        <f t="shared" si="11"/>
        <v/>
      </c>
      <c r="N56" s="104" t="str">
        <f t="shared" si="11"/>
        <v/>
      </c>
      <c r="O56" s="104" t="str">
        <f t="shared" si="11"/>
        <v/>
      </c>
      <c r="P56" s="104" t="str">
        <f t="shared" ca="1" si="11"/>
        <v/>
      </c>
      <c r="Q56" s="104" t="str">
        <f t="shared" si="11"/>
        <v/>
      </c>
      <c r="R56" s="104">
        <f t="shared" ca="1" si="11"/>
        <v>0.82539682539682535</v>
      </c>
      <c r="S56" s="104" t="str">
        <f t="shared" si="11"/>
        <v/>
      </c>
      <c r="T56" s="104" t="str">
        <f t="shared" si="11"/>
        <v/>
      </c>
      <c r="U56" s="104" t="str">
        <f t="shared" si="11"/>
        <v/>
      </c>
      <c r="V56" s="104" t="str">
        <f t="shared" si="11"/>
        <v/>
      </c>
      <c r="W56" s="104" t="str">
        <f t="shared" si="11"/>
        <v/>
      </c>
      <c r="X56" s="104" t="str">
        <f t="shared" si="11"/>
        <v/>
      </c>
      <c r="Y56" s="104" t="str">
        <f t="shared" ca="1" si="11"/>
        <v/>
      </c>
      <c r="Z56" s="104" t="str">
        <f t="shared" si="11"/>
        <v/>
      </c>
      <c r="AA56" s="104" t="str">
        <f t="shared" si="11"/>
        <v/>
      </c>
      <c r="AB56" s="104" t="str">
        <f t="shared" si="11"/>
        <v/>
      </c>
      <c r="AC56" s="104" t="str">
        <f t="shared" si="11"/>
        <v/>
      </c>
      <c r="AD56" s="104" t="str">
        <f t="shared" si="11"/>
        <v/>
      </c>
      <c r="AE56" s="104" t="str">
        <f t="shared" si="11"/>
        <v/>
      </c>
      <c r="AF56" s="104" t="str">
        <f t="shared" si="11"/>
        <v/>
      </c>
    </row>
    <row r="57" spans="1:33" ht="18" customHeight="1" thickBot="1">
      <c r="A57" s="195">
        <v>1</v>
      </c>
      <c r="B57" s="195" t="s">
        <v>151</v>
      </c>
      <c r="C57" s="195"/>
      <c r="D57" s="104" t="str">
        <f t="shared" si="11"/>
        <v/>
      </c>
      <c r="E57" s="104" t="str">
        <f t="shared" si="11"/>
        <v/>
      </c>
      <c r="F57" s="104" t="str">
        <f t="shared" si="11"/>
        <v/>
      </c>
      <c r="G57" s="104" t="str">
        <f t="shared" si="11"/>
        <v/>
      </c>
      <c r="H57" s="104" t="str">
        <f t="shared" si="11"/>
        <v/>
      </c>
      <c r="I57" s="104" t="str">
        <f t="shared" si="11"/>
        <v/>
      </c>
      <c r="J57" s="104" t="str">
        <f t="shared" si="11"/>
        <v/>
      </c>
      <c r="K57" s="104" t="str">
        <f t="shared" si="11"/>
        <v/>
      </c>
      <c r="L57" s="104">
        <f t="shared" ca="1" si="11"/>
        <v>0.67184265010351962</v>
      </c>
      <c r="M57" s="104" t="str">
        <f t="shared" si="11"/>
        <v/>
      </c>
      <c r="N57" s="104" t="str">
        <f t="shared" si="11"/>
        <v/>
      </c>
      <c r="O57" s="104" t="str">
        <f t="shared" si="11"/>
        <v/>
      </c>
      <c r="P57" s="104" t="str">
        <f t="shared" si="11"/>
        <v/>
      </c>
      <c r="Q57" s="104" t="str">
        <f t="shared" si="11"/>
        <v/>
      </c>
      <c r="R57" s="104">
        <f t="shared" ca="1" si="11"/>
        <v>0.82539682539682535</v>
      </c>
      <c r="S57" s="104" t="str">
        <f t="shared" si="11"/>
        <v/>
      </c>
      <c r="T57" s="104" t="str">
        <f t="shared" si="11"/>
        <v/>
      </c>
      <c r="U57" s="104" t="str">
        <f t="shared" si="11"/>
        <v/>
      </c>
      <c r="V57" s="104">
        <f t="shared" ca="1" si="11"/>
        <v>0.67184265010351962</v>
      </c>
      <c r="W57" s="104" t="str">
        <f t="shared" si="11"/>
        <v/>
      </c>
      <c r="X57" s="104" t="str">
        <f t="shared" si="11"/>
        <v/>
      </c>
      <c r="Y57" s="104" t="str">
        <f t="shared" ca="1" si="11"/>
        <v/>
      </c>
      <c r="Z57" s="104" t="str">
        <f t="shared" si="11"/>
        <v/>
      </c>
      <c r="AA57" s="104" t="str">
        <f t="shared" si="11"/>
        <v/>
      </c>
      <c r="AB57" s="104" t="str">
        <f t="shared" si="11"/>
        <v/>
      </c>
      <c r="AC57" s="104" t="str">
        <f t="shared" si="11"/>
        <v/>
      </c>
      <c r="AD57" s="104" t="str">
        <f t="shared" ca="1" si="11"/>
        <v/>
      </c>
      <c r="AE57" s="104" t="str">
        <f t="shared" si="11"/>
        <v/>
      </c>
      <c r="AF57" s="104" t="str">
        <f t="shared" si="11"/>
        <v/>
      </c>
      <c r="AG57" s="211">
        <f ca="1">AVERAGE(D53:AF57)</f>
        <v>0.73326432022084187</v>
      </c>
    </row>
    <row r="58" spans="1:33" ht="18" customHeight="1" thickTop="1">
      <c r="A58" s="8" t="s">
        <v>148</v>
      </c>
      <c r="B58" s="8" t="s">
        <v>147</v>
      </c>
      <c r="C58" s="8"/>
      <c r="D58" s="104" t="str">
        <f t="shared" si="11"/>
        <v/>
      </c>
      <c r="E58" s="104" t="str">
        <f t="shared" si="11"/>
        <v/>
      </c>
      <c r="F58" s="104" t="str">
        <f t="shared" si="11"/>
        <v/>
      </c>
      <c r="G58" s="104" t="str">
        <f t="shared" si="11"/>
        <v/>
      </c>
      <c r="H58" s="104" t="str">
        <f t="shared" si="11"/>
        <v/>
      </c>
      <c r="I58" s="104" t="str">
        <f t="shared" si="11"/>
        <v/>
      </c>
      <c r="J58" s="104" t="str">
        <f t="shared" si="11"/>
        <v/>
      </c>
      <c r="K58" s="104" t="str">
        <f t="shared" si="11"/>
        <v/>
      </c>
      <c r="L58" s="104" t="str">
        <f t="shared" si="11"/>
        <v/>
      </c>
      <c r="M58" s="104" t="str">
        <f t="shared" ca="1" si="11"/>
        <v/>
      </c>
      <c r="N58" s="104" t="str">
        <f t="shared" si="11"/>
        <v/>
      </c>
      <c r="O58" s="104" t="str">
        <f t="shared" si="11"/>
        <v/>
      </c>
      <c r="P58" s="104" t="str">
        <f t="shared" si="11"/>
        <v/>
      </c>
      <c r="Q58" s="104">
        <f t="shared" ca="1" si="11"/>
        <v>0.82539682539682535</v>
      </c>
      <c r="R58" s="104" t="str">
        <f t="shared" si="11"/>
        <v/>
      </c>
      <c r="S58" s="104">
        <f t="shared" ca="1" si="11"/>
        <v>0.70255348516218075</v>
      </c>
      <c r="T58" s="104" t="str">
        <f t="shared" si="11"/>
        <v/>
      </c>
      <c r="U58" s="104" t="str">
        <f t="shared" ca="1" si="11"/>
        <v/>
      </c>
      <c r="V58" s="104">
        <f t="shared" ca="1" si="11"/>
        <v>0.67184265010351962</v>
      </c>
      <c r="W58" s="104" t="str">
        <f t="shared" si="11"/>
        <v/>
      </c>
      <c r="X58" s="104" t="str">
        <f t="shared" si="11"/>
        <v/>
      </c>
      <c r="Y58" s="104" t="str">
        <f t="shared" si="11"/>
        <v/>
      </c>
      <c r="Z58" s="104" t="str">
        <f t="shared" si="11"/>
        <v/>
      </c>
      <c r="AA58" s="104" t="str">
        <f t="shared" si="11"/>
        <v/>
      </c>
      <c r="AB58" s="104" t="str">
        <f t="shared" si="11"/>
        <v/>
      </c>
      <c r="AC58" s="104" t="str">
        <f t="shared" si="11"/>
        <v/>
      </c>
      <c r="AD58" s="104" t="str">
        <f t="shared" si="11"/>
        <v/>
      </c>
      <c r="AE58" s="104" t="str">
        <f t="shared" si="11"/>
        <v/>
      </c>
      <c r="AF58" s="104" t="str">
        <f t="shared" si="11"/>
        <v/>
      </c>
      <c r="AG58" s="198"/>
    </row>
    <row r="59" spans="1:33" ht="18" customHeight="1">
      <c r="A59" s="8" t="s">
        <v>148</v>
      </c>
      <c r="B59" s="8" t="s">
        <v>148</v>
      </c>
      <c r="C59" s="8"/>
      <c r="D59" s="104" t="str">
        <f t="shared" si="11"/>
        <v/>
      </c>
      <c r="E59" s="104" t="str">
        <f t="shared" si="11"/>
        <v/>
      </c>
      <c r="F59" s="104" t="str">
        <f t="shared" si="11"/>
        <v/>
      </c>
      <c r="G59" s="104" t="str">
        <f t="shared" si="11"/>
        <v/>
      </c>
      <c r="H59" s="104" t="str">
        <f t="shared" si="11"/>
        <v/>
      </c>
      <c r="I59" s="104" t="str">
        <f t="shared" si="11"/>
        <v/>
      </c>
      <c r="J59" s="104" t="str">
        <f t="shared" si="11"/>
        <v/>
      </c>
      <c r="K59" s="104" t="str">
        <f t="shared" si="11"/>
        <v/>
      </c>
      <c r="L59" s="104" t="str">
        <f t="shared" si="11"/>
        <v/>
      </c>
      <c r="M59" s="104" t="str">
        <f t="shared" ca="1" si="11"/>
        <v/>
      </c>
      <c r="N59" s="104" t="str">
        <f t="shared" si="11"/>
        <v/>
      </c>
      <c r="O59" s="104" t="str">
        <f t="shared" si="11"/>
        <v/>
      </c>
      <c r="P59" s="104" t="str">
        <f t="shared" si="11"/>
        <v/>
      </c>
      <c r="Q59" s="104">
        <f t="shared" ca="1" si="11"/>
        <v>0.82539682539682535</v>
      </c>
      <c r="R59" s="104" t="str">
        <f t="shared" si="11"/>
        <v/>
      </c>
      <c r="S59" s="104">
        <f t="shared" ca="1" si="11"/>
        <v>0.70255348516218075</v>
      </c>
      <c r="T59" s="104" t="str">
        <f t="shared" si="11"/>
        <v/>
      </c>
      <c r="U59" s="104" t="str">
        <f t="shared" si="11"/>
        <v/>
      </c>
      <c r="V59" s="104">
        <f t="shared" ca="1" si="11"/>
        <v>0.67184265010351962</v>
      </c>
      <c r="W59" s="104" t="str">
        <f t="shared" si="11"/>
        <v/>
      </c>
      <c r="X59" s="104" t="str">
        <f t="shared" si="11"/>
        <v/>
      </c>
      <c r="Y59" s="104" t="str">
        <f t="shared" si="11"/>
        <v/>
      </c>
      <c r="Z59" s="104" t="str">
        <f t="shared" si="11"/>
        <v/>
      </c>
      <c r="AA59" s="104" t="str">
        <f t="shared" si="11"/>
        <v/>
      </c>
      <c r="AB59" s="104" t="str">
        <f t="shared" si="11"/>
        <v/>
      </c>
      <c r="AC59" s="104" t="str">
        <f t="shared" si="11"/>
        <v/>
      </c>
      <c r="AD59" s="104" t="str">
        <f t="shared" si="11"/>
        <v/>
      </c>
      <c r="AE59" s="104" t="str">
        <f t="shared" si="11"/>
        <v/>
      </c>
      <c r="AF59" s="104" t="str">
        <f t="shared" si="11"/>
        <v/>
      </c>
      <c r="AG59" s="198"/>
    </row>
    <row r="60" spans="1:33" ht="18" customHeight="1">
      <c r="A60" s="8" t="s">
        <v>148</v>
      </c>
      <c r="B60" s="8" t="s">
        <v>149</v>
      </c>
      <c r="C60" s="8"/>
      <c r="D60" s="104" t="str">
        <f t="shared" si="11"/>
        <v/>
      </c>
      <c r="E60" s="104" t="str">
        <f t="shared" si="11"/>
        <v/>
      </c>
      <c r="F60" s="104" t="str">
        <f t="shared" si="11"/>
        <v/>
      </c>
      <c r="G60" s="104" t="str">
        <f t="shared" si="11"/>
        <v/>
      </c>
      <c r="H60" s="104" t="str">
        <f t="shared" si="11"/>
        <v/>
      </c>
      <c r="I60" s="104" t="str">
        <f t="shared" si="11"/>
        <v/>
      </c>
      <c r="J60" s="104" t="str">
        <f t="shared" si="11"/>
        <v/>
      </c>
      <c r="K60" s="104" t="str">
        <f t="shared" si="11"/>
        <v/>
      </c>
      <c r="L60" s="104" t="str">
        <f t="shared" si="11"/>
        <v/>
      </c>
      <c r="M60" s="104" t="str">
        <f t="shared" ca="1" si="11"/>
        <v/>
      </c>
      <c r="N60" s="104" t="str">
        <f t="shared" si="11"/>
        <v/>
      </c>
      <c r="O60" s="104" t="str">
        <f t="shared" si="11"/>
        <v/>
      </c>
      <c r="P60" s="104" t="str">
        <f t="shared" si="11"/>
        <v/>
      </c>
      <c r="Q60" s="104">
        <f t="shared" ca="1" si="11"/>
        <v>0.82539682539682535</v>
      </c>
      <c r="R60" s="104" t="str">
        <f t="shared" si="11"/>
        <v/>
      </c>
      <c r="S60" s="104">
        <f t="shared" ca="1" si="11"/>
        <v>0.70255348516218075</v>
      </c>
      <c r="T60" s="104" t="str">
        <f t="shared" si="11"/>
        <v/>
      </c>
      <c r="U60" s="104" t="str">
        <f t="shared" si="11"/>
        <v/>
      </c>
      <c r="V60" s="104">
        <f t="shared" ca="1" si="11"/>
        <v>0.67184265010351962</v>
      </c>
      <c r="W60" s="104" t="str">
        <f t="shared" si="11"/>
        <v/>
      </c>
      <c r="X60" s="104" t="str">
        <f t="shared" si="11"/>
        <v/>
      </c>
      <c r="Y60" s="104" t="str">
        <f t="shared" si="11"/>
        <v/>
      </c>
      <c r="Z60" s="104" t="str">
        <f t="shared" si="11"/>
        <v/>
      </c>
      <c r="AA60" s="104" t="str">
        <f t="shared" si="11"/>
        <v/>
      </c>
      <c r="AB60" s="104" t="str">
        <f t="shared" si="11"/>
        <v/>
      </c>
      <c r="AC60" s="104" t="str">
        <f t="shared" si="11"/>
        <v/>
      </c>
      <c r="AD60" s="104" t="str">
        <f t="shared" si="11"/>
        <v/>
      </c>
      <c r="AE60" s="104" t="str">
        <f t="shared" si="11"/>
        <v/>
      </c>
      <c r="AF60" s="104" t="str">
        <f t="shared" si="11"/>
        <v/>
      </c>
      <c r="AG60" s="198"/>
    </row>
    <row r="61" spans="1:33" ht="18" customHeight="1" thickBot="1">
      <c r="A61" s="195" t="s">
        <v>148</v>
      </c>
      <c r="B61" s="195" t="s">
        <v>150</v>
      </c>
      <c r="C61" s="195"/>
      <c r="D61" s="104" t="str">
        <f t="shared" si="11"/>
        <v/>
      </c>
      <c r="E61" s="104" t="str">
        <f t="shared" si="11"/>
        <v/>
      </c>
      <c r="F61" s="104" t="str">
        <f t="shared" si="11"/>
        <v/>
      </c>
      <c r="G61" s="104" t="str">
        <f t="shared" si="11"/>
        <v/>
      </c>
      <c r="H61" s="104" t="str">
        <f t="shared" si="11"/>
        <v/>
      </c>
      <c r="I61" s="104" t="str">
        <f t="shared" si="11"/>
        <v/>
      </c>
      <c r="J61" s="104" t="str">
        <f t="shared" si="11"/>
        <v/>
      </c>
      <c r="K61" s="104" t="str">
        <f t="shared" si="11"/>
        <v/>
      </c>
      <c r="L61" s="104" t="str">
        <f t="shared" si="11"/>
        <v/>
      </c>
      <c r="M61" s="104" t="str">
        <f t="shared" ca="1" si="11"/>
        <v/>
      </c>
      <c r="N61" s="104" t="str">
        <f t="shared" si="11"/>
        <v/>
      </c>
      <c r="O61" s="104" t="str">
        <f t="shared" si="11"/>
        <v/>
      </c>
      <c r="P61" s="104" t="str">
        <f t="shared" si="11"/>
        <v/>
      </c>
      <c r="Q61" s="104">
        <f t="shared" ca="1" si="11"/>
        <v>0.82539682539682535</v>
      </c>
      <c r="R61" s="104" t="str">
        <f t="shared" si="11"/>
        <v/>
      </c>
      <c r="S61" s="104">
        <f t="shared" ca="1" si="11"/>
        <v>0.70255348516218075</v>
      </c>
      <c r="T61" s="104" t="str">
        <f t="shared" si="11"/>
        <v/>
      </c>
      <c r="U61" s="104" t="str">
        <f t="shared" si="11"/>
        <v/>
      </c>
      <c r="V61" s="104">
        <f t="shared" ca="1" si="11"/>
        <v>0.67184265010351962</v>
      </c>
      <c r="W61" s="104" t="str">
        <f t="shared" si="11"/>
        <v/>
      </c>
      <c r="X61" s="104" t="str">
        <f t="shared" si="11"/>
        <v/>
      </c>
      <c r="Y61" s="104" t="str">
        <f t="shared" si="11"/>
        <v/>
      </c>
      <c r="Z61" s="104" t="str">
        <f t="shared" si="11"/>
        <v/>
      </c>
      <c r="AA61" s="104" t="str">
        <f t="shared" si="11"/>
        <v/>
      </c>
      <c r="AB61" s="104" t="str">
        <f t="shared" si="11"/>
        <v/>
      </c>
      <c r="AC61" s="104" t="str">
        <f t="shared" si="11"/>
        <v/>
      </c>
      <c r="AD61" s="104" t="str">
        <f t="shared" si="11"/>
        <v/>
      </c>
      <c r="AE61" s="104" t="str">
        <f t="shared" si="11"/>
        <v/>
      </c>
      <c r="AF61" s="104" t="str">
        <f t="shared" si="11"/>
        <v/>
      </c>
      <c r="AG61" s="211">
        <f ca="1">AVERAGE(D58:AF61)</f>
        <v>0.73326432022084187</v>
      </c>
    </row>
    <row r="62" spans="1:33" ht="18" customHeight="1" thickTop="1">
      <c r="A62" s="8" t="s">
        <v>149</v>
      </c>
      <c r="B62" s="8" t="s">
        <v>147</v>
      </c>
      <c r="C62" s="8"/>
      <c r="D62" s="104" t="str">
        <f t="shared" si="11"/>
        <v/>
      </c>
      <c r="E62" s="104" t="str">
        <f t="shared" si="11"/>
        <v/>
      </c>
      <c r="F62" s="104" t="str">
        <f t="shared" si="11"/>
        <v/>
      </c>
      <c r="G62" s="104" t="str">
        <f t="shared" si="11"/>
        <v/>
      </c>
      <c r="H62" s="104" t="str">
        <f t="shared" si="11"/>
        <v/>
      </c>
      <c r="I62" s="104" t="str">
        <f t="shared" si="11"/>
        <v/>
      </c>
      <c r="J62" s="104" t="str">
        <f t="shared" si="11"/>
        <v/>
      </c>
      <c r="K62" s="104" t="str">
        <f t="shared" si="11"/>
        <v/>
      </c>
      <c r="L62" s="104" t="str">
        <f t="shared" si="11"/>
        <v/>
      </c>
      <c r="M62" s="104" t="str">
        <f t="shared" ca="1" si="11"/>
        <v/>
      </c>
      <c r="N62" s="104" t="str">
        <f t="shared" si="11"/>
        <v/>
      </c>
      <c r="O62" s="104" t="str">
        <f t="shared" si="11"/>
        <v/>
      </c>
      <c r="P62" s="104" t="str">
        <f t="shared" si="11"/>
        <v/>
      </c>
      <c r="Q62" s="104" t="str">
        <f t="shared" si="11"/>
        <v/>
      </c>
      <c r="R62" s="104" t="str">
        <f t="shared" si="11"/>
        <v/>
      </c>
      <c r="S62" s="104">
        <f t="shared" ca="1" si="11"/>
        <v>0.70255348516218075</v>
      </c>
      <c r="T62" s="104" t="str">
        <f t="shared" si="11"/>
        <v/>
      </c>
      <c r="U62" s="104" t="str">
        <f t="shared" si="11"/>
        <v/>
      </c>
      <c r="V62" s="104">
        <f t="shared" ca="1" si="11"/>
        <v>0.67184265010351962</v>
      </c>
      <c r="W62" s="104" t="str">
        <f t="shared" si="11"/>
        <v/>
      </c>
      <c r="X62" s="104" t="str">
        <f t="shared" si="11"/>
        <v/>
      </c>
      <c r="Y62" s="104" t="str">
        <f t="shared" si="11"/>
        <v/>
      </c>
      <c r="Z62" s="104" t="str">
        <f t="shared" si="11"/>
        <v/>
      </c>
      <c r="AA62" s="104" t="str">
        <f t="shared" ref="AA62:AF62" si="12">IF(AA13&lt;&gt;"",AA13/AA38,"")</f>
        <v/>
      </c>
      <c r="AB62" s="104" t="str">
        <f t="shared" si="12"/>
        <v/>
      </c>
      <c r="AC62" s="104" t="str">
        <f t="shared" si="12"/>
        <v/>
      </c>
      <c r="AD62" s="104" t="str">
        <f t="shared" si="12"/>
        <v/>
      </c>
      <c r="AE62" s="104" t="str">
        <f t="shared" si="12"/>
        <v/>
      </c>
      <c r="AF62" s="104" t="str">
        <f t="shared" si="12"/>
        <v/>
      </c>
      <c r="AG62" s="198"/>
    </row>
    <row r="63" spans="1:33" ht="18" customHeight="1">
      <c r="A63" s="8" t="s">
        <v>149</v>
      </c>
      <c r="B63" s="8" t="s">
        <v>148</v>
      </c>
      <c r="C63" s="8"/>
      <c r="D63" s="104" t="str">
        <f t="shared" ref="D63:AF71" si="13">IF(D14&lt;&gt;"",D14/D39,"")</f>
        <v/>
      </c>
      <c r="E63" s="104" t="str">
        <f t="shared" si="13"/>
        <v/>
      </c>
      <c r="F63" s="104" t="str">
        <f t="shared" si="13"/>
        <v/>
      </c>
      <c r="G63" s="104" t="str">
        <f t="shared" si="13"/>
        <v/>
      </c>
      <c r="H63" s="104" t="str">
        <f t="shared" si="13"/>
        <v/>
      </c>
      <c r="I63" s="104" t="str">
        <f t="shared" si="13"/>
        <v/>
      </c>
      <c r="J63" s="104" t="str">
        <f t="shared" si="13"/>
        <v/>
      </c>
      <c r="K63" s="104" t="str">
        <f t="shared" si="13"/>
        <v/>
      </c>
      <c r="L63" s="104" t="str">
        <f t="shared" si="13"/>
        <v/>
      </c>
      <c r="M63" s="104" t="str">
        <f t="shared" ca="1" si="13"/>
        <v/>
      </c>
      <c r="N63" s="104" t="str">
        <f t="shared" si="13"/>
        <v/>
      </c>
      <c r="O63" s="104" t="str">
        <f t="shared" si="13"/>
        <v/>
      </c>
      <c r="P63" s="104" t="str">
        <f t="shared" si="13"/>
        <v/>
      </c>
      <c r="Q63" s="104" t="str">
        <f t="shared" si="13"/>
        <v/>
      </c>
      <c r="R63" s="104" t="str">
        <f t="shared" si="13"/>
        <v/>
      </c>
      <c r="S63" s="104">
        <f t="shared" ca="1" si="13"/>
        <v>0.70255348516218075</v>
      </c>
      <c r="T63" s="104" t="str">
        <f t="shared" si="13"/>
        <v/>
      </c>
      <c r="U63" s="104" t="str">
        <f t="shared" si="13"/>
        <v/>
      </c>
      <c r="V63" s="104">
        <f t="shared" ca="1" si="13"/>
        <v>0.67184265010351962</v>
      </c>
      <c r="W63" s="104" t="str">
        <f t="shared" si="13"/>
        <v/>
      </c>
      <c r="X63" s="104" t="str">
        <f t="shared" si="13"/>
        <v/>
      </c>
      <c r="Y63" s="104" t="str">
        <f t="shared" si="13"/>
        <v/>
      </c>
      <c r="Z63" s="104" t="str">
        <f t="shared" si="13"/>
        <v/>
      </c>
      <c r="AA63" s="104" t="str">
        <f t="shared" si="13"/>
        <v/>
      </c>
      <c r="AB63" s="104" t="str">
        <f t="shared" si="13"/>
        <v/>
      </c>
      <c r="AC63" s="104" t="str">
        <f t="shared" si="13"/>
        <v/>
      </c>
      <c r="AD63" s="104" t="str">
        <f t="shared" si="13"/>
        <v/>
      </c>
      <c r="AE63" s="104" t="str">
        <f t="shared" si="13"/>
        <v/>
      </c>
      <c r="AF63" s="104" t="str">
        <f t="shared" si="13"/>
        <v/>
      </c>
      <c r="AG63" s="198"/>
    </row>
    <row r="64" spans="1:33" ht="18" customHeight="1" thickBot="1">
      <c r="A64" s="195" t="s">
        <v>149</v>
      </c>
      <c r="B64" s="195" t="s">
        <v>149</v>
      </c>
      <c r="C64" s="195"/>
      <c r="D64" s="104" t="str">
        <f t="shared" si="13"/>
        <v/>
      </c>
      <c r="E64" s="104" t="str">
        <f t="shared" si="13"/>
        <v/>
      </c>
      <c r="F64" s="104" t="str">
        <f t="shared" si="13"/>
        <v/>
      </c>
      <c r="G64" s="104" t="str">
        <f t="shared" si="13"/>
        <v/>
      </c>
      <c r="H64" s="104" t="str">
        <f t="shared" si="13"/>
        <v/>
      </c>
      <c r="I64" s="104" t="str">
        <f t="shared" si="13"/>
        <v/>
      </c>
      <c r="J64" s="104" t="str">
        <f t="shared" si="13"/>
        <v/>
      </c>
      <c r="K64" s="104" t="str">
        <f t="shared" si="13"/>
        <v/>
      </c>
      <c r="L64" s="104" t="str">
        <f t="shared" si="13"/>
        <v/>
      </c>
      <c r="M64" s="104" t="str">
        <f t="shared" si="13"/>
        <v/>
      </c>
      <c r="N64" s="104" t="str">
        <f t="shared" si="13"/>
        <v/>
      </c>
      <c r="O64" s="104" t="str">
        <f t="shared" si="13"/>
        <v/>
      </c>
      <c r="P64" s="104" t="str">
        <f t="shared" si="13"/>
        <v/>
      </c>
      <c r="Q64" s="104" t="str">
        <f t="shared" si="13"/>
        <v/>
      </c>
      <c r="R64" s="104" t="str">
        <f t="shared" si="13"/>
        <v/>
      </c>
      <c r="S64" s="104">
        <f t="shared" ca="1" si="13"/>
        <v>0.70255348516218075</v>
      </c>
      <c r="T64" s="104" t="str">
        <f t="shared" si="13"/>
        <v/>
      </c>
      <c r="U64" s="104" t="str">
        <f t="shared" si="13"/>
        <v/>
      </c>
      <c r="V64" s="104">
        <f t="shared" ca="1" si="13"/>
        <v>0.67184265010351962</v>
      </c>
      <c r="W64" s="104" t="str">
        <f t="shared" si="13"/>
        <v/>
      </c>
      <c r="X64" s="104" t="str">
        <f t="shared" si="13"/>
        <v/>
      </c>
      <c r="Y64" s="104" t="str">
        <f t="shared" ca="1" si="13"/>
        <v/>
      </c>
      <c r="Z64" s="104" t="str">
        <f t="shared" si="13"/>
        <v/>
      </c>
      <c r="AA64" s="104" t="str">
        <f t="shared" ca="1" si="13"/>
        <v/>
      </c>
      <c r="AB64" s="104" t="str">
        <f t="shared" si="13"/>
        <v/>
      </c>
      <c r="AC64" s="104" t="str">
        <f t="shared" si="13"/>
        <v/>
      </c>
      <c r="AD64" s="104" t="str">
        <f t="shared" ca="1" si="13"/>
        <v/>
      </c>
      <c r="AE64" s="104" t="str">
        <f t="shared" si="13"/>
        <v/>
      </c>
      <c r="AF64" s="104" t="str">
        <f t="shared" si="13"/>
        <v/>
      </c>
      <c r="AG64" s="211">
        <f ca="1">AVERAGE(D62:AF64)</f>
        <v>0.68719806763285007</v>
      </c>
    </row>
    <row r="65" spans="1:33" ht="18" customHeight="1" thickTop="1">
      <c r="A65" s="8" t="s">
        <v>150</v>
      </c>
      <c r="B65" s="8" t="s">
        <v>147</v>
      </c>
      <c r="C65" s="8"/>
      <c r="D65" s="104" t="str">
        <f t="shared" si="13"/>
        <v/>
      </c>
      <c r="E65" s="104" t="str">
        <f t="shared" si="13"/>
        <v/>
      </c>
      <c r="F65" s="104" t="str">
        <f t="shared" si="13"/>
        <v/>
      </c>
      <c r="G65" s="104" t="str">
        <f t="shared" si="13"/>
        <v/>
      </c>
      <c r="H65" s="104" t="str">
        <f t="shared" si="13"/>
        <v/>
      </c>
      <c r="I65" s="104" t="str">
        <f t="shared" si="13"/>
        <v/>
      </c>
      <c r="J65" s="104" t="str">
        <f t="shared" si="13"/>
        <v/>
      </c>
      <c r="K65" s="104" t="str">
        <f t="shared" si="13"/>
        <v/>
      </c>
      <c r="L65" s="104" t="str">
        <f t="shared" si="13"/>
        <v/>
      </c>
      <c r="M65" s="104" t="str">
        <f t="shared" si="13"/>
        <v/>
      </c>
      <c r="N65" s="104" t="str">
        <f t="shared" si="13"/>
        <v/>
      </c>
      <c r="O65" s="104" t="str">
        <f t="shared" si="13"/>
        <v/>
      </c>
      <c r="P65" s="104" t="str">
        <f t="shared" si="13"/>
        <v/>
      </c>
      <c r="Q65" s="104" t="str">
        <f t="shared" si="13"/>
        <v/>
      </c>
      <c r="R65" s="104" t="str">
        <f t="shared" si="13"/>
        <v/>
      </c>
      <c r="S65" s="104" t="str">
        <f t="shared" si="13"/>
        <v/>
      </c>
      <c r="T65" s="104" t="str">
        <f t="shared" si="13"/>
        <v/>
      </c>
      <c r="U65" s="104" t="str">
        <f t="shared" si="13"/>
        <v/>
      </c>
      <c r="V65" s="104" t="str">
        <f t="shared" si="13"/>
        <v/>
      </c>
      <c r="W65" s="104" t="str">
        <f t="shared" si="13"/>
        <v/>
      </c>
      <c r="X65" s="104" t="str">
        <f t="shared" si="13"/>
        <v/>
      </c>
      <c r="Y65" s="104" t="str">
        <f t="shared" si="13"/>
        <v/>
      </c>
      <c r="Z65" s="104" t="str">
        <f t="shared" si="13"/>
        <v/>
      </c>
      <c r="AA65" s="104" t="str">
        <f t="shared" si="13"/>
        <v/>
      </c>
      <c r="AB65" s="104" t="str">
        <f t="shared" si="13"/>
        <v/>
      </c>
      <c r="AC65" s="104">
        <f t="shared" ca="1" si="13"/>
        <v>0.82539682539682535</v>
      </c>
      <c r="AD65" s="104" t="str">
        <f t="shared" si="13"/>
        <v/>
      </c>
      <c r="AE65" s="104" t="str">
        <f t="shared" ca="1" si="13"/>
        <v/>
      </c>
      <c r="AF65" s="104">
        <f t="shared" ca="1" si="13"/>
        <v>0.57971014492753625</v>
      </c>
      <c r="AG65" s="198"/>
    </row>
    <row r="66" spans="1:33" ht="18" customHeight="1">
      <c r="A66" s="8" t="s">
        <v>150</v>
      </c>
      <c r="B66" s="8" t="s">
        <v>148</v>
      </c>
      <c r="C66" s="8"/>
      <c r="D66" s="104" t="str">
        <f t="shared" si="13"/>
        <v/>
      </c>
      <c r="E66" s="104" t="str">
        <f t="shared" si="13"/>
        <v/>
      </c>
      <c r="F66" s="104" t="str">
        <f t="shared" si="13"/>
        <v/>
      </c>
      <c r="G66" s="104" t="str">
        <f t="shared" si="13"/>
        <v/>
      </c>
      <c r="H66" s="104" t="str">
        <f t="shared" si="13"/>
        <v/>
      </c>
      <c r="I66" s="104" t="str">
        <f t="shared" si="13"/>
        <v/>
      </c>
      <c r="J66" s="104" t="str">
        <f t="shared" si="13"/>
        <v/>
      </c>
      <c r="K66" s="104" t="str">
        <f t="shared" si="13"/>
        <v/>
      </c>
      <c r="L66" s="104" t="str">
        <f t="shared" si="13"/>
        <v/>
      </c>
      <c r="M66" s="104" t="str">
        <f t="shared" si="13"/>
        <v/>
      </c>
      <c r="N66" s="104" t="str">
        <f t="shared" si="13"/>
        <v/>
      </c>
      <c r="O66" s="104" t="str">
        <f t="shared" si="13"/>
        <v/>
      </c>
      <c r="P66" s="104" t="str">
        <f t="shared" si="13"/>
        <v/>
      </c>
      <c r="Q66" s="104" t="str">
        <f t="shared" si="13"/>
        <v/>
      </c>
      <c r="R66" s="104" t="str">
        <f t="shared" si="13"/>
        <v/>
      </c>
      <c r="S66" s="104" t="str">
        <f t="shared" si="13"/>
        <v/>
      </c>
      <c r="T66" s="104" t="str">
        <f t="shared" si="13"/>
        <v/>
      </c>
      <c r="U66" s="104" t="str">
        <f t="shared" si="13"/>
        <v/>
      </c>
      <c r="V66" s="104" t="str">
        <f t="shared" si="13"/>
        <v/>
      </c>
      <c r="W66" s="104" t="str">
        <f t="shared" si="13"/>
        <v/>
      </c>
      <c r="X66" s="104" t="str">
        <f t="shared" si="13"/>
        <v/>
      </c>
      <c r="Y66" s="104" t="str">
        <f t="shared" si="13"/>
        <v/>
      </c>
      <c r="Z66" s="104" t="str">
        <f t="shared" si="13"/>
        <v/>
      </c>
      <c r="AA66" s="104" t="str">
        <f t="shared" si="13"/>
        <v/>
      </c>
      <c r="AB66" s="104" t="str">
        <f t="shared" si="13"/>
        <v/>
      </c>
      <c r="AC66" s="104">
        <f t="shared" ca="1" si="13"/>
        <v>0.82539682539682535</v>
      </c>
      <c r="AD66" s="104" t="str">
        <f t="shared" si="13"/>
        <v/>
      </c>
      <c r="AE66" s="104" t="str">
        <f t="shared" ca="1" si="13"/>
        <v/>
      </c>
      <c r="AF66" s="104">
        <f t="shared" ca="1" si="13"/>
        <v>0.57971014492753625</v>
      </c>
      <c r="AG66" s="198"/>
    </row>
    <row r="67" spans="1:33" ht="18" customHeight="1">
      <c r="A67" s="182" t="s">
        <v>150</v>
      </c>
      <c r="B67" s="182" t="s">
        <v>149</v>
      </c>
      <c r="C67" s="182"/>
      <c r="D67" s="104" t="str">
        <f t="shared" si="13"/>
        <v/>
      </c>
      <c r="E67" s="104" t="str">
        <f t="shared" si="13"/>
        <v/>
      </c>
      <c r="F67" s="104" t="str">
        <f t="shared" ca="1" si="13"/>
        <v/>
      </c>
      <c r="G67" s="104" t="str">
        <f t="shared" ca="1" si="13"/>
        <v/>
      </c>
      <c r="H67" s="104" t="str">
        <f t="shared" si="13"/>
        <v/>
      </c>
      <c r="I67" s="104" t="str">
        <f t="shared" si="13"/>
        <v/>
      </c>
      <c r="J67" s="104" t="str">
        <f t="shared" si="13"/>
        <v/>
      </c>
      <c r="K67" s="104" t="str">
        <f t="shared" si="13"/>
        <v/>
      </c>
      <c r="L67" s="104" t="str">
        <f t="shared" si="13"/>
        <v/>
      </c>
      <c r="M67" s="104" t="str">
        <f t="shared" si="13"/>
        <v/>
      </c>
      <c r="N67" s="104" t="str">
        <f t="shared" si="13"/>
        <v/>
      </c>
      <c r="O67" s="104" t="str">
        <f t="shared" si="13"/>
        <v/>
      </c>
      <c r="P67" s="104" t="str">
        <f t="shared" si="13"/>
        <v/>
      </c>
      <c r="Q67" s="104" t="str">
        <f t="shared" si="13"/>
        <v/>
      </c>
      <c r="R67" s="104" t="str">
        <f t="shared" si="13"/>
        <v/>
      </c>
      <c r="S67" s="104" t="str">
        <f t="shared" si="13"/>
        <v/>
      </c>
      <c r="T67" s="104" t="str">
        <f t="shared" si="13"/>
        <v/>
      </c>
      <c r="U67" s="104" t="str">
        <f t="shared" si="13"/>
        <v/>
      </c>
      <c r="V67" s="104" t="str">
        <f t="shared" si="13"/>
        <v/>
      </c>
      <c r="W67" s="104" t="str">
        <f t="shared" si="13"/>
        <v/>
      </c>
      <c r="X67" s="104" t="str">
        <f t="shared" ca="1" si="13"/>
        <v/>
      </c>
      <c r="Y67" s="104" t="str">
        <f t="shared" si="13"/>
        <v/>
      </c>
      <c r="Z67" s="104" t="str">
        <f t="shared" ca="1" si="13"/>
        <v/>
      </c>
      <c r="AA67" s="104" t="str">
        <f t="shared" ca="1" si="13"/>
        <v/>
      </c>
      <c r="AB67" s="104" t="str">
        <f t="shared" si="13"/>
        <v/>
      </c>
      <c r="AC67" s="104" t="str">
        <f t="shared" si="13"/>
        <v/>
      </c>
      <c r="AD67" s="104" t="str">
        <f t="shared" si="13"/>
        <v/>
      </c>
      <c r="AE67" s="104" t="str">
        <f t="shared" si="13"/>
        <v/>
      </c>
      <c r="AF67" s="104" t="str">
        <f t="shared" si="13"/>
        <v/>
      </c>
      <c r="AG67" s="212"/>
    </row>
    <row r="68" spans="1:33" ht="18" customHeight="1" thickBot="1">
      <c r="A68" s="195" t="s">
        <v>150</v>
      </c>
      <c r="B68" s="195" t="s">
        <v>150</v>
      </c>
      <c r="C68" s="195"/>
      <c r="D68" s="104" t="str">
        <f t="shared" si="13"/>
        <v/>
      </c>
      <c r="E68" s="104" t="str">
        <f t="shared" si="13"/>
        <v/>
      </c>
      <c r="F68" s="104" t="str">
        <f t="shared" si="13"/>
        <v/>
      </c>
      <c r="G68" s="104" t="str">
        <f t="shared" si="13"/>
        <v/>
      </c>
      <c r="H68" s="104" t="str">
        <f t="shared" si="13"/>
        <v/>
      </c>
      <c r="I68" s="104" t="str">
        <f t="shared" si="13"/>
        <v/>
      </c>
      <c r="J68" s="104" t="str">
        <f t="shared" si="13"/>
        <v/>
      </c>
      <c r="K68" s="104" t="str">
        <f t="shared" si="13"/>
        <v/>
      </c>
      <c r="L68" s="104" t="str">
        <f t="shared" si="13"/>
        <v/>
      </c>
      <c r="M68" s="104" t="str">
        <f t="shared" si="13"/>
        <v/>
      </c>
      <c r="N68" s="104" t="str">
        <f t="shared" si="13"/>
        <v/>
      </c>
      <c r="O68" s="104" t="str">
        <f t="shared" si="13"/>
        <v/>
      </c>
      <c r="P68" s="104" t="str">
        <f t="shared" si="13"/>
        <v/>
      </c>
      <c r="Q68" s="104" t="str">
        <f t="shared" si="13"/>
        <v/>
      </c>
      <c r="R68" s="104" t="str">
        <f t="shared" si="13"/>
        <v/>
      </c>
      <c r="S68" s="104" t="str">
        <f t="shared" si="13"/>
        <v/>
      </c>
      <c r="T68" s="104" t="str">
        <f t="shared" si="13"/>
        <v/>
      </c>
      <c r="U68" s="104" t="str">
        <f t="shared" si="13"/>
        <v/>
      </c>
      <c r="V68" s="104" t="str">
        <f t="shared" si="13"/>
        <v/>
      </c>
      <c r="W68" s="104" t="str">
        <f t="shared" ca="1" si="13"/>
        <v/>
      </c>
      <c r="X68" s="104" t="str">
        <f t="shared" si="13"/>
        <v/>
      </c>
      <c r="Y68" s="104" t="str">
        <f t="shared" si="13"/>
        <v/>
      </c>
      <c r="Z68" s="104" t="str">
        <f t="shared" si="13"/>
        <v/>
      </c>
      <c r="AA68" s="104" t="str">
        <f t="shared" si="13"/>
        <v/>
      </c>
      <c r="AB68" s="104" t="str">
        <f t="shared" si="13"/>
        <v/>
      </c>
      <c r="AC68" s="104" t="str">
        <f t="shared" si="13"/>
        <v/>
      </c>
      <c r="AD68" s="104" t="str">
        <f t="shared" si="13"/>
        <v/>
      </c>
      <c r="AE68" s="104" t="str">
        <f t="shared" si="13"/>
        <v/>
      </c>
      <c r="AF68" s="104" t="str">
        <f t="shared" si="13"/>
        <v/>
      </c>
      <c r="AG68" s="211">
        <f ca="1">AVERAGE(D65:AF68)</f>
        <v>0.70255348516218086</v>
      </c>
    </row>
    <row r="69" spans="1:33" ht="18" customHeight="1" thickTop="1">
      <c r="A69" s="8" t="s">
        <v>151</v>
      </c>
      <c r="B69" s="8" t="s">
        <v>147</v>
      </c>
      <c r="C69" s="8"/>
      <c r="D69" s="104" t="str">
        <f t="shared" si="13"/>
        <v/>
      </c>
      <c r="E69" s="104" t="str">
        <f t="shared" si="13"/>
        <v/>
      </c>
      <c r="F69" s="104" t="str">
        <f t="shared" si="13"/>
        <v/>
      </c>
      <c r="G69" s="104" t="str">
        <f t="shared" si="13"/>
        <v/>
      </c>
      <c r="H69" s="104" t="str">
        <f t="shared" si="13"/>
        <v/>
      </c>
      <c r="I69" s="104" t="str">
        <f t="shared" si="13"/>
        <v/>
      </c>
      <c r="J69" s="104" t="str">
        <f t="shared" si="13"/>
        <v/>
      </c>
      <c r="K69" s="104" t="str">
        <f t="shared" si="13"/>
        <v/>
      </c>
      <c r="L69" s="104" t="str">
        <f t="shared" si="13"/>
        <v/>
      </c>
      <c r="M69" s="104" t="str">
        <f t="shared" si="13"/>
        <v/>
      </c>
      <c r="N69" s="104" t="str">
        <f t="shared" ca="1" si="13"/>
        <v/>
      </c>
      <c r="O69" s="104" t="str">
        <f t="shared" si="13"/>
        <v/>
      </c>
      <c r="P69" s="104" t="str">
        <f t="shared" si="13"/>
        <v/>
      </c>
      <c r="Q69" s="104" t="str">
        <f t="shared" si="13"/>
        <v/>
      </c>
      <c r="R69" s="104" t="str">
        <f t="shared" si="13"/>
        <v/>
      </c>
      <c r="S69" s="104" t="str">
        <f t="shared" si="13"/>
        <v/>
      </c>
      <c r="T69" s="104">
        <f t="shared" ca="1" si="13"/>
        <v>0.82539682539682535</v>
      </c>
      <c r="U69" s="104" t="str">
        <f t="shared" si="13"/>
        <v/>
      </c>
      <c r="V69" s="104" t="str">
        <f t="shared" si="13"/>
        <v/>
      </c>
      <c r="W69" s="104" t="str">
        <f t="shared" si="13"/>
        <v/>
      </c>
      <c r="X69" s="104" t="str">
        <f t="shared" si="13"/>
        <v/>
      </c>
      <c r="Y69" s="104" t="str">
        <f t="shared" si="13"/>
        <v/>
      </c>
      <c r="Z69" s="104" t="str">
        <f t="shared" si="13"/>
        <v/>
      </c>
      <c r="AA69" s="104" t="str">
        <f t="shared" si="13"/>
        <v/>
      </c>
      <c r="AB69" s="104" t="str">
        <f t="shared" si="13"/>
        <v/>
      </c>
      <c r="AC69" s="104">
        <f t="shared" ca="1" si="13"/>
        <v>0.82539682539682535</v>
      </c>
      <c r="AD69" s="104" t="str">
        <f t="shared" si="13"/>
        <v/>
      </c>
      <c r="AE69" s="104" t="str">
        <f t="shared" si="13"/>
        <v/>
      </c>
      <c r="AF69" s="104">
        <f t="shared" ca="1" si="13"/>
        <v>0.57971014492753625</v>
      </c>
      <c r="AG69" s="198"/>
    </row>
    <row r="70" spans="1:33" ht="18" customHeight="1">
      <c r="A70" s="8" t="s">
        <v>151</v>
      </c>
      <c r="B70" s="8" t="s">
        <v>148</v>
      </c>
      <c r="D70" s="104" t="str">
        <f t="shared" si="13"/>
        <v/>
      </c>
      <c r="E70" s="104" t="str">
        <f t="shared" si="13"/>
        <v/>
      </c>
      <c r="F70" s="104" t="str">
        <f t="shared" si="13"/>
        <v/>
      </c>
      <c r="G70" s="104" t="str">
        <f t="shared" si="13"/>
        <v/>
      </c>
      <c r="H70" s="104" t="str">
        <f t="shared" si="13"/>
        <v/>
      </c>
      <c r="I70" s="104" t="str">
        <f t="shared" si="13"/>
        <v/>
      </c>
      <c r="J70" s="104" t="str">
        <f t="shared" si="13"/>
        <v/>
      </c>
      <c r="K70" s="104" t="str">
        <f t="shared" si="13"/>
        <v/>
      </c>
      <c r="L70" s="104" t="str">
        <f t="shared" si="13"/>
        <v/>
      </c>
      <c r="M70" s="104" t="str">
        <f t="shared" si="13"/>
        <v/>
      </c>
      <c r="N70" s="104" t="str">
        <f t="shared" ca="1" si="13"/>
        <v/>
      </c>
      <c r="O70" s="104" t="str">
        <f t="shared" ca="1" si="13"/>
        <v/>
      </c>
      <c r="P70" s="104" t="str">
        <f t="shared" si="13"/>
        <v/>
      </c>
      <c r="Q70" s="104" t="str">
        <f t="shared" si="13"/>
        <v/>
      </c>
      <c r="R70" s="104" t="str">
        <f t="shared" si="13"/>
        <v/>
      </c>
      <c r="S70" s="104" t="str">
        <f t="shared" si="13"/>
        <v/>
      </c>
      <c r="T70" s="104" t="str">
        <f t="shared" si="13"/>
        <v/>
      </c>
      <c r="U70" s="104" t="str">
        <f t="shared" si="13"/>
        <v/>
      </c>
      <c r="V70" s="104" t="str">
        <f t="shared" si="13"/>
        <v/>
      </c>
      <c r="W70" s="104" t="str">
        <f t="shared" si="13"/>
        <v/>
      </c>
      <c r="X70" s="104" t="str">
        <f t="shared" si="13"/>
        <v/>
      </c>
      <c r="Y70" s="104" t="str">
        <f t="shared" si="13"/>
        <v/>
      </c>
      <c r="Z70" s="104" t="str">
        <f t="shared" si="13"/>
        <v/>
      </c>
      <c r="AA70" s="104" t="str">
        <f t="shared" si="13"/>
        <v/>
      </c>
      <c r="AB70" s="104" t="str">
        <f t="shared" ca="1" si="13"/>
        <v/>
      </c>
      <c r="AC70" s="104" t="str">
        <f t="shared" si="13"/>
        <v/>
      </c>
      <c r="AD70" s="104" t="str">
        <f t="shared" si="13"/>
        <v/>
      </c>
      <c r="AE70" s="104" t="str">
        <f t="shared" si="13"/>
        <v/>
      </c>
      <c r="AF70" s="104" t="str">
        <f t="shared" si="13"/>
        <v/>
      </c>
      <c r="AG70" s="198">
        <f ca="1">AVERAGE(D69:AF70)</f>
        <v>0.74350126524039561</v>
      </c>
    </row>
    <row r="71" spans="1:33" ht="18" customHeight="1">
      <c r="A71" s="8" t="s">
        <v>152</v>
      </c>
      <c r="B71" s="8" t="s">
        <v>147</v>
      </c>
      <c r="D71" s="104" t="str">
        <f t="shared" ca="1" si="13"/>
        <v/>
      </c>
      <c r="E71" s="104">
        <f t="shared" ca="1" si="13"/>
        <v>0.57971014492753625</v>
      </c>
      <c r="F71" s="104" t="str">
        <f t="shared" si="13"/>
        <v/>
      </c>
      <c r="G71" s="104" t="str">
        <f t="shared" ca="1" si="13"/>
        <v/>
      </c>
      <c r="H71" s="104" t="str">
        <f t="shared" ca="1" si="13"/>
        <v/>
      </c>
      <c r="I71" s="104" t="str">
        <f t="shared" si="13"/>
        <v/>
      </c>
      <c r="J71" s="104" t="str">
        <f t="shared" ca="1" si="13"/>
        <v/>
      </c>
      <c r="K71" s="104" t="str">
        <f t="shared" si="13"/>
        <v/>
      </c>
      <c r="L71" s="104" t="str">
        <f t="shared" si="13"/>
        <v/>
      </c>
      <c r="M71" s="104" t="str">
        <f t="shared" si="13"/>
        <v/>
      </c>
      <c r="N71" s="104" t="str">
        <f t="shared" si="13"/>
        <v/>
      </c>
      <c r="O71" s="104" t="str">
        <f t="shared" si="13"/>
        <v/>
      </c>
      <c r="P71" s="104" t="str">
        <f t="shared" si="13"/>
        <v/>
      </c>
      <c r="Q71" s="104" t="str">
        <f t="shared" si="13"/>
        <v/>
      </c>
      <c r="R71" s="104" t="str">
        <f t="shared" si="13"/>
        <v/>
      </c>
      <c r="S71" s="104" t="str">
        <f t="shared" si="13"/>
        <v/>
      </c>
      <c r="T71" s="104" t="str">
        <f t="shared" si="13"/>
        <v/>
      </c>
      <c r="U71" s="104" t="str">
        <f t="shared" si="13"/>
        <v/>
      </c>
      <c r="V71" s="104" t="str">
        <f t="shared" si="13"/>
        <v/>
      </c>
      <c r="W71" s="104" t="str">
        <f t="shared" si="13"/>
        <v/>
      </c>
      <c r="X71" s="104" t="str">
        <f t="shared" si="13"/>
        <v/>
      </c>
      <c r="Y71" s="104" t="str">
        <f t="shared" si="13"/>
        <v/>
      </c>
      <c r="Z71" s="104" t="str">
        <f t="shared" ca="1" si="13"/>
        <v/>
      </c>
      <c r="AA71" s="104" t="str">
        <f t="shared" ref="AA71:AF71" si="14">IF(AA22&lt;&gt;"",AA22/AA47,"")</f>
        <v/>
      </c>
      <c r="AB71" s="104" t="str">
        <f t="shared" si="14"/>
        <v/>
      </c>
      <c r="AC71" s="104" t="str">
        <f t="shared" si="14"/>
        <v/>
      </c>
      <c r="AD71" s="104" t="str">
        <f t="shared" si="14"/>
        <v/>
      </c>
      <c r="AE71" s="104" t="str">
        <f t="shared" si="14"/>
        <v/>
      </c>
      <c r="AF71" s="104" t="str">
        <f t="shared" si="14"/>
        <v/>
      </c>
      <c r="AG71" s="198"/>
    </row>
    <row r="72" spans="1:33" ht="18" customHeight="1">
      <c r="A72" s="8" t="s">
        <v>152</v>
      </c>
      <c r="B72" s="8" t="s">
        <v>148</v>
      </c>
      <c r="D72" s="104" t="str">
        <f t="shared" ref="D72:AF72" si="15">IF(D23&lt;&gt;"",D23/D48,"")</f>
        <v/>
      </c>
      <c r="E72" s="104" t="str">
        <f t="shared" si="15"/>
        <v/>
      </c>
      <c r="F72" s="104" t="str">
        <f t="shared" si="15"/>
        <v/>
      </c>
      <c r="G72" s="104" t="str">
        <f t="shared" si="15"/>
        <v/>
      </c>
      <c r="H72" s="104" t="str">
        <f t="shared" si="15"/>
        <v/>
      </c>
      <c r="I72" s="104" t="str">
        <f t="shared" ca="1" si="15"/>
        <v/>
      </c>
      <c r="J72" s="104" t="str">
        <f t="shared" ca="1" si="15"/>
        <v/>
      </c>
      <c r="K72" s="104" t="str">
        <f t="shared" si="15"/>
        <v/>
      </c>
      <c r="L72" s="104" t="str">
        <f t="shared" si="15"/>
        <v/>
      </c>
      <c r="M72" s="104" t="str">
        <f t="shared" si="15"/>
        <v/>
      </c>
      <c r="N72" s="104" t="str">
        <f t="shared" si="15"/>
        <v/>
      </c>
      <c r="O72" s="104" t="str">
        <f t="shared" si="15"/>
        <v/>
      </c>
      <c r="P72" s="104" t="str">
        <f t="shared" si="15"/>
        <v/>
      </c>
      <c r="Q72" s="104" t="str">
        <f t="shared" si="15"/>
        <v/>
      </c>
      <c r="R72" s="104" t="str">
        <f t="shared" si="15"/>
        <v/>
      </c>
      <c r="S72" s="104" t="str">
        <f t="shared" si="15"/>
        <v/>
      </c>
      <c r="T72" s="104" t="str">
        <f t="shared" si="15"/>
        <v/>
      </c>
      <c r="U72" s="104" t="str">
        <f t="shared" si="15"/>
        <v/>
      </c>
      <c r="V72" s="104" t="str">
        <f t="shared" si="15"/>
        <v/>
      </c>
      <c r="W72" s="104" t="str">
        <f t="shared" si="15"/>
        <v/>
      </c>
      <c r="X72" s="104" t="str">
        <f t="shared" si="15"/>
        <v/>
      </c>
      <c r="Y72" s="104" t="str">
        <f t="shared" ca="1" si="15"/>
        <v/>
      </c>
      <c r="Z72" s="104" t="str">
        <f t="shared" si="15"/>
        <v/>
      </c>
      <c r="AA72" s="104" t="str">
        <f t="shared" si="15"/>
        <v/>
      </c>
      <c r="AB72" s="104" t="str">
        <f t="shared" si="15"/>
        <v/>
      </c>
      <c r="AC72" s="104" t="str">
        <f t="shared" si="15"/>
        <v/>
      </c>
      <c r="AD72" s="104" t="str">
        <f t="shared" si="15"/>
        <v/>
      </c>
      <c r="AE72" s="104" t="str">
        <f t="shared" si="15"/>
        <v/>
      </c>
      <c r="AF72" s="104" t="str">
        <f t="shared" si="15"/>
        <v/>
      </c>
      <c r="AG72" s="198">
        <f ca="1">AVERAGE(D71:AF72)</f>
        <v>0.57971014492753625</v>
      </c>
    </row>
  </sheetData>
  <conditionalFormatting sqref="AG4:AG23">
    <cfRule type="colorScale" priority="21">
      <colorScale>
        <cfvo type="min"/>
        <cfvo type="percentile" val="50"/>
        <cfvo type="max"/>
        <color rgb="FFF8696B"/>
        <color rgb="FFFFEB84"/>
        <color rgb="FF63BE7B"/>
      </colorScale>
    </cfRule>
  </conditionalFormatting>
  <conditionalFormatting sqref="AH4:AH23">
    <cfRule type="colorScale" priority="20">
      <colorScale>
        <cfvo type="min"/>
        <cfvo type="percentile" val="50"/>
        <cfvo type="max"/>
        <color rgb="FFF8696B"/>
        <color rgb="FFFFEB84"/>
        <color rgb="FF63BE7B"/>
      </colorScale>
    </cfRule>
  </conditionalFormatting>
  <conditionalFormatting sqref="AG29:AG48">
    <cfRule type="colorScale" priority="19">
      <colorScale>
        <cfvo type="min"/>
        <cfvo type="percentile" val="50"/>
        <cfvo type="max"/>
        <color rgb="FFF8696B"/>
        <color rgb="FFFFEB84"/>
        <color rgb="FF63BE7B"/>
      </colorScale>
    </cfRule>
  </conditionalFormatting>
  <conditionalFormatting sqref="AH29:AH48">
    <cfRule type="colorScale" priority="18">
      <colorScale>
        <cfvo type="min"/>
        <cfvo type="percentile" val="50"/>
        <cfvo type="max"/>
        <color rgb="FFF8696B"/>
        <color rgb="FFFFEB84"/>
        <color rgb="FF63BE7B"/>
      </colorScale>
    </cfRule>
  </conditionalFormatting>
  <conditionalFormatting sqref="BP4:BP9">
    <cfRule type="colorScale" priority="11">
      <colorScale>
        <cfvo type="min"/>
        <cfvo type="percentile" val="50"/>
        <cfvo type="max"/>
        <color rgb="FFF8696B"/>
        <color rgb="FFFFEB84"/>
        <color rgb="FF63BE7B"/>
      </colorScale>
    </cfRule>
  </conditionalFormatting>
  <conditionalFormatting sqref="BP29:BP34">
    <cfRule type="colorScale" priority="10">
      <colorScale>
        <cfvo type="min"/>
        <cfvo type="percentile" val="50"/>
        <cfvo type="max"/>
        <color rgb="FFF8696B"/>
        <color rgb="FFFFEB84"/>
        <color rgb="FF63BE7B"/>
      </colorScale>
    </cfRule>
  </conditionalFormatting>
  <conditionalFormatting sqref="AK10:AL23 AK4:AK9">
    <cfRule type="colorScale" priority="12">
      <colorScale>
        <cfvo type="min"/>
        <cfvo type="percentile" val="50"/>
        <cfvo type="max"/>
        <color rgb="FFF8696B"/>
        <color rgb="FFFFEB84"/>
        <color rgb="FF63BE7B"/>
      </colorScale>
    </cfRule>
  </conditionalFormatting>
  <conditionalFormatting sqref="AK35:AL48 AK29:AK34">
    <cfRule type="colorScale" priority="13">
      <colorScale>
        <cfvo type="min"/>
        <cfvo type="percentile" val="50"/>
        <cfvo type="max"/>
        <color rgb="FFF8696B"/>
        <color rgb="FFFFEB84"/>
        <color rgb="FF63BE7B"/>
      </colorScale>
    </cfRule>
  </conditionalFormatting>
  <conditionalFormatting sqref="AI4:AI7">
    <cfRule type="colorScale" priority="1">
      <colorScale>
        <cfvo type="min"/>
        <cfvo type="percentile" val="50"/>
        <cfvo type="max"/>
        <color rgb="FFF8696B"/>
        <color rgb="FFFFEB84"/>
        <color rgb="FF63BE7B"/>
      </colorScale>
    </cfRule>
  </conditionalFormatting>
  <conditionalFormatting sqref="AI29:AI32 AI8:AI23">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P72"/>
  <sheetViews>
    <sheetView topLeftCell="A28" workbookViewId="0">
      <selection activeCell="AF77" sqref="AF77"/>
    </sheetView>
  </sheetViews>
  <sheetFormatPr defaultColWidth="14.42578125" defaultRowHeight="18" customHeight="1"/>
  <cols>
    <col min="1" max="1" width="3" style="3" customWidth="1"/>
    <col min="2" max="2" width="4" style="8" customWidth="1"/>
    <col min="3" max="3" width="5.85546875" style="3" customWidth="1"/>
    <col min="4" max="10" width="3.7109375" style="8" customWidth="1"/>
    <col min="11" max="12" width="4.85546875" style="8" bestFit="1" customWidth="1"/>
    <col min="13" max="18" width="3.7109375" style="8" customWidth="1"/>
    <col min="19" max="19" width="4.85546875" style="8" bestFit="1" customWidth="1"/>
    <col min="20" max="21" width="3.7109375" style="8" customWidth="1"/>
    <col min="22" max="22" width="4.85546875" style="8" bestFit="1" customWidth="1"/>
    <col min="23" max="27" width="3.7109375" style="8" customWidth="1"/>
    <col min="28" max="28" width="4.7109375" style="8" customWidth="1"/>
    <col min="29" max="29" width="4.85546875" style="8" customWidth="1"/>
    <col min="30" max="32" width="3.7109375" style="8" customWidth="1"/>
    <col min="33" max="33" width="6" style="8" customWidth="1"/>
    <col min="34" max="37" width="6.28515625" style="3" customWidth="1"/>
    <col min="38" max="38" width="3.7109375" style="3" bestFit="1" customWidth="1"/>
    <col min="39" max="44" width="4.28515625" style="3" bestFit="1" customWidth="1"/>
    <col min="45" max="48" width="5" style="3" bestFit="1" customWidth="1"/>
    <col min="49" max="49" width="4.28515625" style="3" bestFit="1" customWidth="1"/>
    <col min="50" max="50" width="3.140625" style="3" bestFit="1" customWidth="1"/>
    <col min="51" max="51" width="4.28515625" style="3" bestFit="1" customWidth="1"/>
    <col min="52" max="54" width="5" style="3" bestFit="1" customWidth="1"/>
    <col min="55" max="55" width="4.28515625" style="3" bestFit="1" customWidth="1"/>
    <col min="56" max="56" width="5" style="3" bestFit="1" customWidth="1"/>
    <col min="57" max="57" width="5.7109375" style="3" bestFit="1" customWidth="1"/>
    <col min="58" max="62" width="4.28515625" style="3" bestFit="1" customWidth="1"/>
    <col min="63" max="64" width="5" style="3" bestFit="1" customWidth="1"/>
    <col min="65" max="65" width="4.28515625" style="3" bestFit="1" customWidth="1"/>
    <col min="66" max="67" width="5" style="3" bestFit="1" customWidth="1"/>
    <col min="68" max="68" width="5.7109375" style="3" bestFit="1" customWidth="1"/>
    <col min="69" max="16384" width="14.42578125" style="3"/>
  </cols>
  <sheetData>
    <row r="1" spans="1:68" ht="20.25" customHeight="1">
      <c r="B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68" ht="18" customHeight="1">
      <c r="C2" s="60" t="s">
        <v>115</v>
      </c>
      <c r="D2" s="3"/>
      <c r="E2" s="3"/>
      <c r="F2" s="3"/>
      <c r="G2" s="3"/>
      <c r="H2" s="3"/>
      <c r="I2" s="3"/>
      <c r="J2" s="3"/>
      <c r="K2" s="3"/>
      <c r="L2" s="3"/>
      <c r="M2" s="3"/>
      <c r="N2" s="3"/>
      <c r="O2" s="3"/>
      <c r="P2" s="3"/>
      <c r="Q2" s="3"/>
      <c r="R2" s="3"/>
      <c r="S2" s="3"/>
      <c r="T2" s="3"/>
      <c r="U2" s="3"/>
      <c r="V2" s="3"/>
      <c r="W2" s="3"/>
      <c r="X2" s="3"/>
      <c r="Y2" s="3"/>
      <c r="Z2" s="3"/>
      <c r="AA2" s="3"/>
      <c r="AB2" s="3"/>
      <c r="AC2" s="3"/>
      <c r="AD2" s="3"/>
      <c r="AE2" s="3"/>
      <c r="AF2" s="3"/>
      <c r="AL2" s="8" t="s">
        <v>116</v>
      </c>
      <c r="BP2" s="8"/>
    </row>
    <row r="3" spans="1:68" ht="18" customHeight="1">
      <c r="A3" s="27"/>
      <c r="B3" s="27" t="s">
        <v>116</v>
      </c>
      <c r="C3" s="27" t="s">
        <v>117</v>
      </c>
      <c r="D3" s="16" t="s">
        <v>118</v>
      </c>
      <c r="E3" s="16" t="s">
        <v>119</v>
      </c>
      <c r="F3" s="16" t="s">
        <v>120</v>
      </c>
      <c r="G3" s="16" t="s">
        <v>121</v>
      </c>
      <c r="H3" s="16" t="s">
        <v>122</v>
      </c>
      <c r="I3" s="16" t="s">
        <v>123</v>
      </c>
      <c r="J3" s="16" t="s">
        <v>124</v>
      </c>
      <c r="K3" s="16" t="s">
        <v>125</v>
      </c>
      <c r="L3" s="16" t="s">
        <v>126</v>
      </c>
      <c r="M3" s="16" t="s">
        <v>127</v>
      </c>
      <c r="N3" s="16" t="s">
        <v>128</v>
      </c>
      <c r="O3" s="16" t="s">
        <v>129</v>
      </c>
      <c r="P3" s="16" t="s">
        <v>130</v>
      </c>
      <c r="Q3" s="16" t="s">
        <v>131</v>
      </c>
      <c r="R3" s="16" t="s">
        <v>132</v>
      </c>
      <c r="S3" s="16" t="s">
        <v>133</v>
      </c>
      <c r="T3" s="16" t="s">
        <v>134</v>
      </c>
      <c r="U3" s="16" t="s">
        <v>135</v>
      </c>
      <c r="V3" s="16" t="s">
        <v>136</v>
      </c>
      <c r="W3" s="16" t="s">
        <v>137</v>
      </c>
      <c r="X3" s="16" t="s">
        <v>138</v>
      </c>
      <c r="Y3" s="16" t="s">
        <v>139</v>
      </c>
      <c r="Z3" s="16" t="s">
        <v>140</v>
      </c>
      <c r="AA3" s="16" t="s">
        <v>141</v>
      </c>
      <c r="AB3" s="16" t="s">
        <v>142</v>
      </c>
      <c r="AC3" s="16" t="s">
        <v>143</v>
      </c>
      <c r="AD3" s="16" t="s">
        <v>144</v>
      </c>
      <c r="AE3" s="16" t="s">
        <v>145</v>
      </c>
      <c r="AF3" s="16" t="s">
        <v>146</v>
      </c>
      <c r="AG3" s="8" t="s">
        <v>184</v>
      </c>
      <c r="AL3" s="104"/>
      <c r="AM3" s="158" t="s">
        <v>118</v>
      </c>
      <c r="AN3" s="158" t="s">
        <v>119</v>
      </c>
      <c r="AO3" s="158" t="s">
        <v>120</v>
      </c>
      <c r="AP3" s="158" t="s">
        <v>121</v>
      </c>
      <c r="AQ3" s="158" t="s">
        <v>122</v>
      </c>
      <c r="AR3" s="158" t="s">
        <v>123</v>
      </c>
      <c r="AS3" s="158" t="s">
        <v>124</v>
      </c>
      <c r="AT3" s="158" t="s">
        <v>125</v>
      </c>
      <c r="AU3" s="158" t="s">
        <v>126</v>
      </c>
      <c r="AV3" s="158" t="s">
        <v>127</v>
      </c>
      <c r="AW3" s="158" t="s">
        <v>128</v>
      </c>
      <c r="AX3" s="158" t="s">
        <v>129</v>
      </c>
      <c r="AY3" s="158" t="s">
        <v>130</v>
      </c>
      <c r="AZ3" s="158" t="s">
        <v>131</v>
      </c>
      <c r="BA3" s="158" t="s">
        <v>132</v>
      </c>
      <c r="BB3" s="158" t="s">
        <v>133</v>
      </c>
      <c r="BC3" s="158" t="s">
        <v>134</v>
      </c>
      <c r="BD3" s="158" t="s">
        <v>135</v>
      </c>
      <c r="BE3" s="158" t="s">
        <v>136</v>
      </c>
      <c r="BF3" s="158" t="s">
        <v>137</v>
      </c>
      <c r="BG3" s="158" t="s">
        <v>138</v>
      </c>
      <c r="BH3" s="158" t="s">
        <v>139</v>
      </c>
      <c r="BI3" s="158">
        <v>4.4000000000000004</v>
      </c>
      <c r="BJ3" s="158" t="s">
        <v>141</v>
      </c>
      <c r="BK3" s="158" t="s">
        <v>142</v>
      </c>
      <c r="BL3" s="158" t="s">
        <v>143</v>
      </c>
      <c r="BM3" s="158" t="s">
        <v>144</v>
      </c>
      <c r="BN3" s="158" t="s">
        <v>145</v>
      </c>
      <c r="BO3" s="158" t="s">
        <v>146</v>
      </c>
      <c r="BP3" s="8"/>
    </row>
    <row r="4" spans="1:68" ht="18" customHeight="1">
      <c r="A4" s="8"/>
      <c r="B4" s="5" t="s">
        <v>147</v>
      </c>
      <c r="C4" s="239" t="s">
        <v>147</v>
      </c>
      <c r="D4" s="24" t="str">
        <f>IF('PLOs-TQF-Mapping'!D4="x",IF('Weighted-Score'!D$5&gt;0,'Weighted-Score'!D$5,""),"")</f>
        <v/>
      </c>
      <c r="E4" s="24" t="str">
        <f>IF('PLOs-TQF-Mapping'!E4="x",IF('Weighted-Score'!E$5&gt;0,'Weighted-Score'!E$5,""),"")</f>
        <v/>
      </c>
      <c r="F4" s="24" t="str">
        <f>IF('PLOs-TQF-Mapping'!F4="x",IF('Weighted-Score'!F$5&gt;0,'Weighted-Score'!F$5,""),"")</f>
        <v/>
      </c>
      <c r="G4" s="24" t="str">
        <f>IF('PLOs-TQF-Mapping'!G4="x",IF('Weighted-Score'!G$5&gt;0,'Weighted-Score'!G$5,""),"")</f>
        <v/>
      </c>
      <c r="H4" s="24" t="str">
        <f>IF('PLOs-TQF-Mapping'!H4="x",IF('Weighted-Score'!H$5&gt;0,'Weighted-Score'!H$5,""),"")</f>
        <v/>
      </c>
      <c r="I4" s="24" t="str">
        <f>IF('PLOs-TQF-Mapping'!I4="x",IF('Weighted-Score'!I$5&gt;0,'Weighted-Score'!I$5,""),"")</f>
        <v/>
      </c>
      <c r="J4" s="24" t="str">
        <f>IF('PLOs-TQF-Mapping'!J4="x",IF('Weighted-Score'!J$5&gt;0,'Weighted-Score'!J$5,""),"")</f>
        <v/>
      </c>
      <c r="K4" s="24">
        <f ca="1">IF('PLOs-TQF-Mapping'!K4="x",IF('Weighted-Score'!K$5&gt;0,'Weighted-Score'!K$5,""),"")</f>
        <v>3.5883050847457629</v>
      </c>
      <c r="L4" s="24" t="str">
        <f>IF('PLOs-TQF-Mapping'!L4="x",IF('Weighted-Score'!L$5&gt;0,'Weighted-Score'!L$5,""),"")</f>
        <v/>
      </c>
      <c r="M4" s="24" t="str">
        <f>IF('PLOs-TQF-Mapping'!M4="x",IF('Weighted-Score'!M$5&gt;0,'Weighted-Score'!M$5,""),"")</f>
        <v/>
      </c>
      <c r="N4" s="24" t="str">
        <f>IF('PLOs-TQF-Mapping'!N4="x",IF('Weighted-Score'!N$5&gt;0,'Weighted-Score'!N$5,""),"")</f>
        <v/>
      </c>
      <c r="O4" s="24" t="str">
        <f>IF('PLOs-TQF-Mapping'!O4="x",IF('Weighted-Score'!O$5&gt;0,'Weighted-Score'!O$5,""),"")</f>
        <v/>
      </c>
      <c r="P4" s="24" t="str">
        <f>IF('PLOs-TQF-Mapping'!P4="x",IF('Weighted-Score'!P$5&gt;0,'Weighted-Score'!P$5,""),"")</f>
        <v/>
      </c>
      <c r="Q4" s="24" t="str">
        <f>IF('PLOs-TQF-Mapping'!Q4="x",IF('Weighted-Score'!Q$5&gt;0,'Weighted-Score'!Q$5,""),"")</f>
        <v/>
      </c>
      <c r="R4" s="24" t="str">
        <f>IF('PLOs-TQF-Mapping'!R4="x",IF('Weighted-Score'!R$5&gt;0,'Weighted-Score'!R$5,""),"")</f>
        <v/>
      </c>
      <c r="S4" s="24" t="str">
        <f>IF('PLOs-TQF-Mapping'!S4="x",IF('Weighted-Score'!S$5&gt;0,'Weighted-Score'!S$5,""),"")</f>
        <v/>
      </c>
      <c r="T4" s="24" t="str">
        <f>IF('PLOs-TQF-Mapping'!T4="x",IF('Weighted-Score'!T$5&gt;0,'Weighted-Score'!T$5,""),"")</f>
        <v/>
      </c>
      <c r="U4" s="24" t="str">
        <f>IF('PLOs-TQF-Mapping'!U4="x",IF('Weighted-Score'!U$5&gt;0,'Weighted-Score'!U$5,""),"")</f>
        <v/>
      </c>
      <c r="V4" s="24" t="str">
        <f>IF('PLOs-TQF-Mapping'!V4="x",IF('Weighted-Score'!V$5&gt;0,'Weighted-Score'!V$5,""),"")</f>
        <v/>
      </c>
      <c r="W4" s="24" t="str">
        <f>IF('PLOs-TQF-Mapping'!W4="x",IF('Weighted-Score'!W$5&gt;0,'Weighted-Score'!W$5,""),"")</f>
        <v/>
      </c>
      <c r="X4" s="24" t="str">
        <f>IF('PLOs-TQF-Mapping'!X4="x",IF('Weighted-Score'!X$5&gt;0,'Weighted-Score'!X$5,""),"")</f>
        <v/>
      </c>
      <c r="Y4" s="24" t="str">
        <f>IF('PLOs-TQF-Mapping'!Y4="x",IF('Weighted-Score'!Y$5&gt;0,'Weighted-Score'!Y$5,""),"")</f>
        <v/>
      </c>
      <c r="Z4" s="24" t="str">
        <f>IF('PLOs-TQF-Mapping'!Z4="x",IF('Weighted-Score'!Z$5&gt;0,'Weighted-Score'!Z$5,""),"")</f>
        <v/>
      </c>
      <c r="AA4" s="24" t="str">
        <f>IF('PLOs-TQF-Mapping'!AA4="x",IF('Weighted-Score'!AA$5&gt;0,'Weighted-Score'!AA$5,""),"")</f>
        <v/>
      </c>
      <c r="AB4" s="24" t="str">
        <f>IF('PLOs-TQF-Mapping'!AB4="x",IF('Weighted-Score'!AB$5&gt;0,'Weighted-Score'!AB$5,""),"")</f>
        <v/>
      </c>
      <c r="AC4" s="24" t="str">
        <f>IF('PLOs-TQF-Mapping'!AC4="x",IF('Weighted-Score'!AC$5&gt;0,'Weighted-Score'!AC$5,""),"")</f>
        <v/>
      </c>
      <c r="AD4" s="24" t="str">
        <f>IF('PLOs-TQF-Mapping'!AD4="x",IF('Weighted-Score'!AD$5&gt;0,'Weighted-Score'!AD$5,""),"")</f>
        <v/>
      </c>
      <c r="AE4" s="24" t="str">
        <f>IF('PLOs-TQF-Mapping'!AE4="x",IF('Weighted-Score'!AE$5&gt;0,'Weighted-Score'!AE$5,""),"")</f>
        <v/>
      </c>
      <c r="AF4" s="24" t="str">
        <f>IF('PLOs-TQF-Mapping'!AF4="x",IF('Weighted-Score'!AF$5&gt;0,'Weighted-Score'!AF$5,""),"")</f>
        <v/>
      </c>
      <c r="AG4" s="46">
        <f ca="1">SUM(D4:AF4)</f>
        <v>3.5883050847457629</v>
      </c>
      <c r="AL4" s="104">
        <v>1</v>
      </c>
      <c r="AM4" s="196" t="str">
        <f t="shared" ref="AM4:AV9" si="0">IF(SUMIF($B$4:$B$23,$AL4,D$4:D$23) &gt; 0,SUMIF($B$4:$B$23,$AL4,D$4:D$23),"")</f>
        <v/>
      </c>
      <c r="AN4" s="196" t="str">
        <f t="shared" si="0"/>
        <v/>
      </c>
      <c r="AO4" s="196" t="str">
        <f t="shared" si="0"/>
        <v/>
      </c>
      <c r="AP4" s="196" t="str">
        <f t="shared" si="0"/>
        <v/>
      </c>
      <c r="AQ4" s="196" t="str">
        <f t="shared" si="0"/>
        <v/>
      </c>
      <c r="AR4" s="196" t="str">
        <f t="shared" ca="1" si="0"/>
        <v/>
      </c>
      <c r="AS4" s="196" t="str">
        <f t="shared" si="0"/>
        <v/>
      </c>
      <c r="AT4" s="196">
        <f t="shared" ca="1" si="0"/>
        <v>3.5883050847457629</v>
      </c>
      <c r="AU4" s="196">
        <f t="shared" ca="1" si="0"/>
        <v>2.5024406779661019</v>
      </c>
      <c r="AV4" s="196" t="str">
        <f t="shared" si="0"/>
        <v/>
      </c>
      <c r="AW4" s="196" t="str">
        <f t="shared" ref="AW4:BF9" si="1">IF(SUMIF($B$4:$B$23,$AL4,N$4:N$23) &gt; 0,SUMIF($B$4:$B$23,$AL4,N$4:N$23),"")</f>
        <v/>
      </c>
      <c r="AX4" s="196" t="str">
        <f t="shared" si="1"/>
        <v/>
      </c>
      <c r="AY4" s="196" t="str">
        <f t="shared" ca="1" si="1"/>
        <v/>
      </c>
      <c r="AZ4" s="196" t="str">
        <f t="shared" si="1"/>
        <v/>
      </c>
      <c r="BA4" s="196">
        <f t="shared" ca="1" si="1"/>
        <v>1.8160677966101693</v>
      </c>
      <c r="BB4" s="196" t="str">
        <f t="shared" si="1"/>
        <v/>
      </c>
      <c r="BC4" s="196" t="str">
        <f t="shared" si="1"/>
        <v/>
      </c>
      <c r="BD4" s="196" t="str">
        <f t="shared" si="1"/>
        <v/>
      </c>
      <c r="BE4" s="196">
        <f t="shared" ca="1" si="1"/>
        <v>2.5320338983050847</v>
      </c>
      <c r="BF4" s="196" t="str">
        <f t="shared" si="1"/>
        <v/>
      </c>
      <c r="BG4" s="196" t="str">
        <f t="shared" ref="BG4:BO9" si="2">IF(SUMIF($B$4:$B$23,$AL4,X$4:X$23) &gt; 0,SUMIF($B$4:$B$23,$AL4,X$4:X$23),"")</f>
        <v/>
      </c>
      <c r="BH4" s="196" t="str">
        <f t="shared" ca="1" si="2"/>
        <v/>
      </c>
      <c r="BI4" s="196" t="str">
        <f t="shared" si="2"/>
        <v/>
      </c>
      <c r="BJ4" s="196" t="str">
        <f t="shared" si="2"/>
        <v/>
      </c>
      <c r="BK4" s="196" t="str">
        <f t="shared" si="2"/>
        <v/>
      </c>
      <c r="BL4" s="196" t="str">
        <f t="shared" si="2"/>
        <v/>
      </c>
      <c r="BM4" s="196">
        <f t="shared" ca="1" si="2"/>
        <v>0.90803389830508463</v>
      </c>
      <c r="BN4" s="196" t="str">
        <f t="shared" si="2"/>
        <v/>
      </c>
      <c r="BO4" s="196" t="str">
        <f t="shared" si="2"/>
        <v/>
      </c>
      <c r="BP4" s="46">
        <f ca="1">SUM(AM4:BO4)</f>
        <v>11.346881355932204</v>
      </c>
    </row>
    <row r="5" spans="1:68" ht="18" customHeight="1">
      <c r="A5" s="8"/>
      <c r="B5" s="5" t="s">
        <v>147</v>
      </c>
      <c r="C5" s="239" t="s">
        <v>148</v>
      </c>
      <c r="D5" s="24" t="str">
        <f>IF('PLOs-TQF-Mapping'!D5="x",IF('Weighted-Score'!D$5&gt;0,'Weighted-Score'!D$5,""),"")</f>
        <v/>
      </c>
      <c r="E5" s="24" t="str">
        <f>IF('PLOs-TQF-Mapping'!E5="x",IF('Weighted-Score'!E$5&gt;0,'Weighted-Score'!E$5,""),"")</f>
        <v/>
      </c>
      <c r="F5" s="24" t="str">
        <f>IF('PLOs-TQF-Mapping'!F5="x",IF('Weighted-Score'!F$5&gt;0,'Weighted-Score'!F$5,""),"")</f>
        <v/>
      </c>
      <c r="G5" s="24" t="str">
        <f>IF('PLOs-TQF-Mapping'!G5="x",IF('Weighted-Score'!G$5&gt;0,'Weighted-Score'!G$5,""),"")</f>
        <v/>
      </c>
      <c r="H5" s="24" t="str">
        <f>IF('PLOs-TQF-Mapping'!H5="x",IF('Weighted-Score'!H$5&gt;0,'Weighted-Score'!H$5,""),"")</f>
        <v/>
      </c>
      <c r="I5" s="24" t="str">
        <f>IF('PLOs-TQF-Mapping'!I5="x",IF('Weighted-Score'!I$5&gt;0,'Weighted-Score'!I$5,""),"")</f>
        <v/>
      </c>
      <c r="J5" s="24" t="str">
        <f>IF('PLOs-TQF-Mapping'!J5="x",IF('Weighted-Score'!J$5&gt;0,'Weighted-Score'!J$5,""),"")</f>
        <v/>
      </c>
      <c r="K5" s="24" t="str">
        <f>IF('PLOs-TQF-Mapping'!K5="x",IF('Weighted-Score'!K$5&gt;0,'Weighted-Score'!K$5,""),"")</f>
        <v/>
      </c>
      <c r="L5" s="24" t="str">
        <f>IF('PLOs-TQF-Mapping'!L5="x",IF('Weighted-Score'!L$5&gt;0,'Weighted-Score'!L$5,""),"")</f>
        <v/>
      </c>
      <c r="M5" s="24" t="str">
        <f>IF('PLOs-TQF-Mapping'!M5="x",IF('Weighted-Score'!M$5&gt;0,'Weighted-Score'!M$5,""),"")</f>
        <v/>
      </c>
      <c r="N5" s="24" t="str">
        <f>IF('PLOs-TQF-Mapping'!N5="x",IF('Weighted-Score'!N$5&gt;0,'Weighted-Score'!N$5,""),"")</f>
        <v/>
      </c>
      <c r="O5" s="24" t="str">
        <f>IF('PLOs-TQF-Mapping'!O5="x",IF('Weighted-Score'!O$5&gt;0,'Weighted-Score'!O$5,""),"")</f>
        <v/>
      </c>
      <c r="P5" s="24" t="str">
        <f ca="1">IF('PLOs-TQF-Mapping'!P5="x",IF('Weighted-Score'!P$5&gt;0,'Weighted-Score'!P$5,""),"")</f>
        <v/>
      </c>
      <c r="Q5" s="24" t="str">
        <f>IF('PLOs-TQF-Mapping'!Q5="x",IF('Weighted-Score'!Q$5&gt;0,'Weighted-Score'!Q$5,""),"")</f>
        <v/>
      </c>
      <c r="R5" s="24" t="str">
        <f>IF('PLOs-TQF-Mapping'!R5="x",IF('Weighted-Score'!R$5&gt;0,'Weighted-Score'!R$5,""),"")</f>
        <v/>
      </c>
      <c r="S5" s="24" t="str">
        <f>IF('PLOs-TQF-Mapping'!S5="x",IF('Weighted-Score'!S$5&gt;0,'Weighted-Score'!S$5,""),"")</f>
        <v/>
      </c>
      <c r="T5" s="24" t="str">
        <f>IF('PLOs-TQF-Mapping'!T5="x",IF('Weighted-Score'!T$5&gt;0,'Weighted-Score'!T$5,""),"")</f>
        <v/>
      </c>
      <c r="U5" s="24" t="str">
        <f>IF('PLOs-TQF-Mapping'!U5="x",IF('Weighted-Score'!U$5&gt;0,'Weighted-Score'!U$5,""),"")</f>
        <v/>
      </c>
      <c r="V5" s="24" t="str">
        <f>IF('PLOs-TQF-Mapping'!V5="x",IF('Weighted-Score'!V$5&gt;0,'Weighted-Score'!V$5,""),"")</f>
        <v/>
      </c>
      <c r="W5" s="24" t="str">
        <f>IF('PLOs-TQF-Mapping'!W5="x",IF('Weighted-Score'!W$5&gt;0,'Weighted-Score'!W$5,""),"")</f>
        <v/>
      </c>
      <c r="X5" s="24" t="str">
        <f>IF('PLOs-TQF-Mapping'!X5="x",IF('Weighted-Score'!X$5&gt;0,'Weighted-Score'!X$5,""),"")</f>
        <v/>
      </c>
      <c r="Y5" s="24" t="str">
        <f>IF('PLOs-TQF-Mapping'!Y5="x",IF('Weighted-Score'!Y$5&gt;0,'Weighted-Score'!Y$5,""),"")</f>
        <v/>
      </c>
      <c r="Z5" s="24" t="str">
        <f>IF('PLOs-TQF-Mapping'!Z5="x",IF('Weighted-Score'!Z$5&gt;0,'Weighted-Score'!Z$5,""),"")</f>
        <v/>
      </c>
      <c r="AA5" s="24" t="str">
        <f>IF('PLOs-TQF-Mapping'!AA5="x",IF('Weighted-Score'!AA$5&gt;0,'Weighted-Score'!AA$5,""),"")</f>
        <v/>
      </c>
      <c r="AB5" s="24" t="str">
        <f>IF('PLOs-TQF-Mapping'!AB5="x",IF('Weighted-Score'!AB$5&gt;0,'Weighted-Score'!AB$5,""),"")</f>
        <v/>
      </c>
      <c r="AC5" s="24" t="str">
        <f>IF('PLOs-TQF-Mapping'!AC5="x",IF('Weighted-Score'!AC$5&gt;0,'Weighted-Score'!AC$5,""),"")</f>
        <v/>
      </c>
      <c r="AD5" s="24" t="str">
        <f>IF('PLOs-TQF-Mapping'!AD5="x",IF('Weighted-Score'!AD$5&gt;0,'Weighted-Score'!AD$5,""),"")</f>
        <v/>
      </c>
      <c r="AE5" s="24" t="str">
        <f>IF('PLOs-TQF-Mapping'!AE5="x",IF('Weighted-Score'!AE$5&gt;0,'Weighted-Score'!AE$5,""),"")</f>
        <v/>
      </c>
      <c r="AF5" s="24" t="str">
        <f>IF('PLOs-TQF-Mapping'!AF5="x",IF('Weighted-Score'!AF$5&gt;0,'Weighted-Score'!AF$5,""),"")</f>
        <v/>
      </c>
      <c r="AG5" s="46">
        <f t="shared" ref="AG5:AG23" ca="1" si="3">SUM(D5:AF5)</f>
        <v>0</v>
      </c>
      <c r="AL5" s="104">
        <v>2</v>
      </c>
      <c r="AM5" s="196" t="str">
        <f t="shared" si="0"/>
        <v/>
      </c>
      <c r="AN5" s="196" t="str">
        <f t="shared" si="0"/>
        <v/>
      </c>
      <c r="AO5" s="196" t="str">
        <f t="shared" si="0"/>
        <v/>
      </c>
      <c r="AP5" s="196" t="str">
        <f t="shared" si="0"/>
        <v/>
      </c>
      <c r="AQ5" s="196" t="str">
        <f t="shared" si="0"/>
        <v/>
      </c>
      <c r="AR5" s="196" t="str">
        <f t="shared" si="0"/>
        <v/>
      </c>
      <c r="AS5" s="196" t="str">
        <f t="shared" si="0"/>
        <v/>
      </c>
      <c r="AT5" s="196" t="str">
        <f t="shared" si="0"/>
        <v/>
      </c>
      <c r="AU5" s="196" t="str">
        <f t="shared" si="0"/>
        <v/>
      </c>
      <c r="AV5" s="196" t="str">
        <f t="shared" ca="1" si="0"/>
        <v/>
      </c>
      <c r="AW5" s="196" t="str">
        <f t="shared" si="1"/>
        <v/>
      </c>
      <c r="AX5" s="196" t="str">
        <f t="shared" si="1"/>
        <v/>
      </c>
      <c r="AY5" s="196" t="str">
        <f t="shared" si="1"/>
        <v/>
      </c>
      <c r="AZ5" s="196" t="str">
        <f t="shared" ca="1" si="1"/>
        <v/>
      </c>
      <c r="BA5" s="196" t="str">
        <f t="shared" si="1"/>
        <v/>
      </c>
      <c r="BB5" s="196" t="str">
        <f t="shared" ca="1" si="1"/>
        <v/>
      </c>
      <c r="BC5" s="196" t="str">
        <f t="shared" si="1"/>
        <v/>
      </c>
      <c r="BD5" s="196">
        <f t="shared" ca="1" si="1"/>
        <v>0.98000000000000009</v>
      </c>
      <c r="BE5" s="196">
        <f t="shared" ca="1" si="1"/>
        <v>10.128135593220339</v>
      </c>
      <c r="BF5" s="196" t="str">
        <f t="shared" si="1"/>
        <v/>
      </c>
      <c r="BG5" s="196" t="str">
        <f t="shared" si="2"/>
        <v/>
      </c>
      <c r="BH5" s="196" t="str">
        <f t="shared" si="2"/>
        <v/>
      </c>
      <c r="BI5" s="196" t="str">
        <f t="shared" si="2"/>
        <v/>
      </c>
      <c r="BJ5" s="196" t="str">
        <f t="shared" si="2"/>
        <v/>
      </c>
      <c r="BK5" s="196" t="str">
        <f t="shared" si="2"/>
        <v/>
      </c>
      <c r="BL5" s="196" t="str">
        <f t="shared" si="2"/>
        <v/>
      </c>
      <c r="BM5" s="196" t="str">
        <f t="shared" si="2"/>
        <v/>
      </c>
      <c r="BN5" s="196" t="str">
        <f t="shared" si="2"/>
        <v/>
      </c>
      <c r="BO5" s="196" t="str">
        <f t="shared" si="2"/>
        <v/>
      </c>
      <c r="BP5" s="46">
        <f t="shared" ref="BP5:BP9" ca="1" si="4">SUM(AM5:BO5)</f>
        <v>11.108135593220339</v>
      </c>
    </row>
    <row r="6" spans="1:68" ht="18" customHeight="1">
      <c r="A6" s="8"/>
      <c r="B6" s="5" t="s">
        <v>147</v>
      </c>
      <c r="C6" s="239" t="s">
        <v>149</v>
      </c>
      <c r="D6" s="24" t="str">
        <f>IF('PLOs-TQF-Mapping'!D6="x",IF('Weighted-Score'!D$5&gt;0,'Weighted-Score'!D$5,""),"")</f>
        <v/>
      </c>
      <c r="E6" s="24" t="str">
        <f>IF('PLOs-TQF-Mapping'!E6="x",IF('Weighted-Score'!E$5&gt;0,'Weighted-Score'!E$5,""),"")</f>
        <v/>
      </c>
      <c r="F6" s="24" t="str">
        <f>IF('PLOs-TQF-Mapping'!F6="x",IF('Weighted-Score'!F$5&gt;0,'Weighted-Score'!F$5,""),"")</f>
        <v/>
      </c>
      <c r="G6" s="24" t="str">
        <f>IF('PLOs-TQF-Mapping'!G6="x",IF('Weighted-Score'!G$5&gt;0,'Weighted-Score'!G$5,""),"")</f>
        <v/>
      </c>
      <c r="H6" s="24" t="str">
        <f>IF('PLOs-TQF-Mapping'!H6="x",IF('Weighted-Score'!H$5&gt;0,'Weighted-Score'!H$5,""),"")</f>
        <v/>
      </c>
      <c r="I6" s="24" t="str">
        <f>IF('PLOs-TQF-Mapping'!I6="x",IF('Weighted-Score'!I$5&gt;0,'Weighted-Score'!I$5,""),"")</f>
        <v/>
      </c>
      <c r="J6" s="24" t="str">
        <f>IF('PLOs-TQF-Mapping'!J6="x",IF('Weighted-Score'!J$5&gt;0,'Weighted-Score'!J$5,""),"")</f>
        <v/>
      </c>
      <c r="K6" s="24" t="str">
        <f>IF('PLOs-TQF-Mapping'!K6="x",IF('Weighted-Score'!K$5&gt;0,'Weighted-Score'!K$5,""),"")</f>
        <v/>
      </c>
      <c r="L6" s="24" t="str">
        <f>IF('PLOs-TQF-Mapping'!L6="x",IF('Weighted-Score'!L$5&gt;0,'Weighted-Score'!L$5,""),"")</f>
        <v/>
      </c>
      <c r="M6" s="24" t="str">
        <f>IF('PLOs-TQF-Mapping'!M6="x",IF('Weighted-Score'!M$5&gt;0,'Weighted-Score'!M$5,""),"")</f>
        <v/>
      </c>
      <c r="N6" s="24" t="str">
        <f>IF('PLOs-TQF-Mapping'!N6="x",IF('Weighted-Score'!N$5&gt;0,'Weighted-Score'!N$5,""),"")</f>
        <v/>
      </c>
      <c r="O6" s="24" t="str">
        <f>IF('PLOs-TQF-Mapping'!O6="x",IF('Weighted-Score'!O$5&gt;0,'Weighted-Score'!O$5,""),"")</f>
        <v/>
      </c>
      <c r="P6" s="24" t="str">
        <f ca="1">IF('PLOs-TQF-Mapping'!P6="x",IF('Weighted-Score'!P$5&gt;0,'Weighted-Score'!P$5,""),"")</f>
        <v/>
      </c>
      <c r="Q6" s="24" t="str">
        <f>IF('PLOs-TQF-Mapping'!Q6="x",IF('Weighted-Score'!Q$5&gt;0,'Weighted-Score'!Q$5,""),"")</f>
        <v/>
      </c>
      <c r="R6" s="24" t="str">
        <f>IF('PLOs-TQF-Mapping'!R6="x",IF('Weighted-Score'!R$5&gt;0,'Weighted-Score'!R$5,""),"")</f>
        <v/>
      </c>
      <c r="S6" s="24" t="str">
        <f>IF('PLOs-TQF-Mapping'!S6="x",IF('Weighted-Score'!S$5&gt;0,'Weighted-Score'!S$5,""),"")</f>
        <v/>
      </c>
      <c r="T6" s="24" t="str">
        <f>IF('PLOs-TQF-Mapping'!T6="x",IF('Weighted-Score'!T$5&gt;0,'Weighted-Score'!T$5,""),"")</f>
        <v/>
      </c>
      <c r="U6" s="24" t="str">
        <f>IF('PLOs-TQF-Mapping'!U6="x",IF('Weighted-Score'!U$5&gt;0,'Weighted-Score'!U$5,""),"")</f>
        <v/>
      </c>
      <c r="V6" s="24" t="str">
        <f>IF('PLOs-TQF-Mapping'!V6="x",IF('Weighted-Score'!V$5&gt;0,'Weighted-Score'!V$5,""),"")</f>
        <v/>
      </c>
      <c r="W6" s="24" t="str">
        <f>IF('PLOs-TQF-Mapping'!W6="x",IF('Weighted-Score'!W$5&gt;0,'Weighted-Score'!W$5,""),"")</f>
        <v/>
      </c>
      <c r="X6" s="24" t="str">
        <f>IF('PLOs-TQF-Mapping'!X6="x",IF('Weighted-Score'!X$5&gt;0,'Weighted-Score'!X$5,""),"")</f>
        <v/>
      </c>
      <c r="Y6" s="24" t="str">
        <f>IF('PLOs-TQF-Mapping'!Y6="x",IF('Weighted-Score'!Y$5&gt;0,'Weighted-Score'!Y$5,""),"")</f>
        <v/>
      </c>
      <c r="Z6" s="24" t="str">
        <f>IF('PLOs-TQF-Mapping'!Z6="x",IF('Weighted-Score'!Z$5&gt;0,'Weighted-Score'!Z$5,""),"")</f>
        <v/>
      </c>
      <c r="AA6" s="24" t="str">
        <f>IF('PLOs-TQF-Mapping'!AA6="x",IF('Weighted-Score'!AA$5&gt;0,'Weighted-Score'!AA$5,""),"")</f>
        <v/>
      </c>
      <c r="AB6" s="24" t="str">
        <f>IF('PLOs-TQF-Mapping'!AB6="x",IF('Weighted-Score'!AB$5&gt;0,'Weighted-Score'!AB$5,""),"")</f>
        <v/>
      </c>
      <c r="AC6" s="24" t="str">
        <f>IF('PLOs-TQF-Mapping'!AC6="x",IF('Weighted-Score'!AC$5&gt;0,'Weighted-Score'!AC$5,""),"")</f>
        <v/>
      </c>
      <c r="AD6" s="24" t="str">
        <f>IF('PLOs-TQF-Mapping'!AD6="x",IF('Weighted-Score'!AD$5&gt;0,'Weighted-Score'!AD$5,""),"")</f>
        <v/>
      </c>
      <c r="AE6" s="24" t="str">
        <f>IF('PLOs-TQF-Mapping'!AE6="x",IF('Weighted-Score'!AE$5&gt;0,'Weighted-Score'!AE$5,""),"")</f>
        <v/>
      </c>
      <c r="AF6" s="24" t="str">
        <f>IF('PLOs-TQF-Mapping'!AF6="x",IF('Weighted-Score'!AF$5&gt;0,'Weighted-Score'!AF$5,""),"")</f>
        <v/>
      </c>
      <c r="AG6" s="46">
        <f t="shared" ca="1" si="3"/>
        <v>0</v>
      </c>
      <c r="AL6" s="104">
        <v>3</v>
      </c>
      <c r="AM6" s="196" t="str">
        <f t="shared" si="0"/>
        <v/>
      </c>
      <c r="AN6" s="196" t="str">
        <f t="shared" si="0"/>
        <v/>
      </c>
      <c r="AO6" s="196" t="str">
        <f t="shared" si="0"/>
        <v/>
      </c>
      <c r="AP6" s="196" t="str">
        <f t="shared" si="0"/>
        <v/>
      </c>
      <c r="AQ6" s="196" t="str">
        <f t="shared" si="0"/>
        <v/>
      </c>
      <c r="AR6" s="196" t="str">
        <f t="shared" si="0"/>
        <v/>
      </c>
      <c r="AS6" s="196" t="str">
        <f t="shared" si="0"/>
        <v/>
      </c>
      <c r="AT6" s="196" t="str">
        <f t="shared" si="0"/>
        <v/>
      </c>
      <c r="AU6" s="196" t="str">
        <f t="shared" si="0"/>
        <v/>
      </c>
      <c r="AV6" s="196" t="str">
        <f t="shared" ca="1" si="0"/>
        <v/>
      </c>
      <c r="AW6" s="196" t="str">
        <f t="shared" si="1"/>
        <v/>
      </c>
      <c r="AX6" s="196" t="str">
        <f t="shared" si="1"/>
        <v/>
      </c>
      <c r="AY6" s="196" t="str">
        <f t="shared" si="1"/>
        <v/>
      </c>
      <c r="AZ6" s="196" t="str">
        <f t="shared" si="1"/>
        <v/>
      </c>
      <c r="BA6" s="196" t="str">
        <f t="shared" si="1"/>
        <v/>
      </c>
      <c r="BB6" s="196" t="str">
        <f t="shared" ca="1" si="1"/>
        <v/>
      </c>
      <c r="BC6" s="196" t="str">
        <f t="shared" si="1"/>
        <v/>
      </c>
      <c r="BD6" s="196" t="str">
        <f t="shared" si="1"/>
        <v/>
      </c>
      <c r="BE6" s="196">
        <f t="shared" ca="1" si="1"/>
        <v>7.5961016949152542</v>
      </c>
      <c r="BF6" s="196" t="str">
        <f t="shared" si="1"/>
        <v/>
      </c>
      <c r="BG6" s="196" t="str">
        <f t="shared" si="2"/>
        <v/>
      </c>
      <c r="BH6" s="196" t="str">
        <f t="shared" ca="1" si="2"/>
        <v/>
      </c>
      <c r="BI6" s="196" t="str">
        <f t="shared" si="2"/>
        <v/>
      </c>
      <c r="BJ6" s="196" t="str">
        <f t="shared" ca="1" si="2"/>
        <v/>
      </c>
      <c r="BK6" s="196" t="str">
        <f t="shared" si="2"/>
        <v/>
      </c>
      <c r="BL6" s="196" t="str">
        <f t="shared" si="2"/>
        <v/>
      </c>
      <c r="BM6" s="196">
        <f t="shared" ca="1" si="2"/>
        <v>0.90803389830508463</v>
      </c>
      <c r="BN6" s="196" t="str">
        <f t="shared" si="2"/>
        <v/>
      </c>
      <c r="BO6" s="196" t="str">
        <f t="shared" si="2"/>
        <v/>
      </c>
      <c r="BP6" s="46">
        <f t="shared" ca="1" si="4"/>
        <v>8.5041355932203384</v>
      </c>
    </row>
    <row r="7" spans="1:68" ht="18" customHeight="1">
      <c r="A7" s="8"/>
      <c r="B7" s="5" t="s">
        <v>147</v>
      </c>
      <c r="C7" s="239" t="s">
        <v>150</v>
      </c>
      <c r="D7" s="24" t="str">
        <f>IF('PLOs-TQF-Mapping'!D7="x",IF('Weighted-Score'!D$5&gt;0,'Weighted-Score'!D$5,""),"")</f>
        <v/>
      </c>
      <c r="E7" s="24" t="str">
        <f>IF('PLOs-TQF-Mapping'!E7="x",IF('Weighted-Score'!E$5&gt;0,'Weighted-Score'!E$5,""),"")</f>
        <v/>
      </c>
      <c r="F7" s="24" t="str">
        <f>IF('PLOs-TQF-Mapping'!F7="x",IF('Weighted-Score'!F$5&gt;0,'Weighted-Score'!F$5,""),"")</f>
        <v/>
      </c>
      <c r="G7" s="24" t="str">
        <f>IF('PLOs-TQF-Mapping'!G7="x",IF('Weighted-Score'!G$5&gt;0,'Weighted-Score'!G$5,""),"")</f>
        <v/>
      </c>
      <c r="H7" s="24" t="str">
        <f>IF('PLOs-TQF-Mapping'!H7="x",IF('Weighted-Score'!H$5&gt;0,'Weighted-Score'!H$5,""),"")</f>
        <v/>
      </c>
      <c r="I7" s="24" t="str">
        <f ca="1">IF('PLOs-TQF-Mapping'!I7="x",IF('Weighted-Score'!I$5&gt;0,'Weighted-Score'!I$5,""),"")</f>
        <v/>
      </c>
      <c r="J7" s="24" t="str">
        <f>IF('PLOs-TQF-Mapping'!J7="x",IF('Weighted-Score'!J$5&gt;0,'Weighted-Score'!J$5,""),"")</f>
        <v/>
      </c>
      <c r="K7" s="24" t="str">
        <f>IF('PLOs-TQF-Mapping'!K7="x",IF('Weighted-Score'!K$5&gt;0,'Weighted-Score'!K$5,""),"")</f>
        <v/>
      </c>
      <c r="L7" s="24" t="str">
        <f>IF('PLOs-TQF-Mapping'!L7="x",IF('Weighted-Score'!L$5&gt;0,'Weighted-Score'!L$5,""),"")</f>
        <v/>
      </c>
      <c r="M7" s="24" t="str">
        <f>IF('PLOs-TQF-Mapping'!M7="x",IF('Weighted-Score'!M$5&gt;0,'Weighted-Score'!M$5,""),"")</f>
        <v/>
      </c>
      <c r="N7" s="24" t="str">
        <f>IF('PLOs-TQF-Mapping'!N7="x",IF('Weighted-Score'!N$5&gt;0,'Weighted-Score'!N$5,""),"")</f>
        <v/>
      </c>
      <c r="O7" s="24" t="str">
        <f>IF('PLOs-TQF-Mapping'!O7="x",IF('Weighted-Score'!O$5&gt;0,'Weighted-Score'!O$5,""),"")</f>
        <v/>
      </c>
      <c r="P7" s="24" t="str">
        <f ca="1">IF('PLOs-TQF-Mapping'!P7="x",IF('Weighted-Score'!P$5&gt;0,'Weighted-Score'!P$5,""),"")</f>
        <v/>
      </c>
      <c r="Q7" s="24" t="str">
        <f>IF('PLOs-TQF-Mapping'!Q7="x",IF('Weighted-Score'!Q$5&gt;0,'Weighted-Score'!Q$5,""),"")</f>
        <v/>
      </c>
      <c r="R7" s="24">
        <f ca="1">IF('PLOs-TQF-Mapping'!R7="x",IF('Weighted-Score'!R$5&gt;0,'Weighted-Score'!R$5,""),"")</f>
        <v>0.90803389830508463</v>
      </c>
      <c r="S7" s="24" t="str">
        <f>IF('PLOs-TQF-Mapping'!S7="x",IF('Weighted-Score'!S$5&gt;0,'Weighted-Score'!S$5,""),"")</f>
        <v/>
      </c>
      <c r="T7" s="24" t="str">
        <f>IF('PLOs-TQF-Mapping'!T7="x",IF('Weighted-Score'!T$5&gt;0,'Weighted-Score'!T$5,""),"")</f>
        <v/>
      </c>
      <c r="U7" s="24" t="str">
        <f>IF('PLOs-TQF-Mapping'!U7="x",IF('Weighted-Score'!U$5&gt;0,'Weighted-Score'!U$5,""),"")</f>
        <v/>
      </c>
      <c r="V7" s="24" t="str">
        <f>IF('PLOs-TQF-Mapping'!V7="x",IF('Weighted-Score'!V$5&gt;0,'Weighted-Score'!V$5,""),"")</f>
        <v/>
      </c>
      <c r="W7" s="24" t="str">
        <f>IF('PLOs-TQF-Mapping'!W7="x",IF('Weighted-Score'!W$5&gt;0,'Weighted-Score'!W$5,""),"")</f>
        <v/>
      </c>
      <c r="X7" s="24" t="str">
        <f>IF('PLOs-TQF-Mapping'!X7="x",IF('Weighted-Score'!X$5&gt;0,'Weighted-Score'!X$5,""),"")</f>
        <v/>
      </c>
      <c r="Y7" s="24" t="str">
        <f ca="1">IF('PLOs-TQF-Mapping'!Y7="x",IF('Weighted-Score'!Y$5&gt;0,'Weighted-Score'!Y$5,""),"")</f>
        <v/>
      </c>
      <c r="Z7" s="24" t="str">
        <f>IF('PLOs-TQF-Mapping'!Z7="x",IF('Weighted-Score'!Z$5&gt;0,'Weighted-Score'!Z$5,""),"")</f>
        <v/>
      </c>
      <c r="AA7" s="24" t="str">
        <f>IF('PLOs-TQF-Mapping'!AA7="x",IF('Weighted-Score'!AA$5&gt;0,'Weighted-Score'!AA$5,""),"")</f>
        <v/>
      </c>
      <c r="AB7" s="24" t="str">
        <f>IF('PLOs-TQF-Mapping'!AB7="x",IF('Weighted-Score'!AB$5&gt;0,'Weighted-Score'!AB$5,""),"")</f>
        <v/>
      </c>
      <c r="AC7" s="24" t="str">
        <f>IF('PLOs-TQF-Mapping'!AC7="x",IF('Weighted-Score'!AC$5&gt;0,'Weighted-Score'!AC$5,""),"")</f>
        <v/>
      </c>
      <c r="AD7" s="24" t="str">
        <f>IF('PLOs-TQF-Mapping'!AD7="x",IF('Weighted-Score'!AD$5&gt;0,'Weighted-Score'!AD$5,""),"")</f>
        <v/>
      </c>
      <c r="AE7" s="24" t="str">
        <f>IF('PLOs-TQF-Mapping'!AE7="x",IF('Weighted-Score'!AE$5&gt;0,'Weighted-Score'!AE$5,""),"")</f>
        <v/>
      </c>
      <c r="AF7" s="24" t="str">
        <f>IF('PLOs-TQF-Mapping'!AF7="x",IF('Weighted-Score'!AF$5&gt;0,'Weighted-Score'!AF$5,""),"")</f>
        <v/>
      </c>
      <c r="AG7" s="46">
        <f t="shared" ca="1" si="3"/>
        <v>0.90803389830508463</v>
      </c>
      <c r="AL7" s="104">
        <v>4</v>
      </c>
      <c r="AM7" s="196" t="str">
        <f t="shared" si="0"/>
        <v/>
      </c>
      <c r="AN7" s="196" t="str">
        <f t="shared" si="0"/>
        <v/>
      </c>
      <c r="AO7" s="196" t="str">
        <f t="shared" ca="1" si="0"/>
        <v/>
      </c>
      <c r="AP7" s="196" t="str">
        <f t="shared" ca="1" si="0"/>
        <v/>
      </c>
      <c r="AQ7" s="196" t="str">
        <f t="shared" si="0"/>
        <v/>
      </c>
      <c r="AR7" s="196" t="str">
        <f t="shared" si="0"/>
        <v/>
      </c>
      <c r="AS7" s="196" t="str">
        <f t="shared" si="0"/>
        <v/>
      </c>
      <c r="AT7" s="196" t="str">
        <f t="shared" si="0"/>
        <v/>
      </c>
      <c r="AU7" s="196" t="str">
        <f t="shared" si="0"/>
        <v/>
      </c>
      <c r="AV7" s="196" t="str">
        <f t="shared" si="0"/>
        <v/>
      </c>
      <c r="AW7" s="196" t="str">
        <f t="shared" si="1"/>
        <v/>
      </c>
      <c r="AX7" s="196" t="str">
        <f t="shared" si="1"/>
        <v/>
      </c>
      <c r="AY7" s="196" t="str">
        <f t="shared" si="1"/>
        <v/>
      </c>
      <c r="AZ7" s="196" t="str">
        <f t="shared" si="1"/>
        <v/>
      </c>
      <c r="BA7" s="196" t="str">
        <f t="shared" si="1"/>
        <v/>
      </c>
      <c r="BB7" s="196" t="str">
        <f t="shared" si="1"/>
        <v/>
      </c>
      <c r="BC7" s="196" t="str">
        <f t="shared" si="1"/>
        <v/>
      </c>
      <c r="BD7" s="196" t="str">
        <f t="shared" si="1"/>
        <v/>
      </c>
      <c r="BE7" s="196" t="str">
        <f t="shared" si="1"/>
        <v/>
      </c>
      <c r="BF7" s="196" t="str">
        <f t="shared" ca="1" si="1"/>
        <v/>
      </c>
      <c r="BG7" s="196" t="str">
        <f t="shared" ca="1" si="2"/>
        <v/>
      </c>
      <c r="BH7" s="196" t="str">
        <f t="shared" si="2"/>
        <v/>
      </c>
      <c r="BI7" s="196" t="str">
        <f t="shared" ca="1" si="2"/>
        <v/>
      </c>
      <c r="BJ7" s="196" t="str">
        <f t="shared" ca="1" si="2"/>
        <v/>
      </c>
      <c r="BK7" s="196" t="str">
        <f t="shared" si="2"/>
        <v/>
      </c>
      <c r="BL7" s="196">
        <f t="shared" ca="1" si="2"/>
        <v>2.3919999999999999</v>
      </c>
      <c r="BM7" s="196" t="str">
        <f t="shared" si="2"/>
        <v/>
      </c>
      <c r="BN7" s="196" t="str">
        <f t="shared" ca="1" si="2"/>
        <v/>
      </c>
      <c r="BO7" s="196" t="str">
        <f t="shared" ca="1" si="2"/>
        <v/>
      </c>
      <c r="BP7" s="46">
        <f t="shared" ca="1" si="4"/>
        <v>2.3919999999999999</v>
      </c>
    </row>
    <row r="8" spans="1:68" ht="18" customHeight="1" thickBot="1">
      <c r="A8" s="8"/>
      <c r="B8" s="138" t="s">
        <v>147</v>
      </c>
      <c r="C8" s="139" t="s">
        <v>151</v>
      </c>
      <c r="D8" s="140" t="str">
        <f>IF('PLOs-TQF-Mapping'!D8="x",IF('Weighted-Score'!D$5&gt;0,'Weighted-Score'!D$5,""),"")</f>
        <v/>
      </c>
      <c r="E8" s="140" t="str">
        <f>IF('PLOs-TQF-Mapping'!E8="x",IF('Weighted-Score'!E$5&gt;0,'Weighted-Score'!E$5,""),"")</f>
        <v/>
      </c>
      <c r="F8" s="140" t="str">
        <f>IF('PLOs-TQF-Mapping'!F8="x",IF('Weighted-Score'!F$5&gt;0,'Weighted-Score'!F$5,""),"")</f>
        <v/>
      </c>
      <c r="G8" s="140" t="str">
        <f>IF('PLOs-TQF-Mapping'!G8="x",IF('Weighted-Score'!G$5&gt;0,'Weighted-Score'!G$5,""),"")</f>
        <v/>
      </c>
      <c r="H8" s="140" t="str">
        <f>IF('PLOs-TQF-Mapping'!H8="x",IF('Weighted-Score'!H$5&gt;0,'Weighted-Score'!H$5,""),"")</f>
        <v/>
      </c>
      <c r="I8" s="140" t="str">
        <f>IF('PLOs-TQF-Mapping'!I8="x",IF('Weighted-Score'!I$5&gt;0,'Weighted-Score'!I$5,""),"")</f>
        <v/>
      </c>
      <c r="J8" s="140" t="str">
        <f>IF('PLOs-TQF-Mapping'!J8="x",IF('Weighted-Score'!J$5&gt;0,'Weighted-Score'!J$5,""),"")</f>
        <v/>
      </c>
      <c r="K8" s="140" t="str">
        <f>IF('PLOs-TQF-Mapping'!K8="x",IF('Weighted-Score'!K$5&gt;0,'Weighted-Score'!K$5,""),"")</f>
        <v/>
      </c>
      <c r="L8" s="140">
        <f ca="1">IF('PLOs-TQF-Mapping'!L8="x",IF('Weighted-Score'!L$5&gt;0,'Weighted-Score'!L$5,""),"")</f>
        <v>2.5024406779661019</v>
      </c>
      <c r="M8" s="140" t="str">
        <f>IF('PLOs-TQF-Mapping'!M8="x",IF('Weighted-Score'!M$5&gt;0,'Weighted-Score'!M$5,""),"")</f>
        <v/>
      </c>
      <c r="N8" s="140" t="str">
        <f>IF('PLOs-TQF-Mapping'!N8="x",IF('Weighted-Score'!N$5&gt;0,'Weighted-Score'!N$5,""),"")</f>
        <v/>
      </c>
      <c r="O8" s="140" t="str">
        <f>IF('PLOs-TQF-Mapping'!O8="x",IF('Weighted-Score'!O$5&gt;0,'Weighted-Score'!O$5,""),"")</f>
        <v/>
      </c>
      <c r="P8" s="140" t="str">
        <f>IF('PLOs-TQF-Mapping'!P8="x",IF('Weighted-Score'!P$5&gt;0,'Weighted-Score'!P$5,""),"")</f>
        <v/>
      </c>
      <c r="Q8" s="140" t="str">
        <f>IF('PLOs-TQF-Mapping'!Q8="x",IF('Weighted-Score'!Q$5&gt;0,'Weighted-Score'!Q$5,""),"")</f>
        <v/>
      </c>
      <c r="R8" s="140">
        <f ca="1">IF('PLOs-TQF-Mapping'!R8="x",IF('Weighted-Score'!R$5&gt;0,'Weighted-Score'!R$5,""),"")</f>
        <v>0.90803389830508463</v>
      </c>
      <c r="S8" s="140" t="str">
        <f>IF('PLOs-TQF-Mapping'!S8="x",IF('Weighted-Score'!S$5&gt;0,'Weighted-Score'!S$5,""),"")</f>
        <v/>
      </c>
      <c r="T8" s="140" t="str">
        <f>IF('PLOs-TQF-Mapping'!T8="x",IF('Weighted-Score'!T$5&gt;0,'Weighted-Score'!T$5,""),"")</f>
        <v/>
      </c>
      <c r="U8" s="140" t="str">
        <f>IF('PLOs-TQF-Mapping'!U8="x",IF('Weighted-Score'!U$5&gt;0,'Weighted-Score'!U$5,""),"")</f>
        <v/>
      </c>
      <c r="V8" s="140">
        <f ca="1">IF('PLOs-TQF-Mapping'!V8="x",IF('Weighted-Score'!V$5&gt;0,'Weighted-Score'!V$5,""),"")</f>
        <v>2.5320338983050847</v>
      </c>
      <c r="W8" s="140" t="str">
        <f>IF('PLOs-TQF-Mapping'!W8="x",IF('Weighted-Score'!W$5&gt;0,'Weighted-Score'!W$5,""),"")</f>
        <v/>
      </c>
      <c r="X8" s="140" t="str">
        <f>IF('PLOs-TQF-Mapping'!X8="x",IF('Weighted-Score'!X$5&gt;0,'Weighted-Score'!X$5,""),"")</f>
        <v/>
      </c>
      <c r="Y8" s="140" t="str">
        <f ca="1">IF('PLOs-TQF-Mapping'!Y8="x",IF('Weighted-Score'!Y$5&gt;0,'Weighted-Score'!Y$5,""),"")</f>
        <v/>
      </c>
      <c r="Z8" s="140" t="str">
        <f>IF('PLOs-TQF-Mapping'!Z8="x",IF('Weighted-Score'!Z$5&gt;0,'Weighted-Score'!Z$5,""),"")</f>
        <v/>
      </c>
      <c r="AA8" s="140" t="str">
        <f>IF('PLOs-TQF-Mapping'!AA8="x",IF('Weighted-Score'!AA$5&gt;0,'Weighted-Score'!AA$5,""),"")</f>
        <v/>
      </c>
      <c r="AB8" s="140" t="str">
        <f>IF('PLOs-TQF-Mapping'!AB8="x",IF('Weighted-Score'!AB$5&gt;0,'Weighted-Score'!AB$5,""),"")</f>
        <v/>
      </c>
      <c r="AC8" s="140" t="str">
        <f>IF('PLOs-TQF-Mapping'!AC8="x",IF('Weighted-Score'!AC$5&gt;0,'Weighted-Score'!AC$5,""),"")</f>
        <v/>
      </c>
      <c r="AD8" s="140">
        <f ca="1">IF('PLOs-TQF-Mapping'!AD8="x",IF('Weighted-Score'!AD$5&gt;0,'Weighted-Score'!AD$5,""),"")</f>
        <v>0.90803389830508463</v>
      </c>
      <c r="AE8" s="140" t="str">
        <f>IF('PLOs-TQF-Mapping'!AE8="x",IF('Weighted-Score'!AE$5&gt;0,'Weighted-Score'!AE$5,""),"")</f>
        <v/>
      </c>
      <c r="AF8" s="140" t="str">
        <f>IF('PLOs-TQF-Mapping'!AF8="x",IF('Weighted-Score'!AF$5&gt;0,'Weighted-Score'!AF$5,""),"")</f>
        <v/>
      </c>
      <c r="AG8" s="141">
        <f t="shared" ca="1" si="3"/>
        <v>6.8505423728813568</v>
      </c>
      <c r="AH8" s="142">
        <f ca="1">SUM(AG4:AG8)</f>
        <v>11.346881355932204</v>
      </c>
      <c r="AI8" s="10">
        <f ca="1">AH8/AH33</f>
        <v>0.89698666845313879</v>
      </c>
      <c r="AJ8" s="164">
        <f ca="1">AH8/PLOsScore!AH$24</f>
        <v>4.0716399360536795E-2</v>
      </c>
      <c r="AL8" s="104">
        <v>5</v>
      </c>
      <c r="AM8" s="196" t="str">
        <f t="shared" si="0"/>
        <v/>
      </c>
      <c r="AN8" s="196" t="str">
        <f t="shared" si="0"/>
        <v/>
      </c>
      <c r="AO8" s="196" t="str">
        <f t="shared" si="0"/>
        <v/>
      </c>
      <c r="AP8" s="196" t="str">
        <f t="shared" si="0"/>
        <v/>
      </c>
      <c r="AQ8" s="196" t="str">
        <f t="shared" si="0"/>
        <v/>
      </c>
      <c r="AR8" s="196" t="str">
        <f t="shared" si="0"/>
        <v/>
      </c>
      <c r="AS8" s="196" t="str">
        <f t="shared" si="0"/>
        <v/>
      </c>
      <c r="AT8" s="196" t="str">
        <f t="shared" si="0"/>
        <v/>
      </c>
      <c r="AU8" s="196" t="str">
        <f t="shared" si="0"/>
        <v/>
      </c>
      <c r="AV8" s="196" t="str">
        <f t="shared" si="0"/>
        <v/>
      </c>
      <c r="AW8" s="196" t="str">
        <f t="shared" ca="1" si="1"/>
        <v/>
      </c>
      <c r="AX8" s="196" t="str">
        <f t="shared" ca="1" si="1"/>
        <v/>
      </c>
      <c r="AY8" s="196" t="str">
        <f t="shared" si="1"/>
        <v/>
      </c>
      <c r="AZ8" s="196" t="str">
        <f t="shared" si="1"/>
        <v/>
      </c>
      <c r="BA8" s="196" t="str">
        <f t="shared" si="1"/>
        <v/>
      </c>
      <c r="BB8" s="196" t="str">
        <f t="shared" si="1"/>
        <v/>
      </c>
      <c r="BC8" s="196" t="str">
        <f t="shared" ca="1" si="1"/>
        <v/>
      </c>
      <c r="BD8" s="196" t="str">
        <f t="shared" si="1"/>
        <v/>
      </c>
      <c r="BE8" s="196" t="str">
        <f t="shared" si="1"/>
        <v/>
      </c>
      <c r="BF8" s="196" t="str">
        <f t="shared" si="1"/>
        <v/>
      </c>
      <c r="BG8" s="196" t="str">
        <f t="shared" si="2"/>
        <v/>
      </c>
      <c r="BH8" s="196" t="str">
        <f t="shared" si="2"/>
        <v/>
      </c>
      <c r="BI8" s="196" t="str">
        <f t="shared" si="2"/>
        <v/>
      </c>
      <c r="BJ8" s="196" t="str">
        <f t="shared" si="2"/>
        <v/>
      </c>
      <c r="BK8" s="196">
        <f t="shared" ca="1" si="2"/>
        <v>1.5320338983050847</v>
      </c>
      <c r="BL8" s="196">
        <f t="shared" ca="1" si="2"/>
        <v>1.196</v>
      </c>
      <c r="BM8" s="196" t="str">
        <f t="shared" si="2"/>
        <v/>
      </c>
      <c r="BN8" s="196" t="str">
        <f t="shared" si="2"/>
        <v/>
      </c>
      <c r="BO8" s="196" t="str">
        <f t="shared" ca="1" si="2"/>
        <v/>
      </c>
      <c r="BP8" s="46">
        <f t="shared" ca="1" si="4"/>
        <v>2.7280338983050845</v>
      </c>
    </row>
    <row r="9" spans="1:68" ht="18" customHeight="1" thickTop="1">
      <c r="A9" s="8"/>
      <c r="B9" s="5" t="s">
        <v>148</v>
      </c>
      <c r="C9" s="239" t="s">
        <v>147</v>
      </c>
      <c r="D9" s="137" t="str">
        <f>IF('PLOs-TQF-Mapping'!D9="x",IF('Weighted-Score'!D$5&gt;0,'Weighted-Score'!D$5,""),"")</f>
        <v/>
      </c>
      <c r="E9" s="137" t="str">
        <f>IF('PLOs-TQF-Mapping'!E9="x",IF('Weighted-Score'!E$5&gt;0,'Weighted-Score'!E$5,""),"")</f>
        <v/>
      </c>
      <c r="F9" s="137" t="str">
        <f>IF('PLOs-TQF-Mapping'!F9="x",IF('Weighted-Score'!F$5&gt;0,'Weighted-Score'!F$5,""),"")</f>
        <v/>
      </c>
      <c r="G9" s="137" t="str">
        <f>IF('PLOs-TQF-Mapping'!G9="x",IF('Weighted-Score'!G$5&gt;0,'Weighted-Score'!G$5,""),"")</f>
        <v/>
      </c>
      <c r="H9" s="137" t="str">
        <f>IF('PLOs-TQF-Mapping'!H9="x",IF('Weighted-Score'!H$5&gt;0,'Weighted-Score'!H$5,""),"")</f>
        <v/>
      </c>
      <c r="I9" s="137" t="str">
        <f>IF('PLOs-TQF-Mapping'!I9="x",IF('Weighted-Score'!I$5&gt;0,'Weighted-Score'!I$5,""),"")</f>
        <v/>
      </c>
      <c r="J9" s="137" t="str">
        <f>IF('PLOs-TQF-Mapping'!J9="x",IF('Weighted-Score'!J$5&gt;0,'Weighted-Score'!J$5,""),"")</f>
        <v/>
      </c>
      <c r="K9" s="137" t="str">
        <f>IF('PLOs-TQF-Mapping'!K9="x",IF('Weighted-Score'!K$5&gt;0,'Weighted-Score'!K$5,""),"")</f>
        <v/>
      </c>
      <c r="L9" s="137" t="str">
        <f>IF('PLOs-TQF-Mapping'!L9="x",IF('Weighted-Score'!L$5&gt;0,'Weighted-Score'!L$5,""),"")</f>
        <v/>
      </c>
      <c r="M9" s="137" t="str">
        <f ca="1">IF('PLOs-TQF-Mapping'!M9="x",IF('Weighted-Score'!M$5&gt;0,'Weighted-Score'!M$5,""),"")</f>
        <v/>
      </c>
      <c r="N9" s="137" t="str">
        <f>IF('PLOs-TQF-Mapping'!N9="x",IF('Weighted-Score'!N$5&gt;0,'Weighted-Score'!N$5,""),"")</f>
        <v/>
      </c>
      <c r="O9" s="137" t="str">
        <f>IF('PLOs-TQF-Mapping'!O9="x",IF('Weighted-Score'!O$5&gt;0,'Weighted-Score'!O$5,""),"")</f>
        <v/>
      </c>
      <c r="P9" s="137" t="str">
        <f>IF('PLOs-TQF-Mapping'!P9="x",IF('Weighted-Score'!P$5&gt;0,'Weighted-Score'!P$5,""),"")</f>
        <v/>
      </c>
      <c r="Q9" s="137" t="str">
        <f ca="1">IF('PLOs-TQF-Mapping'!Q9="x",IF('Weighted-Score'!Q$5&gt;0,'Weighted-Score'!Q$5,""),"")</f>
        <v/>
      </c>
      <c r="R9" s="137" t="str">
        <f>IF('PLOs-TQF-Mapping'!R9="x",IF('Weighted-Score'!R$5&gt;0,'Weighted-Score'!R$5,""),"")</f>
        <v/>
      </c>
      <c r="S9" s="137" t="str">
        <f ca="1">IF('PLOs-TQF-Mapping'!S9="x",IF('Weighted-Score'!S$5&gt;0,'Weighted-Score'!S$5,""),"")</f>
        <v/>
      </c>
      <c r="T9" s="137" t="str">
        <f>IF('PLOs-TQF-Mapping'!T9="x",IF('Weighted-Score'!T$5&gt;0,'Weighted-Score'!T$5,""),"")</f>
        <v/>
      </c>
      <c r="U9" s="137">
        <f ca="1">IF('PLOs-TQF-Mapping'!U9="x",IF('Weighted-Score'!U$5&gt;0,'Weighted-Score'!U$5,""),"")</f>
        <v>0.98000000000000009</v>
      </c>
      <c r="V9" s="137">
        <f ca="1">IF('PLOs-TQF-Mapping'!V9="x",IF('Weighted-Score'!V$5&gt;0,'Weighted-Score'!V$5,""),"")</f>
        <v>2.5320338983050847</v>
      </c>
      <c r="W9" s="137" t="str">
        <f>IF('PLOs-TQF-Mapping'!W9="x",IF('Weighted-Score'!W$5&gt;0,'Weighted-Score'!W$5,""),"")</f>
        <v/>
      </c>
      <c r="X9" s="137" t="str">
        <f>IF('PLOs-TQF-Mapping'!X9="x",IF('Weighted-Score'!X$5&gt;0,'Weighted-Score'!X$5,""),"")</f>
        <v/>
      </c>
      <c r="Y9" s="137" t="str">
        <f>IF('PLOs-TQF-Mapping'!Y9="x",IF('Weighted-Score'!Y$5&gt;0,'Weighted-Score'!Y$5,""),"")</f>
        <v/>
      </c>
      <c r="Z9" s="137" t="str">
        <f>IF('PLOs-TQF-Mapping'!Z9="x",IF('Weighted-Score'!Z$5&gt;0,'Weighted-Score'!Z$5,""),"")</f>
        <v/>
      </c>
      <c r="AA9" s="137" t="str">
        <f>IF('PLOs-TQF-Mapping'!AA9="x",IF('Weighted-Score'!AA$5&gt;0,'Weighted-Score'!AA$5,""),"")</f>
        <v/>
      </c>
      <c r="AB9" s="137" t="str">
        <f>IF('PLOs-TQF-Mapping'!AB9="x",IF('Weighted-Score'!AB$5&gt;0,'Weighted-Score'!AB$5,""),"")</f>
        <v/>
      </c>
      <c r="AC9" s="137" t="str">
        <f>IF('PLOs-TQF-Mapping'!AC9="x",IF('Weighted-Score'!AC$5&gt;0,'Weighted-Score'!AC$5,""),"")</f>
        <v/>
      </c>
      <c r="AD9" s="137" t="str">
        <f>IF('PLOs-TQF-Mapping'!AD9="x",IF('Weighted-Score'!AD$5&gt;0,'Weighted-Score'!AD$5,""),"")</f>
        <v/>
      </c>
      <c r="AE9" s="137" t="str">
        <f>IF('PLOs-TQF-Mapping'!AE9="x",IF('Weighted-Score'!AE$5&gt;0,'Weighted-Score'!AE$5,""),"")</f>
        <v/>
      </c>
      <c r="AF9" s="137" t="str">
        <f>IF('PLOs-TQF-Mapping'!AF9="x",IF('Weighted-Score'!AF$5&gt;0,'Weighted-Score'!AF$5,""),"")</f>
        <v/>
      </c>
      <c r="AG9" s="46">
        <f t="shared" ca="1" si="3"/>
        <v>3.5120338983050847</v>
      </c>
      <c r="AJ9" s="165"/>
      <c r="AL9" s="104">
        <v>6</v>
      </c>
      <c r="AM9" s="196" t="str">
        <f t="shared" ca="1" si="0"/>
        <v/>
      </c>
      <c r="AN9" s="196" t="str">
        <f t="shared" ca="1" si="0"/>
        <v/>
      </c>
      <c r="AO9" s="196" t="str">
        <f t="shared" si="0"/>
        <v/>
      </c>
      <c r="AP9" s="196" t="str">
        <f t="shared" ca="1" si="0"/>
        <v/>
      </c>
      <c r="AQ9" s="196" t="str">
        <f t="shared" ca="1" si="0"/>
        <v/>
      </c>
      <c r="AR9" s="196" t="str">
        <f t="shared" ca="1" si="0"/>
        <v/>
      </c>
      <c r="AS9" s="196" t="str">
        <f t="shared" ca="1" si="0"/>
        <v/>
      </c>
      <c r="AT9" s="196" t="str">
        <f t="shared" si="0"/>
        <v/>
      </c>
      <c r="AU9" s="196" t="str">
        <f t="shared" si="0"/>
        <v/>
      </c>
      <c r="AV9" s="196" t="str">
        <f t="shared" si="0"/>
        <v/>
      </c>
      <c r="AW9" s="196" t="str">
        <f t="shared" si="1"/>
        <v/>
      </c>
      <c r="AX9" s="196" t="str">
        <f t="shared" si="1"/>
        <v/>
      </c>
      <c r="AY9" s="196" t="str">
        <f t="shared" si="1"/>
        <v/>
      </c>
      <c r="AZ9" s="196" t="str">
        <f t="shared" si="1"/>
        <v/>
      </c>
      <c r="BA9" s="196" t="str">
        <f t="shared" si="1"/>
        <v/>
      </c>
      <c r="BB9" s="196" t="str">
        <f t="shared" si="1"/>
        <v/>
      </c>
      <c r="BC9" s="196" t="str">
        <f t="shared" si="1"/>
        <v/>
      </c>
      <c r="BD9" s="196" t="str">
        <f t="shared" si="1"/>
        <v/>
      </c>
      <c r="BE9" s="196" t="str">
        <f t="shared" si="1"/>
        <v/>
      </c>
      <c r="BF9" s="196" t="str">
        <f t="shared" si="1"/>
        <v/>
      </c>
      <c r="BG9" s="196" t="str">
        <f t="shared" si="2"/>
        <v/>
      </c>
      <c r="BH9" s="196" t="str">
        <f t="shared" ca="1" si="2"/>
        <v/>
      </c>
      <c r="BI9" s="196" t="str">
        <f t="shared" ca="1" si="2"/>
        <v/>
      </c>
      <c r="BJ9" s="196" t="str">
        <f t="shared" si="2"/>
        <v/>
      </c>
      <c r="BK9" s="196" t="str">
        <f t="shared" si="2"/>
        <v/>
      </c>
      <c r="BL9" s="196" t="str">
        <f t="shared" si="2"/>
        <v/>
      </c>
      <c r="BM9" s="196" t="str">
        <f t="shared" si="2"/>
        <v/>
      </c>
      <c r="BN9" s="196" t="str">
        <f t="shared" si="2"/>
        <v/>
      </c>
      <c r="BO9" s="196" t="str">
        <f t="shared" si="2"/>
        <v/>
      </c>
      <c r="BP9" s="46">
        <f t="shared" ca="1" si="4"/>
        <v>0</v>
      </c>
    </row>
    <row r="10" spans="1:68" ht="18" customHeight="1">
      <c r="A10" s="8"/>
      <c r="B10" s="5" t="s">
        <v>148</v>
      </c>
      <c r="C10" s="239" t="s">
        <v>148</v>
      </c>
      <c r="D10" s="24" t="str">
        <f>IF('PLOs-TQF-Mapping'!D10="x",IF('Weighted-Score'!D$5&gt;0,'Weighted-Score'!D$5,""),"")</f>
        <v/>
      </c>
      <c r="E10" s="24" t="str">
        <f>IF('PLOs-TQF-Mapping'!E10="x",IF('Weighted-Score'!E$5&gt;0,'Weighted-Score'!E$5,""),"")</f>
        <v/>
      </c>
      <c r="F10" s="24" t="str">
        <f>IF('PLOs-TQF-Mapping'!F10="x",IF('Weighted-Score'!F$5&gt;0,'Weighted-Score'!F$5,""),"")</f>
        <v/>
      </c>
      <c r="G10" s="24" t="str">
        <f>IF('PLOs-TQF-Mapping'!G10="x",IF('Weighted-Score'!G$5&gt;0,'Weighted-Score'!G$5,""),"")</f>
        <v/>
      </c>
      <c r="H10" s="24" t="str">
        <f>IF('PLOs-TQF-Mapping'!H10="x",IF('Weighted-Score'!H$5&gt;0,'Weighted-Score'!H$5,""),"")</f>
        <v/>
      </c>
      <c r="I10" s="24" t="str">
        <f>IF('PLOs-TQF-Mapping'!I10="x",IF('Weighted-Score'!I$5&gt;0,'Weighted-Score'!I$5,""),"")</f>
        <v/>
      </c>
      <c r="J10" s="24" t="str">
        <f>IF('PLOs-TQF-Mapping'!J10="x",IF('Weighted-Score'!J$5&gt;0,'Weighted-Score'!J$5,""),"")</f>
        <v/>
      </c>
      <c r="K10" s="24" t="str">
        <f>IF('PLOs-TQF-Mapping'!K10="x",IF('Weighted-Score'!K$5&gt;0,'Weighted-Score'!K$5,""),"")</f>
        <v/>
      </c>
      <c r="L10" s="24" t="str">
        <f>IF('PLOs-TQF-Mapping'!L10="x",IF('Weighted-Score'!L$5&gt;0,'Weighted-Score'!L$5,""),"")</f>
        <v/>
      </c>
      <c r="M10" s="24" t="str">
        <f ca="1">IF('PLOs-TQF-Mapping'!M10="x",IF('Weighted-Score'!M$5&gt;0,'Weighted-Score'!M$5,""),"")</f>
        <v/>
      </c>
      <c r="N10" s="24" t="str">
        <f>IF('PLOs-TQF-Mapping'!N10="x",IF('Weighted-Score'!N$5&gt;0,'Weighted-Score'!N$5,""),"")</f>
        <v/>
      </c>
      <c r="O10" s="24" t="str">
        <f>IF('PLOs-TQF-Mapping'!O10="x",IF('Weighted-Score'!O$5&gt;0,'Weighted-Score'!O$5,""),"")</f>
        <v/>
      </c>
      <c r="P10" s="24" t="str">
        <f>IF('PLOs-TQF-Mapping'!P10="x",IF('Weighted-Score'!P$5&gt;0,'Weighted-Score'!P$5,""),"")</f>
        <v/>
      </c>
      <c r="Q10" s="24" t="str">
        <f ca="1">IF('PLOs-TQF-Mapping'!Q10="x",IF('Weighted-Score'!Q$5&gt;0,'Weighted-Score'!Q$5,""),"")</f>
        <v/>
      </c>
      <c r="R10" s="24" t="str">
        <f>IF('PLOs-TQF-Mapping'!R10="x",IF('Weighted-Score'!R$5&gt;0,'Weighted-Score'!R$5,""),"")</f>
        <v/>
      </c>
      <c r="S10" s="24" t="str">
        <f ca="1">IF('PLOs-TQF-Mapping'!S10="x",IF('Weighted-Score'!S$5&gt;0,'Weighted-Score'!S$5,""),"")</f>
        <v/>
      </c>
      <c r="T10" s="24" t="str">
        <f>IF('PLOs-TQF-Mapping'!T10="x",IF('Weighted-Score'!T$5&gt;0,'Weighted-Score'!T$5,""),"")</f>
        <v/>
      </c>
      <c r="U10" s="24" t="str">
        <f>IF('PLOs-TQF-Mapping'!U10="x",IF('Weighted-Score'!U$5&gt;0,'Weighted-Score'!U$5,""),"")</f>
        <v/>
      </c>
      <c r="V10" s="24">
        <f ca="1">IF('PLOs-TQF-Mapping'!V10="x",IF('Weighted-Score'!V$5&gt;0,'Weighted-Score'!V$5,""),"")</f>
        <v>2.5320338983050847</v>
      </c>
      <c r="W10" s="24" t="str">
        <f>IF('PLOs-TQF-Mapping'!W10="x",IF('Weighted-Score'!W$5&gt;0,'Weighted-Score'!W$5,""),"")</f>
        <v/>
      </c>
      <c r="X10" s="24" t="str">
        <f>IF('PLOs-TQF-Mapping'!X10="x",IF('Weighted-Score'!X$5&gt;0,'Weighted-Score'!X$5,""),"")</f>
        <v/>
      </c>
      <c r="Y10" s="24" t="str">
        <f>IF('PLOs-TQF-Mapping'!Y10="x",IF('Weighted-Score'!Y$5&gt;0,'Weighted-Score'!Y$5,""),"")</f>
        <v/>
      </c>
      <c r="Z10" s="24" t="str">
        <f>IF('PLOs-TQF-Mapping'!Z10="x",IF('Weighted-Score'!Z$5&gt;0,'Weighted-Score'!Z$5,""),"")</f>
        <v/>
      </c>
      <c r="AA10" s="24" t="str">
        <f>IF('PLOs-TQF-Mapping'!AA10="x",IF('Weighted-Score'!AA$5&gt;0,'Weighted-Score'!AA$5,""),"")</f>
        <v/>
      </c>
      <c r="AB10" s="24" t="str">
        <f>IF('PLOs-TQF-Mapping'!AB10="x",IF('Weighted-Score'!AB$5&gt;0,'Weighted-Score'!AB$5,""),"")</f>
        <v/>
      </c>
      <c r="AC10" s="24" t="str">
        <f>IF('PLOs-TQF-Mapping'!AC10="x",IF('Weighted-Score'!AC$5&gt;0,'Weighted-Score'!AC$5,""),"")</f>
        <v/>
      </c>
      <c r="AD10" s="24" t="str">
        <f>IF('PLOs-TQF-Mapping'!AD10="x",IF('Weighted-Score'!AD$5&gt;0,'Weighted-Score'!AD$5,""),"")</f>
        <v/>
      </c>
      <c r="AE10" s="24" t="str">
        <f>IF('PLOs-TQF-Mapping'!AE10="x",IF('Weighted-Score'!AE$5&gt;0,'Weighted-Score'!AE$5,""),"")</f>
        <v/>
      </c>
      <c r="AF10" s="24" t="str">
        <f>IF('PLOs-TQF-Mapping'!AF10="x",IF('Weighted-Score'!AF$5&gt;0,'Weighted-Score'!AF$5,""),"")</f>
        <v/>
      </c>
      <c r="AG10" s="46">
        <f t="shared" ca="1" si="3"/>
        <v>2.5320338983050847</v>
      </c>
      <c r="AJ10" s="165"/>
    </row>
    <row r="11" spans="1:68" ht="18" customHeight="1">
      <c r="A11" s="8"/>
      <c r="B11" s="161" t="s">
        <v>148</v>
      </c>
      <c r="C11" s="162" t="s">
        <v>149</v>
      </c>
      <c r="D11" s="24" t="str">
        <f>IF('PLOs-TQF-Mapping'!D11="x",IF('Weighted-Score'!D$5&gt;0,'Weighted-Score'!D$5,""),"")</f>
        <v/>
      </c>
      <c r="E11" s="24" t="str">
        <f>IF('PLOs-TQF-Mapping'!E11="x",IF('Weighted-Score'!E$5&gt;0,'Weighted-Score'!E$5,""),"")</f>
        <v/>
      </c>
      <c r="F11" s="24" t="str">
        <f>IF('PLOs-TQF-Mapping'!F11="x",IF('Weighted-Score'!F$5&gt;0,'Weighted-Score'!F$5,""),"")</f>
        <v/>
      </c>
      <c r="G11" s="24" t="str">
        <f>IF('PLOs-TQF-Mapping'!G11="x",IF('Weighted-Score'!G$5&gt;0,'Weighted-Score'!G$5,""),"")</f>
        <v/>
      </c>
      <c r="H11" s="24" t="str">
        <f>IF('PLOs-TQF-Mapping'!H11="x",IF('Weighted-Score'!H$5&gt;0,'Weighted-Score'!H$5,""),"")</f>
        <v/>
      </c>
      <c r="I11" s="24" t="str">
        <f>IF('PLOs-TQF-Mapping'!I11="x",IF('Weighted-Score'!I$5&gt;0,'Weighted-Score'!I$5,""),"")</f>
        <v/>
      </c>
      <c r="J11" s="24" t="str">
        <f>IF('PLOs-TQF-Mapping'!J11="x",IF('Weighted-Score'!J$5&gt;0,'Weighted-Score'!J$5,""),"")</f>
        <v/>
      </c>
      <c r="K11" s="24" t="str">
        <f>IF('PLOs-TQF-Mapping'!K11="x",IF('Weighted-Score'!K$5&gt;0,'Weighted-Score'!K$5,""),"")</f>
        <v/>
      </c>
      <c r="L11" s="24" t="str">
        <f>IF('PLOs-TQF-Mapping'!L11="x",IF('Weighted-Score'!L$5&gt;0,'Weighted-Score'!L$5,""),"")</f>
        <v/>
      </c>
      <c r="M11" s="24" t="str">
        <f ca="1">IF('PLOs-TQF-Mapping'!M11="x",IF('Weighted-Score'!M$5&gt;0,'Weighted-Score'!M$5,""),"")</f>
        <v/>
      </c>
      <c r="N11" s="24" t="str">
        <f>IF('PLOs-TQF-Mapping'!N11="x",IF('Weighted-Score'!N$5&gt;0,'Weighted-Score'!N$5,""),"")</f>
        <v/>
      </c>
      <c r="O11" s="24" t="str">
        <f>IF('PLOs-TQF-Mapping'!O11="x",IF('Weighted-Score'!O$5&gt;0,'Weighted-Score'!O$5,""),"")</f>
        <v/>
      </c>
      <c r="P11" s="24" t="str">
        <f>IF('PLOs-TQF-Mapping'!P11="x",IF('Weighted-Score'!P$5&gt;0,'Weighted-Score'!P$5,""),"")</f>
        <v/>
      </c>
      <c r="Q11" s="24" t="str">
        <f ca="1">IF('PLOs-TQF-Mapping'!Q11="x",IF('Weighted-Score'!Q$5&gt;0,'Weighted-Score'!Q$5,""),"")</f>
        <v/>
      </c>
      <c r="R11" s="24" t="str">
        <f>IF('PLOs-TQF-Mapping'!R11="x",IF('Weighted-Score'!R$5&gt;0,'Weighted-Score'!R$5,""),"")</f>
        <v/>
      </c>
      <c r="S11" s="24" t="str">
        <f ca="1">IF('PLOs-TQF-Mapping'!S11="x",IF('Weighted-Score'!S$5&gt;0,'Weighted-Score'!S$5,""),"")</f>
        <v/>
      </c>
      <c r="T11" s="24" t="str">
        <f>IF('PLOs-TQF-Mapping'!T11="x",IF('Weighted-Score'!T$5&gt;0,'Weighted-Score'!T$5,""),"")</f>
        <v/>
      </c>
      <c r="U11" s="24" t="str">
        <f>IF('PLOs-TQF-Mapping'!U11="x",IF('Weighted-Score'!U$5&gt;0,'Weighted-Score'!U$5,""),"")</f>
        <v/>
      </c>
      <c r="V11" s="24">
        <f ca="1">IF('PLOs-TQF-Mapping'!V11="x",IF('Weighted-Score'!V$5&gt;0,'Weighted-Score'!V$5,""),"")</f>
        <v>2.5320338983050847</v>
      </c>
      <c r="W11" s="24" t="str">
        <f>IF('PLOs-TQF-Mapping'!W11="x",IF('Weighted-Score'!W$5&gt;0,'Weighted-Score'!W$5,""),"")</f>
        <v/>
      </c>
      <c r="X11" s="24" t="str">
        <f>IF('PLOs-TQF-Mapping'!X11="x",IF('Weighted-Score'!X$5&gt;0,'Weighted-Score'!X$5,""),"")</f>
        <v/>
      </c>
      <c r="Y11" s="24" t="str">
        <f>IF('PLOs-TQF-Mapping'!Y11="x",IF('Weighted-Score'!Y$5&gt;0,'Weighted-Score'!Y$5,""),"")</f>
        <v/>
      </c>
      <c r="Z11" s="24" t="str">
        <f>IF('PLOs-TQF-Mapping'!Z11="x",IF('Weighted-Score'!Z$5&gt;0,'Weighted-Score'!Z$5,""),"")</f>
        <v/>
      </c>
      <c r="AA11" s="24" t="str">
        <f>IF('PLOs-TQF-Mapping'!AA11="x",IF('Weighted-Score'!AA$5&gt;0,'Weighted-Score'!AA$5,""),"")</f>
        <v/>
      </c>
      <c r="AB11" s="24" t="str">
        <f>IF('PLOs-TQF-Mapping'!AB11="x",IF('Weighted-Score'!AB$5&gt;0,'Weighted-Score'!AB$5,""),"")</f>
        <v/>
      </c>
      <c r="AC11" s="24" t="str">
        <f>IF('PLOs-TQF-Mapping'!AC11="x",IF('Weighted-Score'!AC$5&gt;0,'Weighted-Score'!AC$5,""),"")</f>
        <v/>
      </c>
      <c r="AD11" s="24" t="str">
        <f>IF('PLOs-TQF-Mapping'!AD11="x",IF('Weighted-Score'!AD$5&gt;0,'Weighted-Score'!AD$5,""),"")</f>
        <v/>
      </c>
      <c r="AE11" s="24" t="str">
        <f>IF('PLOs-TQF-Mapping'!AE11="x",IF('Weighted-Score'!AE$5&gt;0,'Weighted-Score'!AE$5,""),"")</f>
        <v/>
      </c>
      <c r="AF11" s="24" t="str">
        <f>IF('PLOs-TQF-Mapping'!AF11="x",IF('Weighted-Score'!AF$5&gt;0,'Weighted-Score'!AF$5,""),"")</f>
        <v/>
      </c>
      <c r="AG11" s="163">
        <f t="shared" ca="1" si="3"/>
        <v>2.5320338983050847</v>
      </c>
      <c r="AH11" s="150"/>
      <c r="AJ11" s="165"/>
    </row>
    <row r="12" spans="1:68" ht="18" customHeight="1" thickBot="1">
      <c r="A12" s="8"/>
      <c r="B12" s="138" t="s">
        <v>148</v>
      </c>
      <c r="C12" s="139" t="s">
        <v>150</v>
      </c>
      <c r="D12" s="140" t="str">
        <f>IF('PLOs-TQF-Mapping'!D12="x",IF('Weighted-Score'!D$5&gt;0,'Weighted-Score'!D$5,""),"")</f>
        <v/>
      </c>
      <c r="E12" s="140" t="str">
        <f>IF('PLOs-TQF-Mapping'!E12="x",IF('Weighted-Score'!E$5&gt;0,'Weighted-Score'!E$5,""),"")</f>
        <v/>
      </c>
      <c r="F12" s="140" t="str">
        <f>IF('PLOs-TQF-Mapping'!F12="x",IF('Weighted-Score'!F$5&gt;0,'Weighted-Score'!F$5,""),"")</f>
        <v/>
      </c>
      <c r="G12" s="140" t="str">
        <f>IF('PLOs-TQF-Mapping'!G12="x",IF('Weighted-Score'!G$5&gt;0,'Weighted-Score'!G$5,""),"")</f>
        <v/>
      </c>
      <c r="H12" s="140" t="str">
        <f>IF('PLOs-TQF-Mapping'!H12="x",IF('Weighted-Score'!H$5&gt;0,'Weighted-Score'!H$5,""),"")</f>
        <v/>
      </c>
      <c r="I12" s="140" t="str">
        <f>IF('PLOs-TQF-Mapping'!I12="x",IF('Weighted-Score'!I$5&gt;0,'Weighted-Score'!I$5,""),"")</f>
        <v/>
      </c>
      <c r="J12" s="140" t="str">
        <f>IF('PLOs-TQF-Mapping'!J12="x",IF('Weighted-Score'!J$5&gt;0,'Weighted-Score'!J$5,""),"")</f>
        <v/>
      </c>
      <c r="K12" s="140" t="str">
        <f>IF('PLOs-TQF-Mapping'!K12="x",IF('Weighted-Score'!K$5&gt;0,'Weighted-Score'!K$5,""),"")</f>
        <v/>
      </c>
      <c r="L12" s="140" t="str">
        <f>IF('PLOs-TQF-Mapping'!L12="x",IF('Weighted-Score'!L$5&gt;0,'Weighted-Score'!L$5,""),"")</f>
        <v/>
      </c>
      <c r="M12" s="140" t="str">
        <f ca="1">IF('PLOs-TQF-Mapping'!M12="x",IF('Weighted-Score'!M$5&gt;0,'Weighted-Score'!M$5,""),"")</f>
        <v/>
      </c>
      <c r="N12" s="140" t="str">
        <f>IF('PLOs-TQF-Mapping'!N12="x",IF('Weighted-Score'!N$5&gt;0,'Weighted-Score'!N$5,""),"")</f>
        <v/>
      </c>
      <c r="O12" s="140" t="str">
        <f>IF('PLOs-TQF-Mapping'!O12="x",IF('Weighted-Score'!O$5&gt;0,'Weighted-Score'!O$5,""),"")</f>
        <v/>
      </c>
      <c r="P12" s="140" t="str">
        <f>IF('PLOs-TQF-Mapping'!P12="x",IF('Weighted-Score'!P$5&gt;0,'Weighted-Score'!P$5,""),"")</f>
        <v/>
      </c>
      <c r="Q12" s="140" t="str">
        <f ca="1">IF('PLOs-TQF-Mapping'!Q12="x",IF('Weighted-Score'!Q$5&gt;0,'Weighted-Score'!Q$5,""),"")</f>
        <v/>
      </c>
      <c r="R12" s="140" t="str">
        <f>IF('PLOs-TQF-Mapping'!R12="x",IF('Weighted-Score'!R$5&gt;0,'Weighted-Score'!R$5,""),"")</f>
        <v/>
      </c>
      <c r="S12" s="140" t="str">
        <f ca="1">IF('PLOs-TQF-Mapping'!S12="x",IF('Weighted-Score'!S$5&gt;0,'Weighted-Score'!S$5,""),"")</f>
        <v/>
      </c>
      <c r="T12" s="140" t="str">
        <f>IF('PLOs-TQF-Mapping'!T12="x",IF('Weighted-Score'!T$5&gt;0,'Weighted-Score'!T$5,""),"")</f>
        <v/>
      </c>
      <c r="U12" s="140" t="str">
        <f>IF('PLOs-TQF-Mapping'!U12="x",IF('Weighted-Score'!U$5&gt;0,'Weighted-Score'!U$5,""),"")</f>
        <v/>
      </c>
      <c r="V12" s="140">
        <f ca="1">IF('PLOs-TQF-Mapping'!V12="x",IF('Weighted-Score'!V$5&gt;0,'Weighted-Score'!V$5,""),"")</f>
        <v>2.5320338983050847</v>
      </c>
      <c r="W12" s="140" t="str">
        <f>IF('PLOs-TQF-Mapping'!W12="x",IF('Weighted-Score'!W$5&gt;0,'Weighted-Score'!W$5,""),"")</f>
        <v/>
      </c>
      <c r="X12" s="140" t="str">
        <f>IF('PLOs-TQF-Mapping'!X12="x",IF('Weighted-Score'!X$5&gt;0,'Weighted-Score'!X$5,""),"")</f>
        <v/>
      </c>
      <c r="Y12" s="140" t="str">
        <f>IF('PLOs-TQF-Mapping'!Y12="x",IF('Weighted-Score'!Y$5&gt;0,'Weighted-Score'!Y$5,""),"")</f>
        <v/>
      </c>
      <c r="Z12" s="140" t="str">
        <f>IF('PLOs-TQF-Mapping'!Z12="x",IF('Weighted-Score'!Z$5&gt;0,'Weighted-Score'!Z$5,""),"")</f>
        <v/>
      </c>
      <c r="AA12" s="140" t="str">
        <f>IF('PLOs-TQF-Mapping'!AA12="x",IF('Weighted-Score'!AA$5&gt;0,'Weighted-Score'!AA$5,""),"")</f>
        <v/>
      </c>
      <c r="AB12" s="140" t="str">
        <f>IF('PLOs-TQF-Mapping'!AB12="x",IF('Weighted-Score'!AB$5&gt;0,'Weighted-Score'!AB$5,""),"")</f>
        <v/>
      </c>
      <c r="AC12" s="140" t="str">
        <f>IF('PLOs-TQF-Mapping'!AC12="x",IF('Weighted-Score'!AC$5&gt;0,'Weighted-Score'!AC$5,""),"")</f>
        <v/>
      </c>
      <c r="AD12" s="140" t="str">
        <f>IF('PLOs-TQF-Mapping'!AD12="x",IF('Weighted-Score'!AD$5&gt;0,'Weighted-Score'!AD$5,""),"")</f>
        <v/>
      </c>
      <c r="AE12" s="140" t="str">
        <f>IF('PLOs-TQF-Mapping'!AE12="x",IF('Weighted-Score'!AE$5&gt;0,'Weighted-Score'!AE$5,""),"")</f>
        <v/>
      </c>
      <c r="AF12" s="140" t="str">
        <f>IF('PLOs-TQF-Mapping'!AF12="x",IF('Weighted-Score'!AF$5&gt;0,'Weighted-Score'!AF$5,""),"")</f>
        <v/>
      </c>
      <c r="AG12" s="141">
        <f t="shared" ca="1" si="3"/>
        <v>2.5320338983050847</v>
      </c>
      <c r="AH12" s="142">
        <f ca="1">SUM(AG9:AG12)</f>
        <v>11.108135593220339</v>
      </c>
      <c r="AI12" s="10">
        <f ca="1">AH12/AH37</f>
        <v>0.92567796610169495</v>
      </c>
      <c r="AJ12" s="164">
        <f ca="1">AH12/PLOsScore!AH$24</f>
        <v>3.9859699839735856E-2</v>
      </c>
      <c r="AL12" s="181"/>
    </row>
    <row r="13" spans="1:68" ht="18" customHeight="1" thickTop="1">
      <c r="A13" s="8"/>
      <c r="B13" s="5" t="s">
        <v>149</v>
      </c>
      <c r="C13" s="239" t="s">
        <v>147</v>
      </c>
      <c r="D13" s="137" t="str">
        <f>IF('PLOs-TQF-Mapping'!D13="x",IF('Weighted-Score'!D$5&gt;0,'Weighted-Score'!D$5,""),"")</f>
        <v/>
      </c>
      <c r="E13" s="137" t="str">
        <f>IF('PLOs-TQF-Mapping'!E13="x",IF('Weighted-Score'!E$5&gt;0,'Weighted-Score'!E$5,""),"")</f>
        <v/>
      </c>
      <c r="F13" s="137" t="str">
        <f>IF('PLOs-TQF-Mapping'!F13="x",IF('Weighted-Score'!F$5&gt;0,'Weighted-Score'!F$5,""),"")</f>
        <v/>
      </c>
      <c r="G13" s="137" t="str">
        <f>IF('PLOs-TQF-Mapping'!G13="x",IF('Weighted-Score'!G$5&gt;0,'Weighted-Score'!G$5,""),"")</f>
        <v/>
      </c>
      <c r="H13" s="137" t="str">
        <f>IF('PLOs-TQF-Mapping'!H13="x",IF('Weighted-Score'!H$5&gt;0,'Weighted-Score'!H$5,""),"")</f>
        <v/>
      </c>
      <c r="I13" s="137" t="str">
        <f>IF('PLOs-TQF-Mapping'!I13="x",IF('Weighted-Score'!I$5&gt;0,'Weighted-Score'!I$5,""),"")</f>
        <v/>
      </c>
      <c r="J13" s="137" t="str">
        <f>IF('PLOs-TQF-Mapping'!J13="x",IF('Weighted-Score'!J$5&gt;0,'Weighted-Score'!J$5,""),"")</f>
        <v/>
      </c>
      <c r="K13" s="137" t="str">
        <f>IF('PLOs-TQF-Mapping'!K13="x",IF('Weighted-Score'!K$5&gt;0,'Weighted-Score'!K$5,""),"")</f>
        <v/>
      </c>
      <c r="L13" s="137" t="str">
        <f>IF('PLOs-TQF-Mapping'!L13="x",IF('Weighted-Score'!L$5&gt;0,'Weighted-Score'!L$5,""),"")</f>
        <v/>
      </c>
      <c r="M13" s="137" t="str">
        <f ca="1">IF('PLOs-TQF-Mapping'!M13="x",IF('Weighted-Score'!M$5&gt;0,'Weighted-Score'!M$5,""),"")</f>
        <v/>
      </c>
      <c r="N13" s="137" t="str">
        <f>IF('PLOs-TQF-Mapping'!N13="x",IF('Weighted-Score'!N$5&gt;0,'Weighted-Score'!N$5,""),"")</f>
        <v/>
      </c>
      <c r="O13" s="137" t="str">
        <f>IF('PLOs-TQF-Mapping'!O13="x",IF('Weighted-Score'!O$5&gt;0,'Weighted-Score'!O$5,""),"")</f>
        <v/>
      </c>
      <c r="P13" s="137" t="str">
        <f>IF('PLOs-TQF-Mapping'!P13="x",IF('Weighted-Score'!P$5&gt;0,'Weighted-Score'!P$5,""),"")</f>
        <v/>
      </c>
      <c r="Q13" s="137" t="str">
        <f>IF('PLOs-TQF-Mapping'!Q13="x",IF('Weighted-Score'!Q$5&gt;0,'Weighted-Score'!Q$5,""),"")</f>
        <v/>
      </c>
      <c r="R13" s="137" t="str">
        <f>IF('PLOs-TQF-Mapping'!R13="x",IF('Weighted-Score'!R$5&gt;0,'Weighted-Score'!R$5,""),"")</f>
        <v/>
      </c>
      <c r="S13" s="137" t="str">
        <f ca="1">IF('PLOs-TQF-Mapping'!S13="x",IF('Weighted-Score'!S$5&gt;0,'Weighted-Score'!S$5,""),"")</f>
        <v/>
      </c>
      <c r="T13" s="137" t="str">
        <f>IF('PLOs-TQF-Mapping'!T13="x",IF('Weighted-Score'!T$5&gt;0,'Weighted-Score'!T$5,""),"")</f>
        <v/>
      </c>
      <c r="U13" s="137" t="str">
        <f>IF('PLOs-TQF-Mapping'!U13="x",IF('Weighted-Score'!U$5&gt;0,'Weighted-Score'!U$5,""),"")</f>
        <v/>
      </c>
      <c r="V13" s="137">
        <f ca="1">IF('PLOs-TQF-Mapping'!V13="x",IF('Weighted-Score'!V$5&gt;0,'Weighted-Score'!V$5,""),"")</f>
        <v>2.5320338983050847</v>
      </c>
      <c r="W13" s="137" t="str">
        <f>IF('PLOs-TQF-Mapping'!W13="x",IF('Weighted-Score'!W$5&gt;0,'Weighted-Score'!W$5,""),"")</f>
        <v/>
      </c>
      <c r="X13" s="137" t="str">
        <f>IF('PLOs-TQF-Mapping'!X13="x",IF('Weighted-Score'!X$5&gt;0,'Weighted-Score'!X$5,""),"")</f>
        <v/>
      </c>
      <c r="Y13" s="137" t="str">
        <f>IF('PLOs-TQF-Mapping'!Y13="x",IF('Weighted-Score'!Y$5&gt;0,'Weighted-Score'!Y$5,""),"")</f>
        <v/>
      </c>
      <c r="Z13" s="137" t="str">
        <f>IF('PLOs-TQF-Mapping'!Z13="x",IF('Weighted-Score'!Z$5&gt;0,'Weighted-Score'!Z$5,""),"")</f>
        <v/>
      </c>
      <c r="AA13" s="137" t="str">
        <f>IF('PLOs-TQF-Mapping'!AA13="x",IF('Weighted-Score'!AA$5&gt;0,'Weighted-Score'!AA$5,""),"")</f>
        <v/>
      </c>
      <c r="AB13" s="137" t="str">
        <f>IF('PLOs-TQF-Mapping'!AB13="x",IF('Weighted-Score'!AB$5&gt;0,'Weighted-Score'!AB$5,""),"")</f>
        <v/>
      </c>
      <c r="AC13" s="137" t="str">
        <f>IF('PLOs-TQF-Mapping'!AC13="x",IF('Weighted-Score'!AC$5&gt;0,'Weighted-Score'!AC$5,""),"")</f>
        <v/>
      </c>
      <c r="AD13" s="137" t="str">
        <f>IF('PLOs-TQF-Mapping'!AD13="x",IF('Weighted-Score'!AD$5&gt;0,'Weighted-Score'!AD$5,""),"")</f>
        <v/>
      </c>
      <c r="AE13" s="137" t="str">
        <f>IF('PLOs-TQF-Mapping'!AE13="x",IF('Weighted-Score'!AE$5&gt;0,'Weighted-Score'!AE$5,""),"")</f>
        <v/>
      </c>
      <c r="AF13" s="137" t="str">
        <f>IF('PLOs-TQF-Mapping'!AF13="x",IF('Weighted-Score'!AF$5&gt;0,'Weighted-Score'!AF$5,""),"")</f>
        <v/>
      </c>
      <c r="AG13" s="46">
        <f t="shared" ca="1" si="3"/>
        <v>2.5320338983050847</v>
      </c>
      <c r="AJ13" s="165"/>
    </row>
    <row r="14" spans="1:68" ht="18" customHeight="1">
      <c r="A14" s="8"/>
      <c r="B14" s="5" t="s">
        <v>149</v>
      </c>
      <c r="C14" s="239" t="s">
        <v>148</v>
      </c>
      <c r="D14" s="24" t="str">
        <f>IF('PLOs-TQF-Mapping'!D14="x",IF('Weighted-Score'!D$5&gt;0,'Weighted-Score'!D$5,""),"")</f>
        <v/>
      </c>
      <c r="E14" s="24" t="str">
        <f>IF('PLOs-TQF-Mapping'!E14="x",IF('Weighted-Score'!E$5&gt;0,'Weighted-Score'!E$5,""),"")</f>
        <v/>
      </c>
      <c r="F14" s="24" t="str">
        <f>IF('PLOs-TQF-Mapping'!F14="x",IF('Weighted-Score'!F$5&gt;0,'Weighted-Score'!F$5,""),"")</f>
        <v/>
      </c>
      <c r="G14" s="24" t="str">
        <f>IF('PLOs-TQF-Mapping'!G14="x",IF('Weighted-Score'!G$5&gt;0,'Weighted-Score'!G$5,""),"")</f>
        <v/>
      </c>
      <c r="H14" s="24" t="str">
        <f>IF('PLOs-TQF-Mapping'!H14="x",IF('Weighted-Score'!H$5&gt;0,'Weighted-Score'!H$5,""),"")</f>
        <v/>
      </c>
      <c r="I14" s="24" t="str">
        <f>IF('PLOs-TQF-Mapping'!I14="x",IF('Weighted-Score'!I$5&gt;0,'Weighted-Score'!I$5,""),"")</f>
        <v/>
      </c>
      <c r="J14" s="24" t="str">
        <f>IF('PLOs-TQF-Mapping'!J14="x",IF('Weighted-Score'!J$5&gt;0,'Weighted-Score'!J$5,""),"")</f>
        <v/>
      </c>
      <c r="K14" s="24" t="str">
        <f>IF('PLOs-TQF-Mapping'!K14="x",IF('Weighted-Score'!K$5&gt;0,'Weighted-Score'!K$5,""),"")</f>
        <v/>
      </c>
      <c r="L14" s="24" t="str">
        <f>IF('PLOs-TQF-Mapping'!L14="x",IF('Weighted-Score'!L$5&gt;0,'Weighted-Score'!L$5,""),"")</f>
        <v/>
      </c>
      <c r="M14" s="24" t="str">
        <f ca="1">IF('PLOs-TQF-Mapping'!M14="x",IF('Weighted-Score'!M$5&gt;0,'Weighted-Score'!M$5,""),"")</f>
        <v/>
      </c>
      <c r="N14" s="24" t="str">
        <f>IF('PLOs-TQF-Mapping'!N14="x",IF('Weighted-Score'!N$5&gt;0,'Weighted-Score'!N$5,""),"")</f>
        <v/>
      </c>
      <c r="O14" s="24" t="str">
        <f>IF('PLOs-TQF-Mapping'!O14="x",IF('Weighted-Score'!O$5&gt;0,'Weighted-Score'!O$5,""),"")</f>
        <v/>
      </c>
      <c r="P14" s="24" t="str">
        <f>IF('PLOs-TQF-Mapping'!P14="x",IF('Weighted-Score'!P$5&gt;0,'Weighted-Score'!P$5,""),"")</f>
        <v/>
      </c>
      <c r="Q14" s="24" t="str">
        <f>IF('PLOs-TQF-Mapping'!Q14="x",IF('Weighted-Score'!Q$5&gt;0,'Weighted-Score'!Q$5,""),"")</f>
        <v/>
      </c>
      <c r="R14" s="24" t="str">
        <f>IF('PLOs-TQF-Mapping'!R14="x",IF('Weighted-Score'!R$5&gt;0,'Weighted-Score'!R$5,""),"")</f>
        <v/>
      </c>
      <c r="S14" s="24" t="str">
        <f ca="1">IF('PLOs-TQF-Mapping'!S14="x",IF('Weighted-Score'!S$5&gt;0,'Weighted-Score'!S$5,""),"")</f>
        <v/>
      </c>
      <c r="T14" s="24" t="str">
        <f>IF('PLOs-TQF-Mapping'!T14="x",IF('Weighted-Score'!T$5&gt;0,'Weighted-Score'!T$5,""),"")</f>
        <v/>
      </c>
      <c r="U14" s="24" t="str">
        <f>IF('PLOs-TQF-Mapping'!U14="x",IF('Weighted-Score'!U$5&gt;0,'Weighted-Score'!U$5,""),"")</f>
        <v/>
      </c>
      <c r="V14" s="24">
        <f ca="1">IF('PLOs-TQF-Mapping'!V14="x",IF('Weighted-Score'!V$5&gt;0,'Weighted-Score'!V$5,""),"")</f>
        <v>2.5320338983050847</v>
      </c>
      <c r="W14" s="24" t="str">
        <f>IF('PLOs-TQF-Mapping'!W14="x",IF('Weighted-Score'!W$5&gt;0,'Weighted-Score'!W$5,""),"")</f>
        <v/>
      </c>
      <c r="X14" s="24" t="str">
        <f>IF('PLOs-TQF-Mapping'!X14="x",IF('Weighted-Score'!X$5&gt;0,'Weighted-Score'!X$5,""),"")</f>
        <v/>
      </c>
      <c r="Y14" s="24" t="str">
        <f>IF('PLOs-TQF-Mapping'!Y14="x",IF('Weighted-Score'!Y$5&gt;0,'Weighted-Score'!Y$5,""),"")</f>
        <v/>
      </c>
      <c r="Z14" s="24" t="str">
        <f>IF('PLOs-TQF-Mapping'!Z14="x",IF('Weighted-Score'!Z$5&gt;0,'Weighted-Score'!Z$5,""),"")</f>
        <v/>
      </c>
      <c r="AA14" s="24" t="str">
        <f>IF('PLOs-TQF-Mapping'!AA14="x",IF('Weighted-Score'!AA$5&gt;0,'Weighted-Score'!AA$5,""),"")</f>
        <v/>
      </c>
      <c r="AB14" s="24" t="str">
        <f>IF('PLOs-TQF-Mapping'!AB14="x",IF('Weighted-Score'!AB$5&gt;0,'Weighted-Score'!AB$5,""),"")</f>
        <v/>
      </c>
      <c r="AC14" s="24" t="str">
        <f>IF('PLOs-TQF-Mapping'!AC14="x",IF('Weighted-Score'!AC$5&gt;0,'Weighted-Score'!AC$5,""),"")</f>
        <v/>
      </c>
      <c r="AD14" s="24" t="str">
        <f>IF('PLOs-TQF-Mapping'!AD14="x",IF('Weighted-Score'!AD$5&gt;0,'Weighted-Score'!AD$5,""),"")</f>
        <v/>
      </c>
      <c r="AE14" s="24" t="str">
        <f>IF('PLOs-TQF-Mapping'!AE14="x",IF('Weighted-Score'!AE$5&gt;0,'Weighted-Score'!AE$5,""),"")</f>
        <v/>
      </c>
      <c r="AF14" s="24" t="str">
        <f>IF('PLOs-TQF-Mapping'!AF14="x",IF('Weighted-Score'!AF$5&gt;0,'Weighted-Score'!AF$5,""),"")</f>
        <v/>
      </c>
      <c r="AG14" s="46">
        <f t="shared" ca="1" si="3"/>
        <v>2.5320338983050847</v>
      </c>
      <c r="AJ14" s="165"/>
    </row>
    <row r="15" spans="1:68" ht="18" customHeight="1" thickBot="1">
      <c r="A15" s="8"/>
      <c r="B15" s="138" t="s">
        <v>149</v>
      </c>
      <c r="C15" s="139" t="s">
        <v>149</v>
      </c>
      <c r="D15" s="140" t="str">
        <f>IF('PLOs-TQF-Mapping'!D15="x",IF('Weighted-Score'!D$5&gt;0,'Weighted-Score'!D$5,""),"")</f>
        <v/>
      </c>
      <c r="E15" s="140" t="str">
        <f>IF('PLOs-TQF-Mapping'!E15="x",IF('Weighted-Score'!E$5&gt;0,'Weighted-Score'!E$5,""),"")</f>
        <v/>
      </c>
      <c r="F15" s="140" t="str">
        <f>IF('PLOs-TQF-Mapping'!F15="x",IF('Weighted-Score'!F$5&gt;0,'Weighted-Score'!F$5,""),"")</f>
        <v/>
      </c>
      <c r="G15" s="140" t="str">
        <f>IF('PLOs-TQF-Mapping'!G15="x",IF('Weighted-Score'!G$5&gt;0,'Weighted-Score'!G$5,""),"")</f>
        <v/>
      </c>
      <c r="H15" s="140" t="str">
        <f>IF('PLOs-TQF-Mapping'!H15="x",IF('Weighted-Score'!H$5&gt;0,'Weighted-Score'!H$5,""),"")</f>
        <v/>
      </c>
      <c r="I15" s="140" t="str">
        <f>IF('PLOs-TQF-Mapping'!I15="x",IF('Weighted-Score'!I$5&gt;0,'Weighted-Score'!I$5,""),"")</f>
        <v/>
      </c>
      <c r="J15" s="140" t="str">
        <f>IF('PLOs-TQF-Mapping'!J15="x",IF('Weighted-Score'!J$5&gt;0,'Weighted-Score'!J$5,""),"")</f>
        <v/>
      </c>
      <c r="K15" s="140" t="str">
        <f>IF('PLOs-TQF-Mapping'!K15="x",IF('Weighted-Score'!K$5&gt;0,'Weighted-Score'!K$5,""),"")</f>
        <v/>
      </c>
      <c r="L15" s="140" t="str">
        <f>IF('PLOs-TQF-Mapping'!L15="x",IF('Weighted-Score'!L$5&gt;0,'Weighted-Score'!L$5,""),"")</f>
        <v/>
      </c>
      <c r="M15" s="140" t="str">
        <f>IF('PLOs-TQF-Mapping'!M15="x",IF('Weighted-Score'!M$5&gt;0,'Weighted-Score'!M$5,""),"")</f>
        <v/>
      </c>
      <c r="N15" s="140" t="str">
        <f>IF('PLOs-TQF-Mapping'!N15="x",IF('Weighted-Score'!N$5&gt;0,'Weighted-Score'!N$5,""),"")</f>
        <v/>
      </c>
      <c r="O15" s="140" t="str">
        <f>IF('PLOs-TQF-Mapping'!O15="x",IF('Weighted-Score'!O$5&gt;0,'Weighted-Score'!O$5,""),"")</f>
        <v/>
      </c>
      <c r="P15" s="140" t="str">
        <f>IF('PLOs-TQF-Mapping'!P15="x",IF('Weighted-Score'!P$5&gt;0,'Weighted-Score'!P$5,""),"")</f>
        <v/>
      </c>
      <c r="Q15" s="140" t="str">
        <f>IF('PLOs-TQF-Mapping'!Q15="x",IF('Weighted-Score'!Q$5&gt;0,'Weighted-Score'!Q$5,""),"")</f>
        <v/>
      </c>
      <c r="R15" s="140" t="str">
        <f>IF('PLOs-TQF-Mapping'!R15="x",IF('Weighted-Score'!R$5&gt;0,'Weighted-Score'!R$5,""),"")</f>
        <v/>
      </c>
      <c r="S15" s="140" t="str">
        <f ca="1">IF('PLOs-TQF-Mapping'!S15="x",IF('Weighted-Score'!S$5&gt;0,'Weighted-Score'!S$5,""),"")</f>
        <v/>
      </c>
      <c r="T15" s="140" t="str">
        <f>IF('PLOs-TQF-Mapping'!T15="x",IF('Weighted-Score'!T$5&gt;0,'Weighted-Score'!T$5,""),"")</f>
        <v/>
      </c>
      <c r="U15" s="140" t="str">
        <f>IF('PLOs-TQF-Mapping'!U15="x",IF('Weighted-Score'!U$5&gt;0,'Weighted-Score'!U$5,""),"")</f>
        <v/>
      </c>
      <c r="V15" s="140">
        <f ca="1">IF('PLOs-TQF-Mapping'!V15="x",IF('Weighted-Score'!V$5&gt;0,'Weighted-Score'!V$5,""),"")</f>
        <v>2.5320338983050847</v>
      </c>
      <c r="W15" s="140" t="str">
        <f>IF('PLOs-TQF-Mapping'!W15="x",IF('Weighted-Score'!W$5&gt;0,'Weighted-Score'!W$5,""),"")</f>
        <v/>
      </c>
      <c r="X15" s="140" t="str">
        <f>IF('PLOs-TQF-Mapping'!X15="x",IF('Weighted-Score'!X$5&gt;0,'Weighted-Score'!X$5,""),"")</f>
        <v/>
      </c>
      <c r="Y15" s="140" t="str">
        <f ca="1">IF('PLOs-TQF-Mapping'!Y15="x",IF('Weighted-Score'!Y$5&gt;0,'Weighted-Score'!Y$5,""),"")</f>
        <v/>
      </c>
      <c r="Z15" s="140" t="str">
        <f>IF('PLOs-TQF-Mapping'!Z15="x",IF('Weighted-Score'!Z$5&gt;0,'Weighted-Score'!Z$5,""),"")</f>
        <v/>
      </c>
      <c r="AA15" s="140" t="str">
        <f ca="1">IF('PLOs-TQF-Mapping'!AA15="x",IF('Weighted-Score'!AA$5&gt;0,'Weighted-Score'!AA$5,""),"")</f>
        <v/>
      </c>
      <c r="AB15" s="140" t="str">
        <f>IF('PLOs-TQF-Mapping'!AB15="x",IF('Weighted-Score'!AB$5&gt;0,'Weighted-Score'!AB$5,""),"")</f>
        <v/>
      </c>
      <c r="AC15" s="140" t="str">
        <f>IF('PLOs-TQF-Mapping'!AC15="x",IF('Weighted-Score'!AC$5&gt;0,'Weighted-Score'!AC$5,""),"")</f>
        <v/>
      </c>
      <c r="AD15" s="140">
        <f ca="1">IF('PLOs-TQF-Mapping'!AD15="x",IF('Weighted-Score'!AD$5&gt;0,'Weighted-Score'!AD$5,""),"")</f>
        <v>0.90803389830508463</v>
      </c>
      <c r="AE15" s="140" t="str">
        <f>IF('PLOs-TQF-Mapping'!AE15="x",IF('Weighted-Score'!AE$5&gt;0,'Weighted-Score'!AE$5,""),"")</f>
        <v/>
      </c>
      <c r="AF15" s="140" t="str">
        <f>IF('PLOs-TQF-Mapping'!AF15="x",IF('Weighted-Score'!AF$5&gt;0,'Weighted-Score'!AF$5,""),"")</f>
        <v/>
      </c>
      <c r="AG15" s="141">
        <f t="shared" ca="1" si="3"/>
        <v>3.4400677966101694</v>
      </c>
      <c r="AH15" s="142">
        <f ca="1">SUM(AG13:AG15)</f>
        <v>8.5041355932203384</v>
      </c>
      <c r="AI15" s="10">
        <f ca="1">AH15/AH40</f>
        <v>0.90953321852623947</v>
      </c>
      <c r="AJ15" s="164">
        <f ca="1">AH15/PLOsScore!AH$24</f>
        <v>3.0515678287998449E-2</v>
      </c>
      <c r="AL15" s="181"/>
    </row>
    <row r="16" spans="1:68" ht="18" customHeight="1" thickTop="1">
      <c r="A16" s="8"/>
      <c r="B16" s="5" t="s">
        <v>150</v>
      </c>
      <c r="C16" s="239" t="s">
        <v>147</v>
      </c>
      <c r="D16" s="137" t="str">
        <f>IF('PLOs-TQF-Mapping'!D16="x",IF('Weighted-Score'!D$5&gt;0,'Weighted-Score'!D$5,""),"")</f>
        <v/>
      </c>
      <c r="E16" s="137" t="str">
        <f>IF('PLOs-TQF-Mapping'!E16="x",IF('Weighted-Score'!E$5&gt;0,'Weighted-Score'!E$5,""),"")</f>
        <v/>
      </c>
      <c r="F16" s="137" t="str">
        <f>IF('PLOs-TQF-Mapping'!F16="x",IF('Weighted-Score'!F$5&gt;0,'Weighted-Score'!F$5,""),"")</f>
        <v/>
      </c>
      <c r="G16" s="137" t="str">
        <f>IF('PLOs-TQF-Mapping'!G16="x",IF('Weighted-Score'!G$5&gt;0,'Weighted-Score'!G$5,""),"")</f>
        <v/>
      </c>
      <c r="H16" s="137" t="str">
        <f>IF('PLOs-TQF-Mapping'!H16="x",IF('Weighted-Score'!H$5&gt;0,'Weighted-Score'!H$5,""),"")</f>
        <v/>
      </c>
      <c r="I16" s="137" t="str">
        <f>IF('PLOs-TQF-Mapping'!I16="x",IF('Weighted-Score'!I$5&gt;0,'Weighted-Score'!I$5,""),"")</f>
        <v/>
      </c>
      <c r="J16" s="137" t="str">
        <f>IF('PLOs-TQF-Mapping'!J16="x",IF('Weighted-Score'!J$5&gt;0,'Weighted-Score'!J$5,""),"")</f>
        <v/>
      </c>
      <c r="K16" s="137" t="str">
        <f>IF('PLOs-TQF-Mapping'!K16="x",IF('Weighted-Score'!K$5&gt;0,'Weighted-Score'!K$5,""),"")</f>
        <v/>
      </c>
      <c r="L16" s="137" t="str">
        <f>IF('PLOs-TQF-Mapping'!L16="x",IF('Weighted-Score'!L$5&gt;0,'Weighted-Score'!L$5,""),"")</f>
        <v/>
      </c>
      <c r="M16" s="137" t="str">
        <f>IF('PLOs-TQF-Mapping'!M16="x",IF('Weighted-Score'!M$5&gt;0,'Weighted-Score'!M$5,""),"")</f>
        <v/>
      </c>
      <c r="N16" s="137" t="str">
        <f>IF('PLOs-TQF-Mapping'!N16="x",IF('Weighted-Score'!N$5&gt;0,'Weighted-Score'!N$5,""),"")</f>
        <v/>
      </c>
      <c r="O16" s="137" t="str">
        <f>IF('PLOs-TQF-Mapping'!O16="x",IF('Weighted-Score'!O$5&gt;0,'Weighted-Score'!O$5,""),"")</f>
        <v/>
      </c>
      <c r="P16" s="137" t="str">
        <f>IF('PLOs-TQF-Mapping'!P16="x",IF('Weighted-Score'!P$5&gt;0,'Weighted-Score'!P$5,""),"")</f>
        <v/>
      </c>
      <c r="Q16" s="137" t="str">
        <f>IF('PLOs-TQF-Mapping'!Q16="x",IF('Weighted-Score'!Q$5&gt;0,'Weighted-Score'!Q$5,""),"")</f>
        <v/>
      </c>
      <c r="R16" s="137" t="str">
        <f>IF('PLOs-TQF-Mapping'!R16="x",IF('Weighted-Score'!R$5&gt;0,'Weighted-Score'!R$5,""),"")</f>
        <v/>
      </c>
      <c r="S16" s="137" t="str">
        <f>IF('PLOs-TQF-Mapping'!S16="x",IF('Weighted-Score'!S$5&gt;0,'Weighted-Score'!S$5,""),"")</f>
        <v/>
      </c>
      <c r="T16" s="137" t="str">
        <f>IF('PLOs-TQF-Mapping'!T16="x",IF('Weighted-Score'!T$5&gt;0,'Weighted-Score'!T$5,""),"")</f>
        <v/>
      </c>
      <c r="U16" s="137" t="str">
        <f>IF('PLOs-TQF-Mapping'!U16="x",IF('Weighted-Score'!U$5&gt;0,'Weighted-Score'!U$5,""),"")</f>
        <v/>
      </c>
      <c r="V16" s="137" t="str">
        <f>IF('PLOs-TQF-Mapping'!V16="x",IF('Weighted-Score'!V$5&gt;0,'Weighted-Score'!V$5,""),"")</f>
        <v/>
      </c>
      <c r="W16" s="137" t="str">
        <f>IF('PLOs-TQF-Mapping'!W16="x",IF('Weighted-Score'!W$5&gt;0,'Weighted-Score'!W$5,""),"")</f>
        <v/>
      </c>
      <c r="X16" s="137" t="str">
        <f>IF('PLOs-TQF-Mapping'!X16="x",IF('Weighted-Score'!X$5&gt;0,'Weighted-Score'!X$5,""),"")</f>
        <v/>
      </c>
      <c r="Y16" s="137" t="str">
        <f>IF('PLOs-TQF-Mapping'!Y16="x",IF('Weighted-Score'!Y$5&gt;0,'Weighted-Score'!Y$5,""),"")</f>
        <v/>
      </c>
      <c r="Z16" s="137" t="str">
        <f>IF('PLOs-TQF-Mapping'!Z16="x",IF('Weighted-Score'!Z$5&gt;0,'Weighted-Score'!Z$5,""),"")</f>
        <v/>
      </c>
      <c r="AA16" s="137" t="str">
        <f>IF('PLOs-TQF-Mapping'!AA16="x",IF('Weighted-Score'!AA$5&gt;0,'Weighted-Score'!AA$5,""),"")</f>
        <v/>
      </c>
      <c r="AB16" s="137" t="str">
        <f>IF('PLOs-TQF-Mapping'!AB16="x",IF('Weighted-Score'!AB$5&gt;0,'Weighted-Score'!AB$5,""),"")</f>
        <v/>
      </c>
      <c r="AC16" s="137">
        <f ca="1">IF('PLOs-TQF-Mapping'!AC16="x",IF('Weighted-Score'!AC$5&gt;0,'Weighted-Score'!AC$5,""),"")</f>
        <v>1.196</v>
      </c>
      <c r="AD16" s="137" t="str">
        <f>IF('PLOs-TQF-Mapping'!AD16="x",IF('Weighted-Score'!AD$5&gt;0,'Weighted-Score'!AD$5,""),"")</f>
        <v/>
      </c>
      <c r="AE16" s="137" t="str">
        <f ca="1">IF('PLOs-TQF-Mapping'!AE16="x",IF('Weighted-Score'!AE$5&gt;0,'Weighted-Score'!AE$5,""),"")</f>
        <v/>
      </c>
      <c r="AF16" s="137" t="str">
        <f ca="1">IF('PLOs-TQF-Mapping'!AF16="x",IF('Weighted-Score'!AF$5&gt;0,'Weighted-Score'!AF$5,""),"")</f>
        <v/>
      </c>
      <c r="AG16" s="46">
        <f t="shared" ca="1" si="3"/>
        <v>1.196</v>
      </c>
      <c r="AJ16" s="165"/>
    </row>
    <row r="17" spans="1:68" ht="18" customHeight="1">
      <c r="A17" s="8"/>
      <c r="B17" s="5" t="s">
        <v>150</v>
      </c>
      <c r="C17" s="239" t="s">
        <v>148</v>
      </c>
      <c r="D17" s="24" t="str">
        <f>IF('PLOs-TQF-Mapping'!D17="x",IF('Weighted-Score'!D$5&gt;0,'Weighted-Score'!D$5,""),"")</f>
        <v/>
      </c>
      <c r="E17" s="24" t="str">
        <f>IF('PLOs-TQF-Mapping'!E17="x",IF('Weighted-Score'!E$5&gt;0,'Weighted-Score'!E$5,""),"")</f>
        <v/>
      </c>
      <c r="F17" s="24" t="str">
        <f>IF('PLOs-TQF-Mapping'!F17="x",IF('Weighted-Score'!F$5&gt;0,'Weighted-Score'!F$5,""),"")</f>
        <v/>
      </c>
      <c r="G17" s="24" t="str">
        <f>IF('PLOs-TQF-Mapping'!G17="x",IF('Weighted-Score'!G$5&gt;0,'Weighted-Score'!G$5,""),"")</f>
        <v/>
      </c>
      <c r="H17" s="24" t="str">
        <f>IF('PLOs-TQF-Mapping'!H17="x",IF('Weighted-Score'!H$5&gt;0,'Weighted-Score'!H$5,""),"")</f>
        <v/>
      </c>
      <c r="I17" s="24" t="str">
        <f>IF('PLOs-TQF-Mapping'!I17="x",IF('Weighted-Score'!I$5&gt;0,'Weighted-Score'!I$5,""),"")</f>
        <v/>
      </c>
      <c r="J17" s="24" t="str">
        <f>IF('PLOs-TQF-Mapping'!J17="x",IF('Weighted-Score'!J$5&gt;0,'Weighted-Score'!J$5,""),"")</f>
        <v/>
      </c>
      <c r="K17" s="24" t="str">
        <f>IF('PLOs-TQF-Mapping'!K17="x",IF('Weighted-Score'!K$5&gt;0,'Weighted-Score'!K$5,""),"")</f>
        <v/>
      </c>
      <c r="L17" s="24" t="str">
        <f>IF('PLOs-TQF-Mapping'!L17="x",IF('Weighted-Score'!L$5&gt;0,'Weighted-Score'!L$5,""),"")</f>
        <v/>
      </c>
      <c r="M17" s="24" t="str">
        <f>IF('PLOs-TQF-Mapping'!M17="x",IF('Weighted-Score'!M$5&gt;0,'Weighted-Score'!M$5,""),"")</f>
        <v/>
      </c>
      <c r="N17" s="24" t="str">
        <f>IF('PLOs-TQF-Mapping'!N17="x",IF('Weighted-Score'!N$5&gt;0,'Weighted-Score'!N$5,""),"")</f>
        <v/>
      </c>
      <c r="O17" s="24" t="str">
        <f>IF('PLOs-TQF-Mapping'!O17="x",IF('Weighted-Score'!O$5&gt;0,'Weighted-Score'!O$5,""),"")</f>
        <v/>
      </c>
      <c r="P17" s="24" t="str">
        <f>IF('PLOs-TQF-Mapping'!P17="x",IF('Weighted-Score'!P$5&gt;0,'Weighted-Score'!P$5,""),"")</f>
        <v/>
      </c>
      <c r="Q17" s="24" t="str">
        <f>IF('PLOs-TQF-Mapping'!Q17="x",IF('Weighted-Score'!Q$5&gt;0,'Weighted-Score'!Q$5,""),"")</f>
        <v/>
      </c>
      <c r="R17" s="24" t="str">
        <f>IF('PLOs-TQF-Mapping'!R17="x",IF('Weighted-Score'!R$5&gt;0,'Weighted-Score'!R$5,""),"")</f>
        <v/>
      </c>
      <c r="S17" s="24" t="str">
        <f>IF('PLOs-TQF-Mapping'!S17="x",IF('Weighted-Score'!S$5&gt;0,'Weighted-Score'!S$5,""),"")</f>
        <v/>
      </c>
      <c r="T17" s="24" t="str">
        <f>IF('PLOs-TQF-Mapping'!T17="x",IF('Weighted-Score'!T$5&gt;0,'Weighted-Score'!T$5,""),"")</f>
        <v/>
      </c>
      <c r="U17" s="24" t="str">
        <f>IF('PLOs-TQF-Mapping'!U17="x",IF('Weighted-Score'!U$5&gt;0,'Weighted-Score'!U$5,""),"")</f>
        <v/>
      </c>
      <c r="V17" s="24" t="str">
        <f>IF('PLOs-TQF-Mapping'!V17="x",IF('Weighted-Score'!V$5&gt;0,'Weighted-Score'!V$5,""),"")</f>
        <v/>
      </c>
      <c r="W17" s="24" t="str">
        <f>IF('PLOs-TQF-Mapping'!W17="x",IF('Weighted-Score'!W$5&gt;0,'Weighted-Score'!W$5,""),"")</f>
        <v/>
      </c>
      <c r="X17" s="24" t="str">
        <f>IF('PLOs-TQF-Mapping'!X17="x",IF('Weighted-Score'!X$5&gt;0,'Weighted-Score'!X$5,""),"")</f>
        <v/>
      </c>
      <c r="Y17" s="24" t="str">
        <f>IF('PLOs-TQF-Mapping'!Y17="x",IF('Weighted-Score'!Y$5&gt;0,'Weighted-Score'!Y$5,""),"")</f>
        <v/>
      </c>
      <c r="Z17" s="24" t="str">
        <f>IF('PLOs-TQF-Mapping'!Z17="x",IF('Weighted-Score'!Z$5&gt;0,'Weighted-Score'!Z$5,""),"")</f>
        <v/>
      </c>
      <c r="AA17" s="24" t="str">
        <f>IF('PLOs-TQF-Mapping'!AA17="x",IF('Weighted-Score'!AA$5&gt;0,'Weighted-Score'!AA$5,""),"")</f>
        <v/>
      </c>
      <c r="AB17" s="24" t="str">
        <f>IF('PLOs-TQF-Mapping'!AB17="x",IF('Weighted-Score'!AB$5&gt;0,'Weighted-Score'!AB$5,""),"")</f>
        <v/>
      </c>
      <c r="AC17" s="24">
        <f ca="1">IF('PLOs-TQF-Mapping'!AC17="x",IF('Weighted-Score'!AC$5&gt;0,'Weighted-Score'!AC$5,""),"")</f>
        <v>1.196</v>
      </c>
      <c r="AD17" s="24" t="str">
        <f>IF('PLOs-TQF-Mapping'!AD17="x",IF('Weighted-Score'!AD$5&gt;0,'Weighted-Score'!AD$5,""),"")</f>
        <v/>
      </c>
      <c r="AE17" s="24" t="str">
        <f ca="1">IF('PLOs-TQF-Mapping'!AE17="x",IF('Weighted-Score'!AE$5&gt;0,'Weighted-Score'!AE$5,""),"")</f>
        <v/>
      </c>
      <c r="AF17" s="24" t="str">
        <f ca="1">IF('PLOs-TQF-Mapping'!AF17="x",IF('Weighted-Score'!AF$5&gt;0,'Weighted-Score'!AF$5,""),"")</f>
        <v/>
      </c>
      <c r="AG17" s="46">
        <f t="shared" ca="1" si="3"/>
        <v>1.196</v>
      </c>
      <c r="AJ17" s="165"/>
    </row>
    <row r="18" spans="1:68" ht="18" customHeight="1">
      <c r="A18" s="8"/>
      <c r="B18" s="161" t="s">
        <v>150</v>
      </c>
      <c r="C18" s="162" t="s">
        <v>149</v>
      </c>
      <c r="D18" s="24" t="str">
        <f>IF('PLOs-TQF-Mapping'!D18="x",IF('Weighted-Score'!D$5&gt;0,'Weighted-Score'!D$5,""),"")</f>
        <v/>
      </c>
      <c r="E18" s="24" t="str">
        <f>IF('PLOs-TQF-Mapping'!E18="x",IF('Weighted-Score'!E$5&gt;0,'Weighted-Score'!E$5,""),"")</f>
        <v/>
      </c>
      <c r="F18" s="24" t="str">
        <f ca="1">IF('PLOs-TQF-Mapping'!F18="x",IF('Weighted-Score'!F$5&gt;0,'Weighted-Score'!F$5,""),"")</f>
        <v/>
      </c>
      <c r="G18" s="24" t="str">
        <f ca="1">IF('PLOs-TQF-Mapping'!G18="x",IF('Weighted-Score'!G$5&gt;0,'Weighted-Score'!G$5,""),"")</f>
        <v/>
      </c>
      <c r="H18" s="24" t="str">
        <f>IF('PLOs-TQF-Mapping'!H18="x",IF('Weighted-Score'!H$5&gt;0,'Weighted-Score'!H$5,""),"")</f>
        <v/>
      </c>
      <c r="I18" s="24" t="str">
        <f>IF('PLOs-TQF-Mapping'!I18="x",IF('Weighted-Score'!I$5&gt;0,'Weighted-Score'!I$5,""),"")</f>
        <v/>
      </c>
      <c r="J18" s="24" t="str">
        <f>IF('PLOs-TQF-Mapping'!J18="x",IF('Weighted-Score'!J$5&gt;0,'Weighted-Score'!J$5,""),"")</f>
        <v/>
      </c>
      <c r="K18" s="24" t="str">
        <f>IF('PLOs-TQF-Mapping'!K18="x",IF('Weighted-Score'!K$5&gt;0,'Weighted-Score'!K$5,""),"")</f>
        <v/>
      </c>
      <c r="L18" s="24" t="str">
        <f>IF('PLOs-TQF-Mapping'!L18="x",IF('Weighted-Score'!L$5&gt;0,'Weighted-Score'!L$5,""),"")</f>
        <v/>
      </c>
      <c r="M18" s="24" t="str">
        <f>IF('PLOs-TQF-Mapping'!M18="x",IF('Weighted-Score'!M$5&gt;0,'Weighted-Score'!M$5,""),"")</f>
        <v/>
      </c>
      <c r="N18" s="24" t="str">
        <f>IF('PLOs-TQF-Mapping'!N18="x",IF('Weighted-Score'!N$5&gt;0,'Weighted-Score'!N$5,""),"")</f>
        <v/>
      </c>
      <c r="O18" s="24" t="str">
        <f>IF('PLOs-TQF-Mapping'!O18="x",IF('Weighted-Score'!O$5&gt;0,'Weighted-Score'!O$5,""),"")</f>
        <v/>
      </c>
      <c r="P18" s="24" t="str">
        <f>IF('PLOs-TQF-Mapping'!P18="x",IF('Weighted-Score'!P$5&gt;0,'Weighted-Score'!P$5,""),"")</f>
        <v/>
      </c>
      <c r="Q18" s="24" t="str">
        <f>IF('PLOs-TQF-Mapping'!Q18="x",IF('Weighted-Score'!Q$5&gt;0,'Weighted-Score'!Q$5,""),"")</f>
        <v/>
      </c>
      <c r="R18" s="24" t="str">
        <f>IF('PLOs-TQF-Mapping'!R18="x",IF('Weighted-Score'!R$5&gt;0,'Weighted-Score'!R$5,""),"")</f>
        <v/>
      </c>
      <c r="S18" s="24" t="str">
        <f>IF('PLOs-TQF-Mapping'!S18="x",IF('Weighted-Score'!S$5&gt;0,'Weighted-Score'!S$5,""),"")</f>
        <v/>
      </c>
      <c r="T18" s="24" t="str">
        <f>IF('PLOs-TQF-Mapping'!T18="x",IF('Weighted-Score'!T$5&gt;0,'Weighted-Score'!T$5,""),"")</f>
        <v/>
      </c>
      <c r="U18" s="24" t="str">
        <f>IF('PLOs-TQF-Mapping'!U18="x",IF('Weighted-Score'!U$5&gt;0,'Weighted-Score'!U$5,""),"")</f>
        <v/>
      </c>
      <c r="V18" s="24" t="str">
        <f>IF('PLOs-TQF-Mapping'!V18="x",IF('Weighted-Score'!V$5&gt;0,'Weighted-Score'!V$5,""),"")</f>
        <v/>
      </c>
      <c r="W18" s="24" t="str">
        <f>IF('PLOs-TQF-Mapping'!W18="x",IF('Weighted-Score'!W$5&gt;0,'Weighted-Score'!W$5,""),"")</f>
        <v/>
      </c>
      <c r="X18" s="24" t="str">
        <f ca="1">IF('PLOs-TQF-Mapping'!X18="x",IF('Weighted-Score'!X$5&gt;0,'Weighted-Score'!X$5,""),"")</f>
        <v/>
      </c>
      <c r="Y18" s="24" t="str">
        <f>IF('PLOs-TQF-Mapping'!Y18="x",IF('Weighted-Score'!Y$5&gt;0,'Weighted-Score'!Y$5,""),"")</f>
        <v/>
      </c>
      <c r="Z18" s="24" t="str">
        <f ca="1">IF('PLOs-TQF-Mapping'!Z18="x",IF('Weighted-Score'!Z$5&gt;0,'Weighted-Score'!Z$5,""),"")</f>
        <v/>
      </c>
      <c r="AA18" s="24" t="str">
        <f ca="1">IF('PLOs-TQF-Mapping'!AA18="x",IF('Weighted-Score'!AA$5&gt;0,'Weighted-Score'!AA$5,""),"")</f>
        <v/>
      </c>
      <c r="AB18" s="24" t="str">
        <f>IF('PLOs-TQF-Mapping'!AB18="x",IF('Weighted-Score'!AB$5&gt;0,'Weighted-Score'!AB$5,""),"")</f>
        <v/>
      </c>
      <c r="AC18" s="24" t="str">
        <f>IF('PLOs-TQF-Mapping'!AC18="x",IF('Weighted-Score'!AC$5&gt;0,'Weighted-Score'!AC$5,""),"")</f>
        <v/>
      </c>
      <c r="AD18" s="24" t="str">
        <f>IF('PLOs-TQF-Mapping'!AD18="x",IF('Weighted-Score'!AD$5&gt;0,'Weighted-Score'!AD$5,""),"")</f>
        <v/>
      </c>
      <c r="AE18" s="24" t="str">
        <f>IF('PLOs-TQF-Mapping'!AE18="x",IF('Weighted-Score'!AE$5&gt;0,'Weighted-Score'!AE$5,""),"")</f>
        <v/>
      </c>
      <c r="AF18" s="24" t="str">
        <f>IF('PLOs-TQF-Mapping'!AF18="x",IF('Weighted-Score'!AF$5&gt;0,'Weighted-Score'!AF$5,""),"")</f>
        <v/>
      </c>
      <c r="AG18" s="163">
        <f t="shared" ca="1" si="3"/>
        <v>0</v>
      </c>
      <c r="AH18" s="150"/>
      <c r="AJ18" s="165"/>
    </row>
    <row r="19" spans="1:68" ht="18" customHeight="1" thickBot="1">
      <c r="A19" s="8"/>
      <c r="B19" s="138" t="s">
        <v>150</v>
      </c>
      <c r="C19" s="139" t="s">
        <v>150</v>
      </c>
      <c r="D19" s="140" t="str">
        <f>IF('PLOs-TQF-Mapping'!D19="x",IF('Weighted-Score'!D$5&gt;0,'Weighted-Score'!D$5,""),"")</f>
        <v/>
      </c>
      <c r="E19" s="140" t="str">
        <f>IF('PLOs-TQF-Mapping'!E19="x",IF('Weighted-Score'!E$5&gt;0,'Weighted-Score'!E$5,""),"")</f>
        <v/>
      </c>
      <c r="F19" s="140" t="str">
        <f>IF('PLOs-TQF-Mapping'!F19="x",IF('Weighted-Score'!F$5&gt;0,'Weighted-Score'!F$5,""),"")</f>
        <v/>
      </c>
      <c r="G19" s="140" t="str">
        <f>IF('PLOs-TQF-Mapping'!G19="x",IF('Weighted-Score'!G$5&gt;0,'Weighted-Score'!G$5,""),"")</f>
        <v/>
      </c>
      <c r="H19" s="140" t="str">
        <f>IF('PLOs-TQF-Mapping'!H19="x",IF('Weighted-Score'!H$5&gt;0,'Weighted-Score'!H$5,""),"")</f>
        <v/>
      </c>
      <c r="I19" s="140" t="str">
        <f>IF('PLOs-TQF-Mapping'!I19="x",IF('Weighted-Score'!I$5&gt;0,'Weighted-Score'!I$5,""),"")</f>
        <v/>
      </c>
      <c r="J19" s="140" t="str">
        <f>IF('PLOs-TQF-Mapping'!J19="x",IF('Weighted-Score'!J$5&gt;0,'Weighted-Score'!J$5,""),"")</f>
        <v/>
      </c>
      <c r="K19" s="140" t="str">
        <f>IF('PLOs-TQF-Mapping'!K19="x",IF('Weighted-Score'!K$5&gt;0,'Weighted-Score'!K$5,""),"")</f>
        <v/>
      </c>
      <c r="L19" s="140" t="str">
        <f>IF('PLOs-TQF-Mapping'!L19="x",IF('Weighted-Score'!L$5&gt;0,'Weighted-Score'!L$5,""),"")</f>
        <v/>
      </c>
      <c r="M19" s="140" t="str">
        <f>IF('PLOs-TQF-Mapping'!M19="x",IF('Weighted-Score'!M$5&gt;0,'Weighted-Score'!M$5,""),"")</f>
        <v/>
      </c>
      <c r="N19" s="140" t="str">
        <f>IF('PLOs-TQF-Mapping'!N19="x",IF('Weighted-Score'!N$5&gt;0,'Weighted-Score'!N$5,""),"")</f>
        <v/>
      </c>
      <c r="O19" s="140" t="str">
        <f>IF('PLOs-TQF-Mapping'!O19="x",IF('Weighted-Score'!O$5&gt;0,'Weighted-Score'!O$5,""),"")</f>
        <v/>
      </c>
      <c r="P19" s="140" t="str">
        <f>IF('PLOs-TQF-Mapping'!P19="x",IF('Weighted-Score'!P$5&gt;0,'Weighted-Score'!P$5,""),"")</f>
        <v/>
      </c>
      <c r="Q19" s="140" t="str">
        <f>IF('PLOs-TQF-Mapping'!Q19="x",IF('Weighted-Score'!Q$5&gt;0,'Weighted-Score'!Q$5,""),"")</f>
        <v/>
      </c>
      <c r="R19" s="140" t="str">
        <f>IF('PLOs-TQF-Mapping'!R19="x",IF('Weighted-Score'!R$5&gt;0,'Weighted-Score'!R$5,""),"")</f>
        <v/>
      </c>
      <c r="S19" s="140" t="str">
        <f>IF('PLOs-TQF-Mapping'!S19="x",IF('Weighted-Score'!S$5&gt;0,'Weighted-Score'!S$5,""),"")</f>
        <v/>
      </c>
      <c r="T19" s="140" t="str">
        <f>IF('PLOs-TQF-Mapping'!T19="x",IF('Weighted-Score'!T$5&gt;0,'Weighted-Score'!T$5,""),"")</f>
        <v/>
      </c>
      <c r="U19" s="140" t="str">
        <f>IF('PLOs-TQF-Mapping'!U19="x",IF('Weighted-Score'!U$5&gt;0,'Weighted-Score'!U$5,""),"")</f>
        <v/>
      </c>
      <c r="V19" s="140" t="str">
        <f>IF('PLOs-TQF-Mapping'!V19="x",IF('Weighted-Score'!V$5&gt;0,'Weighted-Score'!V$5,""),"")</f>
        <v/>
      </c>
      <c r="W19" s="140" t="str">
        <f ca="1">IF('PLOs-TQF-Mapping'!W19="x",IF('Weighted-Score'!W$5&gt;0,'Weighted-Score'!W$5,""),"")</f>
        <v/>
      </c>
      <c r="X19" s="140" t="str">
        <f>IF('PLOs-TQF-Mapping'!X19="x",IF('Weighted-Score'!X$5&gt;0,'Weighted-Score'!X$5,""),"")</f>
        <v/>
      </c>
      <c r="Y19" s="140" t="str">
        <f>IF('PLOs-TQF-Mapping'!Y19="x",IF('Weighted-Score'!Y$5&gt;0,'Weighted-Score'!Y$5,""),"")</f>
        <v/>
      </c>
      <c r="Z19" s="140" t="str">
        <f>IF('PLOs-TQF-Mapping'!Z19="x",IF('Weighted-Score'!Z$5&gt;0,'Weighted-Score'!Z$5,""),"")</f>
        <v/>
      </c>
      <c r="AA19" s="140" t="str">
        <f>IF('PLOs-TQF-Mapping'!AA19="x",IF('Weighted-Score'!AA$5&gt;0,'Weighted-Score'!AA$5,""),"")</f>
        <v/>
      </c>
      <c r="AB19" s="140" t="str">
        <f>IF('PLOs-TQF-Mapping'!AB19="x",IF('Weighted-Score'!AB$5&gt;0,'Weighted-Score'!AB$5,""),"")</f>
        <v/>
      </c>
      <c r="AC19" s="140" t="str">
        <f>IF('PLOs-TQF-Mapping'!AC19="x",IF('Weighted-Score'!AC$5&gt;0,'Weighted-Score'!AC$5,""),"")</f>
        <v/>
      </c>
      <c r="AD19" s="140" t="str">
        <f>IF('PLOs-TQF-Mapping'!AD19="x",IF('Weighted-Score'!AD$5&gt;0,'Weighted-Score'!AD$5,""),"")</f>
        <v/>
      </c>
      <c r="AE19" s="140" t="str">
        <f>IF('PLOs-TQF-Mapping'!AE19="x",IF('Weighted-Score'!AE$5&gt;0,'Weighted-Score'!AE$5,""),"")</f>
        <v/>
      </c>
      <c r="AF19" s="140" t="str">
        <f>IF('PLOs-TQF-Mapping'!AF19="x",IF('Weighted-Score'!AF$5&gt;0,'Weighted-Score'!AF$5,""),"")</f>
        <v/>
      </c>
      <c r="AG19" s="141">
        <f t="shared" ca="1" si="3"/>
        <v>0</v>
      </c>
      <c r="AH19" s="142">
        <f ca="1">SUM(AG16:AG19)</f>
        <v>2.3919999999999999</v>
      </c>
      <c r="AI19" s="10">
        <f ca="1">AH19/AH44</f>
        <v>0.9966666666666667</v>
      </c>
      <c r="AJ19" s="164">
        <f ca="1">AH19/PLOsScore!AH$24</f>
        <v>8.5832947587388096E-3</v>
      </c>
      <c r="AK19" s="181"/>
      <c r="AL19" s="181"/>
    </row>
    <row r="20" spans="1:68" ht="18" customHeight="1" thickTop="1">
      <c r="A20" s="8"/>
      <c r="B20" s="5" t="s">
        <v>151</v>
      </c>
      <c r="C20" s="239" t="s">
        <v>147</v>
      </c>
      <c r="D20" s="137" t="str">
        <f>IF('PLOs-TQF-Mapping'!D20="x",IF('Weighted-Score'!D$5&gt;0,'Weighted-Score'!D$5,""),"")</f>
        <v/>
      </c>
      <c r="E20" s="137" t="str">
        <f>IF('PLOs-TQF-Mapping'!E20="x",IF('Weighted-Score'!E$5&gt;0,'Weighted-Score'!E$5,""),"")</f>
        <v/>
      </c>
      <c r="F20" s="137" t="str">
        <f>IF('PLOs-TQF-Mapping'!F20="x",IF('Weighted-Score'!F$5&gt;0,'Weighted-Score'!F$5,""),"")</f>
        <v/>
      </c>
      <c r="G20" s="137" t="str">
        <f>IF('PLOs-TQF-Mapping'!G20="x",IF('Weighted-Score'!G$5&gt;0,'Weighted-Score'!G$5,""),"")</f>
        <v/>
      </c>
      <c r="H20" s="137" t="str">
        <f>IF('PLOs-TQF-Mapping'!H20="x",IF('Weighted-Score'!H$5&gt;0,'Weighted-Score'!H$5,""),"")</f>
        <v/>
      </c>
      <c r="I20" s="137" t="str">
        <f>IF('PLOs-TQF-Mapping'!I20="x",IF('Weighted-Score'!I$5&gt;0,'Weighted-Score'!I$5,""),"")</f>
        <v/>
      </c>
      <c r="J20" s="137" t="str">
        <f>IF('PLOs-TQF-Mapping'!J20="x",IF('Weighted-Score'!J$5&gt;0,'Weighted-Score'!J$5,""),"")</f>
        <v/>
      </c>
      <c r="K20" s="137" t="str">
        <f>IF('PLOs-TQF-Mapping'!K20="x",IF('Weighted-Score'!K$5&gt;0,'Weighted-Score'!K$5,""),"")</f>
        <v/>
      </c>
      <c r="L20" s="137" t="str">
        <f>IF('PLOs-TQF-Mapping'!L20="x",IF('Weighted-Score'!L$5&gt;0,'Weighted-Score'!L$5,""),"")</f>
        <v/>
      </c>
      <c r="M20" s="137" t="str">
        <f>IF('PLOs-TQF-Mapping'!M20="x",IF('Weighted-Score'!M$5&gt;0,'Weighted-Score'!M$5,""),"")</f>
        <v/>
      </c>
      <c r="N20" s="137" t="str">
        <f ca="1">IF('PLOs-TQF-Mapping'!N20="x",IF('Weighted-Score'!N$5&gt;0,'Weighted-Score'!N$5,""),"")</f>
        <v/>
      </c>
      <c r="O20" s="137" t="str">
        <f>IF('PLOs-TQF-Mapping'!O20="x",IF('Weighted-Score'!O$5&gt;0,'Weighted-Score'!O$5,""),"")</f>
        <v/>
      </c>
      <c r="P20" s="137" t="str">
        <f>IF('PLOs-TQF-Mapping'!P20="x",IF('Weighted-Score'!P$5&gt;0,'Weighted-Score'!P$5,""),"")</f>
        <v/>
      </c>
      <c r="Q20" s="137" t="str">
        <f>IF('PLOs-TQF-Mapping'!Q20="x",IF('Weighted-Score'!Q$5&gt;0,'Weighted-Score'!Q$5,""),"")</f>
        <v/>
      </c>
      <c r="R20" s="137" t="str">
        <f>IF('PLOs-TQF-Mapping'!R20="x",IF('Weighted-Score'!R$5&gt;0,'Weighted-Score'!R$5,""),"")</f>
        <v/>
      </c>
      <c r="S20" s="137" t="str">
        <f>IF('PLOs-TQF-Mapping'!S20="x",IF('Weighted-Score'!S$5&gt;0,'Weighted-Score'!S$5,""),"")</f>
        <v/>
      </c>
      <c r="T20" s="137" t="str">
        <f ca="1">IF('PLOs-TQF-Mapping'!T20="x",IF('Weighted-Score'!T$5&gt;0,'Weighted-Score'!T$5,""),"")</f>
        <v/>
      </c>
      <c r="U20" s="137" t="str">
        <f>IF('PLOs-TQF-Mapping'!U20="x",IF('Weighted-Score'!U$5&gt;0,'Weighted-Score'!U$5,""),"")</f>
        <v/>
      </c>
      <c r="V20" s="137" t="str">
        <f>IF('PLOs-TQF-Mapping'!V20="x",IF('Weighted-Score'!V$5&gt;0,'Weighted-Score'!V$5,""),"")</f>
        <v/>
      </c>
      <c r="W20" s="137" t="str">
        <f>IF('PLOs-TQF-Mapping'!W20="x",IF('Weighted-Score'!W$5&gt;0,'Weighted-Score'!W$5,""),"")</f>
        <v/>
      </c>
      <c r="X20" s="137" t="str">
        <f>IF('PLOs-TQF-Mapping'!X20="x",IF('Weighted-Score'!X$5&gt;0,'Weighted-Score'!X$5,""),"")</f>
        <v/>
      </c>
      <c r="Y20" s="137" t="str">
        <f>IF('PLOs-TQF-Mapping'!Y20="x",IF('Weighted-Score'!Y$5&gt;0,'Weighted-Score'!Y$5,""),"")</f>
        <v/>
      </c>
      <c r="Z20" s="137" t="str">
        <f>IF('PLOs-TQF-Mapping'!Z20="x",IF('Weighted-Score'!Z$5&gt;0,'Weighted-Score'!Z$5,""),"")</f>
        <v/>
      </c>
      <c r="AA20" s="137" t="str">
        <f>IF('PLOs-TQF-Mapping'!AA20="x",IF('Weighted-Score'!AA$5&gt;0,'Weighted-Score'!AA$5,""),"")</f>
        <v/>
      </c>
      <c r="AB20" s="137" t="str">
        <f>IF('PLOs-TQF-Mapping'!AB20="x",IF('Weighted-Score'!AB$5&gt;0,'Weighted-Score'!AB$5,""),"")</f>
        <v/>
      </c>
      <c r="AC20" s="137">
        <f ca="1">IF('PLOs-TQF-Mapping'!AC20="x",IF('Weighted-Score'!AC$5&gt;0,'Weighted-Score'!AC$5,""),"")</f>
        <v>1.196</v>
      </c>
      <c r="AD20" s="137" t="str">
        <f>IF('PLOs-TQF-Mapping'!AD20="x",IF('Weighted-Score'!AD$5&gt;0,'Weighted-Score'!AD$5,""),"")</f>
        <v/>
      </c>
      <c r="AE20" s="137" t="str">
        <f>IF('PLOs-TQF-Mapping'!AE20="x",IF('Weighted-Score'!AE$5&gt;0,'Weighted-Score'!AE$5,""),"")</f>
        <v/>
      </c>
      <c r="AF20" s="137" t="str">
        <f ca="1">IF('PLOs-TQF-Mapping'!AF20="x",IF('Weighted-Score'!AF$5&gt;0,'Weighted-Score'!AF$5,""),"")</f>
        <v/>
      </c>
      <c r="AG20" s="46">
        <f t="shared" ca="1" si="3"/>
        <v>1.196</v>
      </c>
      <c r="AJ20" s="165"/>
    </row>
    <row r="21" spans="1:68" ht="18" customHeight="1" thickBot="1">
      <c r="A21" s="8"/>
      <c r="B21" s="138" t="s">
        <v>151</v>
      </c>
      <c r="C21" s="139" t="s">
        <v>148</v>
      </c>
      <c r="D21" s="140" t="str">
        <f>IF('PLOs-TQF-Mapping'!D21="x",IF('Weighted-Score'!D$5&gt;0,'Weighted-Score'!D$5,""),"")</f>
        <v/>
      </c>
      <c r="E21" s="140" t="str">
        <f>IF('PLOs-TQF-Mapping'!E21="x",IF('Weighted-Score'!E$5&gt;0,'Weighted-Score'!E$5,""),"")</f>
        <v/>
      </c>
      <c r="F21" s="140" t="str">
        <f>IF('PLOs-TQF-Mapping'!F21="x",IF('Weighted-Score'!F$5&gt;0,'Weighted-Score'!F$5,""),"")</f>
        <v/>
      </c>
      <c r="G21" s="140" t="str">
        <f>IF('PLOs-TQF-Mapping'!G21="x",IF('Weighted-Score'!G$5&gt;0,'Weighted-Score'!G$5,""),"")</f>
        <v/>
      </c>
      <c r="H21" s="140" t="str">
        <f>IF('PLOs-TQF-Mapping'!H21="x",IF('Weighted-Score'!H$5&gt;0,'Weighted-Score'!H$5,""),"")</f>
        <v/>
      </c>
      <c r="I21" s="140" t="str">
        <f>IF('PLOs-TQF-Mapping'!I21="x",IF('Weighted-Score'!I$5&gt;0,'Weighted-Score'!I$5,""),"")</f>
        <v/>
      </c>
      <c r="J21" s="140" t="str">
        <f>IF('PLOs-TQF-Mapping'!J21="x",IF('Weighted-Score'!J$5&gt;0,'Weighted-Score'!J$5,""),"")</f>
        <v/>
      </c>
      <c r="K21" s="140" t="str">
        <f>IF('PLOs-TQF-Mapping'!K21="x",IF('Weighted-Score'!K$5&gt;0,'Weighted-Score'!K$5,""),"")</f>
        <v/>
      </c>
      <c r="L21" s="140" t="str">
        <f>IF('PLOs-TQF-Mapping'!L21="x",IF('Weighted-Score'!L$5&gt;0,'Weighted-Score'!L$5,""),"")</f>
        <v/>
      </c>
      <c r="M21" s="140" t="str">
        <f>IF('PLOs-TQF-Mapping'!M21="x",IF('Weighted-Score'!M$5&gt;0,'Weighted-Score'!M$5,""),"")</f>
        <v/>
      </c>
      <c r="N21" s="140" t="str">
        <f ca="1">IF('PLOs-TQF-Mapping'!N21="x",IF('Weighted-Score'!N$5&gt;0,'Weighted-Score'!N$5,""),"")</f>
        <v/>
      </c>
      <c r="O21" s="140" t="str">
        <f ca="1">IF('PLOs-TQF-Mapping'!O21="x",IF('Weighted-Score'!O$5&gt;0,'Weighted-Score'!O$5,""),"")</f>
        <v/>
      </c>
      <c r="P21" s="140" t="str">
        <f>IF('PLOs-TQF-Mapping'!P21="x",IF('Weighted-Score'!P$5&gt;0,'Weighted-Score'!P$5,""),"")</f>
        <v/>
      </c>
      <c r="Q21" s="140" t="str">
        <f>IF('PLOs-TQF-Mapping'!Q21="x",IF('Weighted-Score'!Q$5&gt;0,'Weighted-Score'!Q$5,""),"")</f>
        <v/>
      </c>
      <c r="R21" s="140" t="str">
        <f>IF('PLOs-TQF-Mapping'!R21="x",IF('Weighted-Score'!R$5&gt;0,'Weighted-Score'!R$5,""),"")</f>
        <v/>
      </c>
      <c r="S21" s="140" t="str">
        <f>IF('PLOs-TQF-Mapping'!S21="x",IF('Weighted-Score'!S$5&gt;0,'Weighted-Score'!S$5,""),"")</f>
        <v/>
      </c>
      <c r="T21" s="140" t="str">
        <f>IF('PLOs-TQF-Mapping'!T21="x",IF('Weighted-Score'!T$5&gt;0,'Weighted-Score'!T$5,""),"")</f>
        <v/>
      </c>
      <c r="U21" s="140" t="str">
        <f>IF('PLOs-TQF-Mapping'!U21="x",IF('Weighted-Score'!U$5&gt;0,'Weighted-Score'!U$5,""),"")</f>
        <v/>
      </c>
      <c r="V21" s="140" t="str">
        <f>IF('PLOs-TQF-Mapping'!V21="x",IF('Weighted-Score'!V$5&gt;0,'Weighted-Score'!V$5,""),"")</f>
        <v/>
      </c>
      <c r="W21" s="140" t="str">
        <f>IF('PLOs-TQF-Mapping'!W21="x",IF('Weighted-Score'!W$5&gt;0,'Weighted-Score'!W$5,""),"")</f>
        <v/>
      </c>
      <c r="X21" s="140" t="str">
        <f>IF('PLOs-TQF-Mapping'!X21="x",IF('Weighted-Score'!X$5&gt;0,'Weighted-Score'!X$5,""),"")</f>
        <v/>
      </c>
      <c r="Y21" s="140" t="str">
        <f>IF('PLOs-TQF-Mapping'!Y21="x",IF('Weighted-Score'!Y$5&gt;0,'Weighted-Score'!Y$5,""),"")</f>
        <v/>
      </c>
      <c r="Z21" s="140" t="str">
        <f>IF('PLOs-TQF-Mapping'!Z21="x",IF('Weighted-Score'!Z$5&gt;0,'Weighted-Score'!Z$5,""),"")</f>
        <v/>
      </c>
      <c r="AA21" s="140" t="str">
        <f>IF('PLOs-TQF-Mapping'!AA21="x",IF('Weighted-Score'!AA$5&gt;0,'Weighted-Score'!AA$5,""),"")</f>
        <v/>
      </c>
      <c r="AB21" s="140">
        <f ca="1">IF('PLOs-TQF-Mapping'!AB21="x",IF('Weighted-Score'!AB$5&gt;0,'Weighted-Score'!AB$5,""),"")</f>
        <v>1.5320338983050847</v>
      </c>
      <c r="AC21" s="140" t="str">
        <f>IF('PLOs-TQF-Mapping'!AC21="x",IF('Weighted-Score'!AC$5&gt;0,'Weighted-Score'!AC$5,""),"")</f>
        <v/>
      </c>
      <c r="AD21" s="140" t="str">
        <f>IF('PLOs-TQF-Mapping'!AD21="x",IF('Weighted-Score'!AD$5&gt;0,'Weighted-Score'!AD$5,""),"")</f>
        <v/>
      </c>
      <c r="AE21" s="140" t="str">
        <f>IF('PLOs-TQF-Mapping'!AE21="x",IF('Weighted-Score'!AE$5&gt;0,'Weighted-Score'!AE$5,""),"")</f>
        <v/>
      </c>
      <c r="AF21" s="140" t="str">
        <f>IF('PLOs-TQF-Mapping'!AF21="x",IF('Weighted-Score'!AF$5&gt;0,'Weighted-Score'!AF$5,""),"")</f>
        <v/>
      </c>
      <c r="AG21" s="141">
        <f t="shared" ca="1" si="3"/>
        <v>1.5320338983050847</v>
      </c>
      <c r="AH21" s="142">
        <f ca="1">SUM(AG20:AG21)</f>
        <v>2.7280338983050845</v>
      </c>
      <c r="AI21" s="10">
        <f ca="1">AH21/AH46</f>
        <v>0.92475725366274042</v>
      </c>
      <c r="AJ21" s="164">
        <f ca="1">AH21/PLOsScore!AH$24</f>
        <v>9.7890965974012697E-3</v>
      </c>
      <c r="AK21" s="181"/>
      <c r="AL21" s="181"/>
    </row>
    <row r="22" spans="1:68" ht="18" customHeight="1" thickTop="1">
      <c r="A22" s="8"/>
      <c r="B22" s="5" t="s">
        <v>152</v>
      </c>
      <c r="C22" s="239" t="s">
        <v>147</v>
      </c>
      <c r="D22" s="137" t="str">
        <f ca="1">IF('PLOs-TQF-Mapping'!D22="x",IF('Weighted-Score'!D$5&gt;0,'Weighted-Score'!D$5,""),"")</f>
        <v/>
      </c>
      <c r="E22" s="137" t="str">
        <f ca="1">IF('PLOs-TQF-Mapping'!E22="x",IF('Weighted-Score'!E$5&gt;0,'Weighted-Score'!E$5,""),"")</f>
        <v/>
      </c>
      <c r="F22" s="137" t="str">
        <f>IF('PLOs-TQF-Mapping'!F22="x",IF('Weighted-Score'!F$5&gt;0,'Weighted-Score'!F$5,""),"")</f>
        <v/>
      </c>
      <c r="G22" s="137" t="str">
        <f ca="1">IF('PLOs-TQF-Mapping'!G22="x",IF('Weighted-Score'!G$5&gt;0,'Weighted-Score'!G$5,""),"")</f>
        <v/>
      </c>
      <c r="H22" s="137" t="str">
        <f ca="1">IF('PLOs-TQF-Mapping'!H22="x",IF('Weighted-Score'!H$5&gt;0,'Weighted-Score'!H$5,""),"")</f>
        <v/>
      </c>
      <c r="I22" s="137" t="str">
        <f>IF('PLOs-TQF-Mapping'!I22="x",IF('Weighted-Score'!I$5&gt;0,'Weighted-Score'!I$5,""),"")</f>
        <v/>
      </c>
      <c r="J22" s="137" t="str">
        <f ca="1">IF('PLOs-TQF-Mapping'!J22="x",IF('Weighted-Score'!J$5&gt;0,'Weighted-Score'!J$5,""),"")</f>
        <v/>
      </c>
      <c r="K22" s="137" t="str">
        <f>IF('PLOs-TQF-Mapping'!K22="x",IF('Weighted-Score'!K$5&gt;0,'Weighted-Score'!K$5,""),"")</f>
        <v/>
      </c>
      <c r="L22" s="137" t="str">
        <f>IF('PLOs-TQF-Mapping'!L22="x",IF('Weighted-Score'!L$5&gt;0,'Weighted-Score'!L$5,""),"")</f>
        <v/>
      </c>
      <c r="M22" s="137" t="str">
        <f>IF('PLOs-TQF-Mapping'!M22="x",IF('Weighted-Score'!M$5&gt;0,'Weighted-Score'!M$5,""),"")</f>
        <v/>
      </c>
      <c r="N22" s="137" t="str">
        <f>IF('PLOs-TQF-Mapping'!N22="x",IF('Weighted-Score'!N$5&gt;0,'Weighted-Score'!N$5,""),"")</f>
        <v/>
      </c>
      <c r="O22" s="137" t="str">
        <f>IF('PLOs-TQF-Mapping'!O22="x",IF('Weighted-Score'!O$5&gt;0,'Weighted-Score'!O$5,""),"")</f>
        <v/>
      </c>
      <c r="P22" s="137" t="str">
        <f>IF('PLOs-TQF-Mapping'!P22="x",IF('Weighted-Score'!P$5&gt;0,'Weighted-Score'!P$5,""),"")</f>
        <v/>
      </c>
      <c r="Q22" s="137" t="str">
        <f>IF('PLOs-TQF-Mapping'!Q22="x",IF('Weighted-Score'!Q$5&gt;0,'Weighted-Score'!Q$5,""),"")</f>
        <v/>
      </c>
      <c r="R22" s="137" t="str">
        <f>IF('PLOs-TQF-Mapping'!R22="x",IF('Weighted-Score'!R$5&gt;0,'Weighted-Score'!R$5,""),"")</f>
        <v/>
      </c>
      <c r="S22" s="137" t="str">
        <f>IF('PLOs-TQF-Mapping'!S22="x",IF('Weighted-Score'!S$5&gt;0,'Weighted-Score'!S$5,""),"")</f>
        <v/>
      </c>
      <c r="T22" s="137" t="str">
        <f>IF('PLOs-TQF-Mapping'!T22="x",IF('Weighted-Score'!T$5&gt;0,'Weighted-Score'!T$5,""),"")</f>
        <v/>
      </c>
      <c r="U22" s="137" t="str">
        <f>IF('PLOs-TQF-Mapping'!U22="x",IF('Weighted-Score'!U$5&gt;0,'Weighted-Score'!U$5,""),"")</f>
        <v/>
      </c>
      <c r="V22" s="137" t="str">
        <f>IF('PLOs-TQF-Mapping'!V22="x",IF('Weighted-Score'!V$5&gt;0,'Weighted-Score'!V$5,""),"")</f>
        <v/>
      </c>
      <c r="W22" s="137" t="str">
        <f>IF('PLOs-TQF-Mapping'!W22="x",IF('Weighted-Score'!W$5&gt;0,'Weighted-Score'!W$5,""),"")</f>
        <v/>
      </c>
      <c r="X22" s="137" t="str">
        <f>IF('PLOs-TQF-Mapping'!X22="x",IF('Weighted-Score'!X$5&gt;0,'Weighted-Score'!X$5,""),"")</f>
        <v/>
      </c>
      <c r="Y22" s="137" t="str">
        <f>IF('PLOs-TQF-Mapping'!Y22="x",IF('Weighted-Score'!Y$5&gt;0,'Weighted-Score'!Y$5,""),"")</f>
        <v/>
      </c>
      <c r="Z22" s="137" t="str">
        <f ca="1">IF('PLOs-TQF-Mapping'!Z22="x",IF('Weighted-Score'!Z$5&gt;0,'Weighted-Score'!Z$5,""),"")</f>
        <v/>
      </c>
      <c r="AA22" s="137" t="str">
        <f>IF('PLOs-TQF-Mapping'!AA22="x",IF('Weighted-Score'!AA$5&gt;0,'Weighted-Score'!AA$5,""),"")</f>
        <v/>
      </c>
      <c r="AB22" s="137" t="str">
        <f>IF('PLOs-TQF-Mapping'!AB22="x",IF('Weighted-Score'!AB$5&gt;0,'Weighted-Score'!AB$5,""),"")</f>
        <v/>
      </c>
      <c r="AC22" s="137" t="str">
        <f>IF('PLOs-TQF-Mapping'!AC22="x",IF('Weighted-Score'!AC$5&gt;0,'Weighted-Score'!AC$5,""),"")</f>
        <v/>
      </c>
      <c r="AD22" s="137" t="str">
        <f>IF('PLOs-TQF-Mapping'!AD22="x",IF('Weighted-Score'!AD$5&gt;0,'Weighted-Score'!AD$5,""),"")</f>
        <v/>
      </c>
      <c r="AE22" s="137" t="str">
        <f>IF('PLOs-TQF-Mapping'!AE22="x",IF('Weighted-Score'!AE$5&gt;0,'Weighted-Score'!AE$5,""),"")</f>
        <v/>
      </c>
      <c r="AF22" s="137" t="str">
        <f>IF('PLOs-TQF-Mapping'!AF22="x",IF('Weighted-Score'!AF$5&gt;0,'Weighted-Score'!AF$5,""),"")</f>
        <v/>
      </c>
      <c r="AG22" s="46">
        <f t="shared" ca="1" si="3"/>
        <v>0</v>
      </c>
      <c r="AJ22" s="165"/>
    </row>
    <row r="23" spans="1:68" ht="18" customHeight="1">
      <c r="A23" s="8"/>
      <c r="B23" s="5" t="s">
        <v>152</v>
      </c>
      <c r="C23" s="239" t="s">
        <v>148</v>
      </c>
      <c r="D23" s="24" t="str">
        <f>IF('PLOs-TQF-Mapping'!D23="x",IF('Weighted-Score'!D$5&gt;0,'Weighted-Score'!D$5,""),"")</f>
        <v/>
      </c>
      <c r="E23" s="24" t="str">
        <f>IF('PLOs-TQF-Mapping'!E23="x",IF('Weighted-Score'!E$5&gt;0,'Weighted-Score'!E$5,""),"")</f>
        <v/>
      </c>
      <c r="F23" s="24" t="str">
        <f>IF('PLOs-TQF-Mapping'!F23="x",IF('Weighted-Score'!F$5&gt;0,'Weighted-Score'!F$5,""),"")</f>
        <v/>
      </c>
      <c r="G23" s="24" t="str">
        <f>IF('PLOs-TQF-Mapping'!G23="x",IF('Weighted-Score'!G$5&gt;0,'Weighted-Score'!G$5,""),"")</f>
        <v/>
      </c>
      <c r="H23" s="24" t="str">
        <f>IF('PLOs-TQF-Mapping'!H23="x",IF('Weighted-Score'!H$5&gt;0,'Weighted-Score'!H$5,""),"")</f>
        <v/>
      </c>
      <c r="I23" s="24" t="str">
        <f ca="1">IF('PLOs-TQF-Mapping'!I23="x",IF('Weighted-Score'!I$5&gt;0,'Weighted-Score'!I$5,""),"")</f>
        <v/>
      </c>
      <c r="J23" s="24" t="str">
        <f ca="1">IF('PLOs-TQF-Mapping'!J23="x",IF('Weighted-Score'!J$5&gt;0,'Weighted-Score'!J$5,""),"")</f>
        <v/>
      </c>
      <c r="K23" s="24" t="str">
        <f>IF('PLOs-TQF-Mapping'!K23="x",IF('Weighted-Score'!K$5&gt;0,'Weighted-Score'!K$5,""),"")</f>
        <v/>
      </c>
      <c r="L23" s="24" t="str">
        <f>IF('PLOs-TQF-Mapping'!L23="x",IF('Weighted-Score'!L$5&gt;0,'Weighted-Score'!L$5,""),"")</f>
        <v/>
      </c>
      <c r="M23" s="24" t="str">
        <f>IF('PLOs-TQF-Mapping'!M23="x",IF('Weighted-Score'!M$5&gt;0,'Weighted-Score'!M$5,""),"")</f>
        <v/>
      </c>
      <c r="N23" s="24" t="str">
        <f>IF('PLOs-TQF-Mapping'!N23="x",IF('Weighted-Score'!N$5&gt;0,'Weighted-Score'!N$5,""),"")</f>
        <v/>
      </c>
      <c r="O23" s="24" t="str">
        <f>IF('PLOs-TQF-Mapping'!O23="x",IF('Weighted-Score'!O$5&gt;0,'Weighted-Score'!O$5,""),"")</f>
        <v/>
      </c>
      <c r="P23" s="24" t="str">
        <f>IF('PLOs-TQF-Mapping'!P23="x",IF('Weighted-Score'!P$5&gt;0,'Weighted-Score'!P$5,""),"")</f>
        <v/>
      </c>
      <c r="Q23" s="24" t="str">
        <f>IF('PLOs-TQF-Mapping'!Q23="x",IF('Weighted-Score'!Q$5&gt;0,'Weighted-Score'!Q$5,""),"")</f>
        <v/>
      </c>
      <c r="R23" s="24" t="str">
        <f>IF('PLOs-TQF-Mapping'!R23="x",IF('Weighted-Score'!R$5&gt;0,'Weighted-Score'!R$5,""),"")</f>
        <v/>
      </c>
      <c r="S23" s="24" t="str">
        <f>IF('PLOs-TQF-Mapping'!S23="x",IF('Weighted-Score'!S$5&gt;0,'Weighted-Score'!S$5,""),"")</f>
        <v/>
      </c>
      <c r="T23" s="24" t="str">
        <f>IF('PLOs-TQF-Mapping'!T23="x",IF('Weighted-Score'!T$5&gt;0,'Weighted-Score'!T$5,""),"")</f>
        <v/>
      </c>
      <c r="U23" s="24" t="str">
        <f>IF('PLOs-TQF-Mapping'!U23="x",IF('Weighted-Score'!U$5&gt;0,'Weighted-Score'!U$5,""),"")</f>
        <v/>
      </c>
      <c r="V23" s="24" t="str">
        <f>IF('PLOs-TQF-Mapping'!V23="x",IF('Weighted-Score'!V$5&gt;0,'Weighted-Score'!V$5,""),"")</f>
        <v/>
      </c>
      <c r="W23" s="24" t="str">
        <f>IF('PLOs-TQF-Mapping'!W23="x",IF('Weighted-Score'!W$5&gt;0,'Weighted-Score'!W$5,""),"")</f>
        <v/>
      </c>
      <c r="X23" s="24" t="str">
        <f>IF('PLOs-TQF-Mapping'!X23="x",IF('Weighted-Score'!X$5&gt;0,'Weighted-Score'!X$5,""),"")</f>
        <v/>
      </c>
      <c r="Y23" s="24" t="str">
        <f ca="1">IF('PLOs-TQF-Mapping'!Y23="x",IF('Weighted-Score'!Y$5&gt;0,'Weighted-Score'!Y$5,""),"")</f>
        <v/>
      </c>
      <c r="Z23" s="24" t="str">
        <f>IF('PLOs-TQF-Mapping'!Z23="x",IF('Weighted-Score'!Z$5&gt;0,'Weighted-Score'!Z$5,""),"")</f>
        <v/>
      </c>
      <c r="AA23" s="24" t="str">
        <f>IF('PLOs-TQF-Mapping'!AA23="x",IF('Weighted-Score'!AA$5&gt;0,'Weighted-Score'!AA$5,""),"")</f>
        <v/>
      </c>
      <c r="AB23" s="24" t="str">
        <f>IF('PLOs-TQF-Mapping'!AB23="x",IF('Weighted-Score'!AB$5&gt;0,'Weighted-Score'!AB$5,""),"")</f>
        <v/>
      </c>
      <c r="AC23" s="24" t="str">
        <f>IF('PLOs-TQF-Mapping'!AC23="x",IF('Weighted-Score'!AC$5&gt;0,'Weighted-Score'!AC$5,""),"")</f>
        <v/>
      </c>
      <c r="AD23" s="24" t="str">
        <f>IF('PLOs-TQF-Mapping'!AD23="x",IF('Weighted-Score'!AD$5&gt;0,'Weighted-Score'!AD$5,""),"")</f>
        <v/>
      </c>
      <c r="AE23" s="24" t="str">
        <f>IF('PLOs-TQF-Mapping'!AE23="x",IF('Weighted-Score'!AE$5&gt;0,'Weighted-Score'!AE$5,""),"")</f>
        <v/>
      </c>
      <c r="AF23" s="24" t="str">
        <f>IF('PLOs-TQF-Mapping'!AF23="x",IF('Weighted-Score'!AF$5&gt;0,'Weighted-Score'!AF$5,""),"")</f>
        <v/>
      </c>
      <c r="AG23" s="46">
        <f t="shared" ca="1" si="3"/>
        <v>0</v>
      </c>
      <c r="AH23" s="10">
        <f ca="1">SUM(AG22:AG23)</f>
        <v>0</v>
      </c>
      <c r="AI23" s="10" t="e">
        <f ca="1">AH23/AH48</f>
        <v>#DIV/0!</v>
      </c>
      <c r="AJ23" s="164">
        <f ca="1">AH23/PLOsScore!AH$24</f>
        <v>0</v>
      </c>
      <c r="AK23" s="10"/>
      <c r="AL23" s="10"/>
    </row>
    <row r="24" spans="1:68" ht="18" customHeight="1">
      <c r="AH24" s="10">
        <f ca="1">SUM(AH8:AH23)</f>
        <v>36.079186440677972</v>
      </c>
      <c r="AK24" s="10"/>
      <c r="AL24" s="10"/>
    </row>
    <row r="25" spans="1:68" ht="18" customHeight="1">
      <c r="D25" s="3"/>
      <c r="AI25" s="10"/>
      <c r="AK25" s="10"/>
      <c r="AL25" s="10"/>
    </row>
    <row r="27" spans="1:68" ht="18" customHeight="1">
      <c r="C27" s="3" t="s">
        <v>185</v>
      </c>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L27" s="8" t="s">
        <v>116</v>
      </c>
      <c r="BP27" s="8"/>
    </row>
    <row r="28" spans="1:68" ht="18" customHeight="1">
      <c r="B28" s="27" t="s">
        <v>116</v>
      </c>
      <c r="C28" s="27" t="s">
        <v>117</v>
      </c>
      <c r="D28" s="16" t="s">
        <v>118</v>
      </c>
      <c r="E28" s="16" t="s">
        <v>119</v>
      </c>
      <c r="F28" s="16" t="s">
        <v>120</v>
      </c>
      <c r="G28" s="16" t="s">
        <v>121</v>
      </c>
      <c r="H28" s="16" t="s">
        <v>122</v>
      </c>
      <c r="I28" s="16" t="s">
        <v>123</v>
      </c>
      <c r="J28" s="16" t="s">
        <v>124</v>
      </c>
      <c r="K28" s="16" t="s">
        <v>125</v>
      </c>
      <c r="L28" s="16" t="s">
        <v>126</v>
      </c>
      <c r="M28" s="16" t="s">
        <v>127</v>
      </c>
      <c r="N28" s="16" t="s">
        <v>128</v>
      </c>
      <c r="O28" s="16" t="s">
        <v>129</v>
      </c>
      <c r="P28" s="16" t="s">
        <v>130</v>
      </c>
      <c r="Q28" s="16" t="s">
        <v>131</v>
      </c>
      <c r="R28" s="16" t="s">
        <v>132</v>
      </c>
      <c r="S28" s="16" t="s">
        <v>133</v>
      </c>
      <c r="T28" s="16" t="s">
        <v>134</v>
      </c>
      <c r="U28" s="16" t="s">
        <v>135</v>
      </c>
      <c r="V28" s="16" t="s">
        <v>136</v>
      </c>
      <c r="W28" s="16" t="s">
        <v>137</v>
      </c>
      <c r="X28" s="16" t="s">
        <v>138</v>
      </c>
      <c r="Y28" s="16" t="s">
        <v>139</v>
      </c>
      <c r="Z28" s="16" t="s">
        <v>140</v>
      </c>
      <c r="AA28" s="16" t="s">
        <v>141</v>
      </c>
      <c r="AB28" s="16" t="s">
        <v>142</v>
      </c>
      <c r="AC28" s="16" t="s">
        <v>143</v>
      </c>
      <c r="AD28" s="16" t="s">
        <v>144</v>
      </c>
      <c r="AE28" s="16" t="s">
        <v>145</v>
      </c>
      <c r="AF28" s="16" t="s">
        <v>146</v>
      </c>
      <c r="AG28" s="8" t="s">
        <v>184</v>
      </c>
      <c r="AH28" s="3" t="s">
        <v>186</v>
      </c>
      <c r="AL28" s="104"/>
      <c r="AM28" s="158" t="s">
        <v>118</v>
      </c>
      <c r="AN28" s="158" t="s">
        <v>119</v>
      </c>
      <c r="AO28" s="158" t="s">
        <v>120</v>
      </c>
      <c r="AP28" s="158" t="s">
        <v>121</v>
      </c>
      <c r="AQ28" s="158" t="s">
        <v>122</v>
      </c>
      <c r="AR28" s="158" t="s">
        <v>123</v>
      </c>
      <c r="AS28" s="158" t="s">
        <v>124</v>
      </c>
      <c r="AT28" s="158" t="s">
        <v>125</v>
      </c>
      <c r="AU28" s="158" t="s">
        <v>126</v>
      </c>
      <c r="AV28" s="158" t="s">
        <v>127</v>
      </c>
      <c r="AW28" s="158" t="s">
        <v>128</v>
      </c>
      <c r="AX28" s="158" t="s">
        <v>129</v>
      </c>
      <c r="AY28" s="158" t="s">
        <v>130</v>
      </c>
      <c r="AZ28" s="158" t="s">
        <v>131</v>
      </c>
      <c r="BA28" s="158" t="s">
        <v>132</v>
      </c>
      <c r="BB28" s="158" t="s">
        <v>133</v>
      </c>
      <c r="BC28" s="158" t="s">
        <v>134</v>
      </c>
      <c r="BD28" s="158" t="s">
        <v>135</v>
      </c>
      <c r="BE28" s="158" t="s">
        <v>136</v>
      </c>
      <c r="BF28" s="158" t="s">
        <v>137</v>
      </c>
      <c r="BG28" s="158" t="s">
        <v>138</v>
      </c>
      <c r="BH28" s="158" t="s">
        <v>139</v>
      </c>
      <c r="BI28" s="158">
        <v>4.4000000000000004</v>
      </c>
      <c r="BJ28" s="158" t="s">
        <v>141</v>
      </c>
      <c r="BK28" s="158" t="s">
        <v>142</v>
      </c>
      <c r="BL28" s="158" t="s">
        <v>143</v>
      </c>
      <c r="BM28" s="158" t="s">
        <v>144</v>
      </c>
      <c r="BN28" s="158" t="s">
        <v>145</v>
      </c>
      <c r="BO28" s="158" t="s">
        <v>146</v>
      </c>
      <c r="BP28" s="8"/>
    </row>
    <row r="29" spans="1:68" ht="18" customHeight="1">
      <c r="B29" s="5" t="s">
        <v>147</v>
      </c>
      <c r="C29" s="239" t="s">
        <v>147</v>
      </c>
      <c r="D29" s="24" t="str">
        <f>IF('PLOs-TQF-Mapping'!D4="x",IF(Weighted!D$5&gt;0,Weighted!D$5,""),"")</f>
        <v/>
      </c>
      <c r="E29" s="24" t="str">
        <f>IF('PLOs-TQF-Mapping'!E4="x",IF(Weighted!E$5&gt;0,Weighted!E$5,""),"")</f>
        <v/>
      </c>
      <c r="F29" s="24" t="str">
        <f>IF('PLOs-TQF-Mapping'!F4="x",IF(Weighted!F$5&gt;0,Weighted!F$5,""),"")</f>
        <v/>
      </c>
      <c r="G29" s="24" t="str">
        <f>IF('PLOs-TQF-Mapping'!G4="x",IF(Weighted!G$5&gt;0,Weighted!G$5,""),"")</f>
        <v/>
      </c>
      <c r="H29" s="24" t="str">
        <f>IF('PLOs-TQF-Mapping'!H4="x",IF(Weighted!H$5&gt;0,Weighted!H$5,""),"")</f>
        <v/>
      </c>
      <c r="I29" s="24" t="str">
        <f>IF('PLOs-TQF-Mapping'!I4="x",IF(Weighted!I$5&gt;0,Weighted!I$5,""),"")</f>
        <v/>
      </c>
      <c r="J29" s="24" t="str">
        <f>IF('PLOs-TQF-Mapping'!J4="x",IF(Weighted!J$5&gt;0,Weighted!J$5,""),"")</f>
        <v/>
      </c>
      <c r="K29" s="24">
        <f ca="1">IF('PLOs-TQF-Mapping'!K4="x",IF(Weighted!K$5&gt;0,Weighted!K$5,""),"")</f>
        <v>3.8499999999999996</v>
      </c>
      <c r="L29" s="24" t="str">
        <f>IF('PLOs-TQF-Mapping'!L4="x",IF(Weighted!L$5&gt;0,Weighted!L$5,""),"")</f>
        <v/>
      </c>
      <c r="M29" s="24" t="str">
        <f>IF('PLOs-TQF-Mapping'!M4="x",IF(Weighted!M$5&gt;0,Weighted!M$5,""),"")</f>
        <v/>
      </c>
      <c r="N29" s="24" t="str">
        <f>IF('PLOs-TQF-Mapping'!N4="x",IF(Weighted!N$5&gt;0,Weighted!N$5,""),"")</f>
        <v/>
      </c>
      <c r="O29" s="24" t="str">
        <f>IF('PLOs-TQF-Mapping'!O4="x",IF(Weighted!O$5&gt;0,Weighted!O$5,""),"")</f>
        <v/>
      </c>
      <c r="P29" s="24" t="str">
        <f>IF('PLOs-TQF-Mapping'!P4="x",IF(Weighted!P$5&gt;0,Weighted!P$5,""),"")</f>
        <v/>
      </c>
      <c r="Q29" s="24" t="str">
        <f>IF('PLOs-TQF-Mapping'!Q4="x",IF(Weighted!Q$5&gt;0,Weighted!Q$5,""),"")</f>
        <v/>
      </c>
      <c r="R29" s="24" t="str">
        <f>IF('PLOs-TQF-Mapping'!R4="x",IF(Weighted!R$5&gt;0,Weighted!R$5,""),"")</f>
        <v/>
      </c>
      <c r="S29" s="24" t="str">
        <f>IF('PLOs-TQF-Mapping'!S4="x",IF(Weighted!S$5&gt;0,Weighted!S$5,""),"")</f>
        <v/>
      </c>
      <c r="T29" s="24" t="str">
        <f>IF('PLOs-TQF-Mapping'!T4="x",IF(Weighted!T$5&gt;0,Weighted!T$5,""),"")</f>
        <v/>
      </c>
      <c r="U29" s="24" t="str">
        <f>IF('PLOs-TQF-Mapping'!U4="x",IF(Weighted!U$5&gt;0,Weighted!U$5,""),"")</f>
        <v/>
      </c>
      <c r="V29" s="24" t="str">
        <f>IF('PLOs-TQF-Mapping'!V4="x",IF(Weighted!V$5&gt;0,Weighted!V$5,""),"")</f>
        <v/>
      </c>
      <c r="W29" s="24" t="str">
        <f>IF('PLOs-TQF-Mapping'!W4="x",IF(Weighted!W$5&gt;0,Weighted!W$5,""),"")</f>
        <v/>
      </c>
      <c r="X29" s="24" t="str">
        <f>IF('PLOs-TQF-Mapping'!X4="x",IF(Weighted!X$5&gt;0,Weighted!X$5,""),"")</f>
        <v/>
      </c>
      <c r="Y29" s="24" t="str">
        <f>IF('PLOs-TQF-Mapping'!Y4="x",IF(Weighted!Y$5&gt;0,Weighted!Y$5,""),"")</f>
        <v/>
      </c>
      <c r="Z29" s="24" t="str">
        <f>IF('PLOs-TQF-Mapping'!Z4="x",IF(Weighted!Z$5&gt;0,Weighted!Z$5,""),"")</f>
        <v/>
      </c>
      <c r="AA29" s="24" t="str">
        <f>IF('PLOs-TQF-Mapping'!AA4="x",IF(Weighted!AA$5&gt;0,Weighted!AA$5,""),"")</f>
        <v/>
      </c>
      <c r="AB29" s="24" t="str">
        <f>IF('PLOs-TQF-Mapping'!AB4="x",IF(Weighted!AB$5&gt;0,Weighted!AB$5,""),"")</f>
        <v/>
      </c>
      <c r="AC29" s="24" t="str">
        <f>IF('PLOs-TQF-Mapping'!AC4="x",IF(Weighted!AC$5&gt;0,Weighted!AC$5,""),"")</f>
        <v/>
      </c>
      <c r="AD29" s="24" t="str">
        <f>IF('PLOs-TQF-Mapping'!AD4="x",IF(Weighted!AD$5&gt;0,Weighted!AD$5,""),"")</f>
        <v/>
      </c>
      <c r="AE29" s="24" t="str">
        <f>IF('PLOs-TQF-Mapping'!AE4="x",IF(Weighted!AE$5&gt;0,Weighted!AE$5,""),"")</f>
        <v/>
      </c>
      <c r="AF29" s="24" t="str">
        <f>IF('PLOs-TQF-Mapping'!AF4="x",IF(Weighted!AF$5&gt;0,Weighted!AF$5,""),"")</f>
        <v/>
      </c>
      <c r="AG29" s="46">
        <f ca="1">SUM(D29:AF29)</f>
        <v>3.8499999999999996</v>
      </c>
      <c r="AL29" s="104">
        <v>1</v>
      </c>
      <c r="AM29" s="196" t="str">
        <f t="shared" ref="AM29:AV34" si="5">IF(SUMIF($B$29:$B$48,$AL29,D$29:D$48) &gt; 0,SUMIF($B$29:$B$48,$AL29,D$29:D$48),"")</f>
        <v/>
      </c>
      <c r="AN29" s="196" t="str">
        <f t="shared" si="5"/>
        <v/>
      </c>
      <c r="AO29" s="196" t="str">
        <f t="shared" si="5"/>
        <v/>
      </c>
      <c r="AP29" s="196" t="str">
        <f t="shared" si="5"/>
        <v/>
      </c>
      <c r="AQ29" s="196" t="str">
        <f t="shared" si="5"/>
        <v/>
      </c>
      <c r="AR29" s="196" t="str">
        <f t="shared" ca="1" si="5"/>
        <v/>
      </c>
      <c r="AS29" s="196" t="str">
        <f t="shared" si="5"/>
        <v/>
      </c>
      <c r="AT29" s="196">
        <f t="shared" ca="1" si="5"/>
        <v>3.8499999999999996</v>
      </c>
      <c r="AU29" s="196">
        <f t="shared" ca="1" si="5"/>
        <v>2.75</v>
      </c>
      <c r="AV29" s="196" t="str">
        <f t="shared" si="5"/>
        <v/>
      </c>
      <c r="AW29" s="196" t="str">
        <f t="shared" ref="AW29:BF34" si="6">IF(SUMIF($B$29:$B$48,$AL29,N$29:N$48) &gt; 0,SUMIF($B$29:$B$48,$AL29,N$29:N$48),"")</f>
        <v/>
      </c>
      <c r="AX29" s="196" t="str">
        <f t="shared" si="6"/>
        <v/>
      </c>
      <c r="AY29" s="196" t="str">
        <f t="shared" ca="1" si="6"/>
        <v/>
      </c>
      <c r="AZ29" s="196" t="str">
        <f t="shared" si="6"/>
        <v/>
      </c>
      <c r="BA29" s="196">
        <f t="shared" ca="1" si="6"/>
        <v>2.1999999999999997</v>
      </c>
      <c r="BB29" s="196" t="str">
        <f t="shared" si="6"/>
        <v/>
      </c>
      <c r="BC29" s="196" t="str">
        <f t="shared" si="6"/>
        <v/>
      </c>
      <c r="BD29" s="196" t="str">
        <f t="shared" si="6"/>
        <v/>
      </c>
      <c r="BE29" s="196">
        <f t="shared" ca="1" si="6"/>
        <v>2.75</v>
      </c>
      <c r="BF29" s="196" t="str">
        <f t="shared" si="6"/>
        <v/>
      </c>
      <c r="BG29" s="196" t="str">
        <f t="shared" ref="BG29:BO34" si="7">IF(SUMIF($B$29:$B$48,$AL29,X$29:X$48) &gt; 0,SUMIF($B$29:$B$48,$AL29,X$29:X$48),"")</f>
        <v/>
      </c>
      <c r="BH29" s="196" t="str">
        <f t="shared" ca="1" si="7"/>
        <v/>
      </c>
      <c r="BI29" s="196" t="str">
        <f t="shared" si="7"/>
        <v/>
      </c>
      <c r="BJ29" s="196" t="str">
        <f t="shared" si="7"/>
        <v/>
      </c>
      <c r="BK29" s="196" t="str">
        <f t="shared" si="7"/>
        <v/>
      </c>
      <c r="BL29" s="196" t="str">
        <f t="shared" si="7"/>
        <v/>
      </c>
      <c r="BM29" s="196">
        <f t="shared" ca="1" si="7"/>
        <v>1.0999999999999999</v>
      </c>
      <c r="BN29" s="196" t="str">
        <f t="shared" si="7"/>
        <v/>
      </c>
      <c r="BO29" s="196" t="str">
        <f t="shared" si="7"/>
        <v/>
      </c>
      <c r="BP29" s="46">
        <f t="shared" ref="BP29:BP34" ca="1" si="8">SUM(AM29:BO29)</f>
        <v>12.649999999999999</v>
      </c>
    </row>
    <row r="30" spans="1:68" ht="18" customHeight="1">
      <c r="B30" s="5" t="s">
        <v>147</v>
      </c>
      <c r="C30" s="239" t="s">
        <v>148</v>
      </c>
      <c r="D30" s="24" t="str">
        <f>IF('PLOs-TQF-Mapping'!D5="x",IF(Weighted!D$5&gt;0,Weighted!D$5,""),"")</f>
        <v/>
      </c>
      <c r="E30" s="24" t="str">
        <f>IF('PLOs-TQF-Mapping'!E5="x",IF(Weighted!E$5&gt;0,Weighted!E$5,""),"")</f>
        <v/>
      </c>
      <c r="F30" s="24" t="str">
        <f>IF('PLOs-TQF-Mapping'!F5="x",IF(Weighted!F$5&gt;0,Weighted!F$5,""),"")</f>
        <v/>
      </c>
      <c r="G30" s="24" t="str">
        <f>IF('PLOs-TQF-Mapping'!G5="x",IF(Weighted!G$5&gt;0,Weighted!G$5,""),"")</f>
        <v/>
      </c>
      <c r="H30" s="24" t="str">
        <f>IF('PLOs-TQF-Mapping'!H5="x",IF(Weighted!H$5&gt;0,Weighted!H$5,""),"")</f>
        <v/>
      </c>
      <c r="I30" s="24" t="str">
        <f>IF('PLOs-TQF-Mapping'!I5="x",IF(Weighted!I$5&gt;0,Weighted!I$5,""),"")</f>
        <v/>
      </c>
      <c r="J30" s="24" t="str">
        <f>IF('PLOs-TQF-Mapping'!J5="x",IF(Weighted!J$5&gt;0,Weighted!J$5,""),"")</f>
        <v/>
      </c>
      <c r="K30" s="24" t="str">
        <f>IF('PLOs-TQF-Mapping'!K5="x",IF(Weighted!K$5&gt;0,Weighted!K$5,""),"")</f>
        <v/>
      </c>
      <c r="L30" s="24" t="str">
        <f>IF('PLOs-TQF-Mapping'!L5="x",IF(Weighted!L$5&gt;0,Weighted!L$5,""),"")</f>
        <v/>
      </c>
      <c r="M30" s="24" t="str">
        <f>IF('PLOs-TQF-Mapping'!M5="x",IF(Weighted!M$5&gt;0,Weighted!M$5,""),"")</f>
        <v/>
      </c>
      <c r="N30" s="24" t="str">
        <f>IF('PLOs-TQF-Mapping'!N5="x",IF(Weighted!N$5&gt;0,Weighted!N$5,""),"")</f>
        <v/>
      </c>
      <c r="O30" s="24" t="str">
        <f>IF('PLOs-TQF-Mapping'!O5="x",IF(Weighted!O$5&gt;0,Weighted!O$5,""),"")</f>
        <v/>
      </c>
      <c r="P30" s="24" t="str">
        <f ca="1">IF('PLOs-TQF-Mapping'!P5="x",IF(Weighted!P$5&gt;0,Weighted!P$5,""),"")</f>
        <v/>
      </c>
      <c r="Q30" s="24" t="str">
        <f>IF('PLOs-TQF-Mapping'!Q5="x",IF(Weighted!Q$5&gt;0,Weighted!Q$5,""),"")</f>
        <v/>
      </c>
      <c r="R30" s="24" t="str">
        <f>IF('PLOs-TQF-Mapping'!R5="x",IF(Weighted!R$5&gt;0,Weighted!R$5,""),"")</f>
        <v/>
      </c>
      <c r="S30" s="24" t="str">
        <f>IF('PLOs-TQF-Mapping'!S5="x",IF(Weighted!S$5&gt;0,Weighted!S$5,""),"")</f>
        <v/>
      </c>
      <c r="T30" s="24" t="str">
        <f>IF('PLOs-TQF-Mapping'!T5="x",IF(Weighted!T$5&gt;0,Weighted!T$5,""),"")</f>
        <v/>
      </c>
      <c r="U30" s="24" t="str">
        <f>IF('PLOs-TQF-Mapping'!U5="x",IF(Weighted!U$5&gt;0,Weighted!U$5,""),"")</f>
        <v/>
      </c>
      <c r="V30" s="24" t="str">
        <f>IF('PLOs-TQF-Mapping'!V5="x",IF(Weighted!V$5&gt;0,Weighted!V$5,""),"")</f>
        <v/>
      </c>
      <c r="W30" s="24" t="str">
        <f>IF('PLOs-TQF-Mapping'!W5="x",IF(Weighted!W$5&gt;0,Weighted!W$5,""),"")</f>
        <v/>
      </c>
      <c r="X30" s="24" t="str">
        <f>IF('PLOs-TQF-Mapping'!X5="x",IF(Weighted!X$5&gt;0,Weighted!X$5,""),"")</f>
        <v/>
      </c>
      <c r="Y30" s="24" t="str">
        <f>IF('PLOs-TQF-Mapping'!Y5="x",IF(Weighted!Y$5&gt;0,Weighted!Y$5,""),"")</f>
        <v/>
      </c>
      <c r="Z30" s="24" t="str">
        <f>IF('PLOs-TQF-Mapping'!Z5="x",IF(Weighted!Z$5&gt;0,Weighted!Z$5,""),"")</f>
        <v/>
      </c>
      <c r="AA30" s="24" t="str">
        <f>IF('PLOs-TQF-Mapping'!AA5="x",IF(Weighted!AA$5&gt;0,Weighted!AA$5,""),"")</f>
        <v/>
      </c>
      <c r="AB30" s="24" t="str">
        <f>IF('PLOs-TQF-Mapping'!AB5="x",IF(Weighted!AB$5&gt;0,Weighted!AB$5,""),"")</f>
        <v/>
      </c>
      <c r="AC30" s="24" t="str">
        <f>IF('PLOs-TQF-Mapping'!AC5="x",IF(Weighted!AC$5&gt;0,Weighted!AC$5,""),"")</f>
        <v/>
      </c>
      <c r="AD30" s="24" t="str">
        <f>IF('PLOs-TQF-Mapping'!AD5="x",IF(Weighted!AD$5&gt;0,Weighted!AD$5,""),"")</f>
        <v/>
      </c>
      <c r="AE30" s="24" t="str">
        <f>IF('PLOs-TQF-Mapping'!AE5="x",IF(Weighted!AE$5&gt;0,Weighted!AE$5,""),"")</f>
        <v/>
      </c>
      <c r="AF30" s="24" t="str">
        <f>IF('PLOs-TQF-Mapping'!AF5="x",IF(Weighted!AF$5&gt;0,Weighted!AF$5,""),"")</f>
        <v/>
      </c>
      <c r="AG30" s="46">
        <f t="shared" ref="AG30:AG48" ca="1" si="9">SUM(D30:AF30)</f>
        <v>0</v>
      </c>
      <c r="AL30" s="104">
        <v>2</v>
      </c>
      <c r="AM30" s="196" t="str">
        <f t="shared" si="5"/>
        <v/>
      </c>
      <c r="AN30" s="196" t="str">
        <f t="shared" si="5"/>
        <v/>
      </c>
      <c r="AO30" s="196" t="str">
        <f t="shared" si="5"/>
        <v/>
      </c>
      <c r="AP30" s="196" t="str">
        <f t="shared" si="5"/>
        <v/>
      </c>
      <c r="AQ30" s="196" t="str">
        <f t="shared" si="5"/>
        <v/>
      </c>
      <c r="AR30" s="196" t="str">
        <f t="shared" si="5"/>
        <v/>
      </c>
      <c r="AS30" s="196" t="str">
        <f t="shared" si="5"/>
        <v/>
      </c>
      <c r="AT30" s="196" t="str">
        <f t="shared" si="5"/>
        <v/>
      </c>
      <c r="AU30" s="196" t="str">
        <f t="shared" si="5"/>
        <v/>
      </c>
      <c r="AV30" s="196" t="str">
        <f t="shared" ca="1" si="5"/>
        <v/>
      </c>
      <c r="AW30" s="196" t="str">
        <f t="shared" si="6"/>
        <v/>
      </c>
      <c r="AX30" s="196" t="str">
        <f t="shared" si="6"/>
        <v/>
      </c>
      <c r="AY30" s="196" t="str">
        <f t="shared" si="6"/>
        <v/>
      </c>
      <c r="AZ30" s="196" t="str">
        <f t="shared" ca="1" si="6"/>
        <v/>
      </c>
      <c r="BA30" s="196" t="str">
        <f t="shared" si="6"/>
        <v/>
      </c>
      <c r="BB30" s="196" t="str">
        <f t="shared" ca="1" si="6"/>
        <v/>
      </c>
      <c r="BC30" s="196" t="str">
        <f t="shared" si="6"/>
        <v/>
      </c>
      <c r="BD30" s="196">
        <f t="shared" ca="1" si="6"/>
        <v>1</v>
      </c>
      <c r="BE30" s="196">
        <f t="shared" ca="1" si="6"/>
        <v>11</v>
      </c>
      <c r="BF30" s="196" t="str">
        <f t="shared" si="6"/>
        <v/>
      </c>
      <c r="BG30" s="196" t="str">
        <f t="shared" si="7"/>
        <v/>
      </c>
      <c r="BH30" s="196" t="str">
        <f t="shared" si="7"/>
        <v/>
      </c>
      <c r="BI30" s="196" t="str">
        <f t="shared" si="7"/>
        <v/>
      </c>
      <c r="BJ30" s="196" t="str">
        <f t="shared" si="7"/>
        <v/>
      </c>
      <c r="BK30" s="196" t="str">
        <f t="shared" si="7"/>
        <v/>
      </c>
      <c r="BL30" s="196" t="str">
        <f t="shared" si="7"/>
        <v/>
      </c>
      <c r="BM30" s="196" t="str">
        <f t="shared" si="7"/>
        <v/>
      </c>
      <c r="BN30" s="196" t="str">
        <f t="shared" si="7"/>
        <v/>
      </c>
      <c r="BO30" s="196" t="str">
        <f t="shared" si="7"/>
        <v/>
      </c>
      <c r="BP30" s="46">
        <f t="shared" ca="1" si="8"/>
        <v>12</v>
      </c>
    </row>
    <row r="31" spans="1:68" ht="18" customHeight="1">
      <c r="B31" s="5" t="s">
        <v>147</v>
      </c>
      <c r="C31" s="239" t="s">
        <v>149</v>
      </c>
      <c r="D31" s="24" t="str">
        <f>IF('PLOs-TQF-Mapping'!D6="x",IF(Weighted!D$5&gt;0,Weighted!D$5,""),"")</f>
        <v/>
      </c>
      <c r="E31" s="24" t="str">
        <f>IF('PLOs-TQF-Mapping'!E6="x",IF(Weighted!E$5&gt;0,Weighted!E$5,""),"")</f>
        <v/>
      </c>
      <c r="F31" s="24" t="str">
        <f>IF('PLOs-TQF-Mapping'!F6="x",IF(Weighted!F$5&gt;0,Weighted!F$5,""),"")</f>
        <v/>
      </c>
      <c r="G31" s="24" t="str">
        <f>IF('PLOs-TQF-Mapping'!G6="x",IF(Weighted!G$5&gt;0,Weighted!G$5,""),"")</f>
        <v/>
      </c>
      <c r="H31" s="24" t="str">
        <f>IF('PLOs-TQF-Mapping'!H6="x",IF(Weighted!H$5&gt;0,Weighted!H$5,""),"")</f>
        <v/>
      </c>
      <c r="I31" s="24" t="str">
        <f>IF('PLOs-TQF-Mapping'!I6="x",IF(Weighted!I$5&gt;0,Weighted!I$5,""),"")</f>
        <v/>
      </c>
      <c r="J31" s="24" t="str">
        <f>IF('PLOs-TQF-Mapping'!J6="x",IF(Weighted!J$5&gt;0,Weighted!J$5,""),"")</f>
        <v/>
      </c>
      <c r="K31" s="24" t="str">
        <f>IF('PLOs-TQF-Mapping'!K6="x",IF(Weighted!K$5&gt;0,Weighted!K$5,""),"")</f>
        <v/>
      </c>
      <c r="L31" s="24" t="str">
        <f>IF('PLOs-TQF-Mapping'!L6="x",IF(Weighted!L$5&gt;0,Weighted!L$5,""),"")</f>
        <v/>
      </c>
      <c r="M31" s="24" t="str">
        <f>IF('PLOs-TQF-Mapping'!M6="x",IF(Weighted!M$5&gt;0,Weighted!M$5,""),"")</f>
        <v/>
      </c>
      <c r="N31" s="24" t="str">
        <f>IF('PLOs-TQF-Mapping'!N6="x",IF(Weighted!N$5&gt;0,Weighted!N$5,""),"")</f>
        <v/>
      </c>
      <c r="O31" s="24" t="str">
        <f>IF('PLOs-TQF-Mapping'!O6="x",IF(Weighted!O$5&gt;0,Weighted!O$5,""),"")</f>
        <v/>
      </c>
      <c r="P31" s="24" t="str">
        <f ca="1">IF('PLOs-TQF-Mapping'!P6="x",IF(Weighted!P$5&gt;0,Weighted!P$5,""),"")</f>
        <v/>
      </c>
      <c r="Q31" s="24" t="str">
        <f>IF('PLOs-TQF-Mapping'!Q6="x",IF(Weighted!Q$5&gt;0,Weighted!Q$5,""),"")</f>
        <v/>
      </c>
      <c r="R31" s="24" t="str">
        <f>IF('PLOs-TQF-Mapping'!R6="x",IF(Weighted!R$5&gt;0,Weighted!R$5,""),"")</f>
        <v/>
      </c>
      <c r="S31" s="24" t="str">
        <f>IF('PLOs-TQF-Mapping'!S6="x",IF(Weighted!S$5&gt;0,Weighted!S$5,""),"")</f>
        <v/>
      </c>
      <c r="T31" s="24" t="str">
        <f>IF('PLOs-TQF-Mapping'!T6="x",IF(Weighted!T$5&gt;0,Weighted!T$5,""),"")</f>
        <v/>
      </c>
      <c r="U31" s="24" t="str">
        <f>IF('PLOs-TQF-Mapping'!U6="x",IF(Weighted!U$5&gt;0,Weighted!U$5,""),"")</f>
        <v/>
      </c>
      <c r="V31" s="24" t="str">
        <f>IF('PLOs-TQF-Mapping'!V6="x",IF(Weighted!V$5&gt;0,Weighted!V$5,""),"")</f>
        <v/>
      </c>
      <c r="W31" s="24" t="str">
        <f>IF('PLOs-TQF-Mapping'!W6="x",IF(Weighted!W$5&gt;0,Weighted!W$5,""),"")</f>
        <v/>
      </c>
      <c r="X31" s="24" t="str">
        <f>IF('PLOs-TQF-Mapping'!X6="x",IF(Weighted!X$5&gt;0,Weighted!X$5,""),"")</f>
        <v/>
      </c>
      <c r="Y31" s="24" t="str">
        <f>IF('PLOs-TQF-Mapping'!Y6="x",IF(Weighted!Y$5&gt;0,Weighted!Y$5,""),"")</f>
        <v/>
      </c>
      <c r="Z31" s="24" t="str">
        <f>IF('PLOs-TQF-Mapping'!Z6="x",IF(Weighted!Z$5&gt;0,Weighted!Z$5,""),"")</f>
        <v/>
      </c>
      <c r="AA31" s="24" t="str">
        <f>IF('PLOs-TQF-Mapping'!AA6="x",IF(Weighted!AA$5&gt;0,Weighted!AA$5,""),"")</f>
        <v/>
      </c>
      <c r="AB31" s="24" t="str">
        <f>IF('PLOs-TQF-Mapping'!AB6="x",IF(Weighted!AB$5&gt;0,Weighted!AB$5,""),"")</f>
        <v/>
      </c>
      <c r="AC31" s="24" t="str">
        <f>IF('PLOs-TQF-Mapping'!AC6="x",IF(Weighted!AC$5&gt;0,Weighted!AC$5,""),"")</f>
        <v/>
      </c>
      <c r="AD31" s="24" t="str">
        <f>IF('PLOs-TQF-Mapping'!AD6="x",IF(Weighted!AD$5&gt;0,Weighted!AD$5,""),"")</f>
        <v/>
      </c>
      <c r="AE31" s="24" t="str">
        <f>IF('PLOs-TQF-Mapping'!AE6="x",IF(Weighted!AE$5&gt;0,Weighted!AE$5,""),"")</f>
        <v/>
      </c>
      <c r="AF31" s="24" t="str">
        <f>IF('PLOs-TQF-Mapping'!AF6="x",IF(Weighted!AF$5&gt;0,Weighted!AF$5,""),"")</f>
        <v/>
      </c>
      <c r="AG31" s="46">
        <f t="shared" ca="1" si="9"/>
        <v>0</v>
      </c>
      <c r="AL31" s="104">
        <v>3</v>
      </c>
      <c r="AM31" s="196" t="str">
        <f t="shared" si="5"/>
        <v/>
      </c>
      <c r="AN31" s="196" t="str">
        <f t="shared" si="5"/>
        <v/>
      </c>
      <c r="AO31" s="196" t="str">
        <f t="shared" si="5"/>
        <v/>
      </c>
      <c r="AP31" s="196" t="str">
        <f t="shared" si="5"/>
        <v/>
      </c>
      <c r="AQ31" s="196" t="str">
        <f t="shared" si="5"/>
        <v/>
      </c>
      <c r="AR31" s="196" t="str">
        <f t="shared" si="5"/>
        <v/>
      </c>
      <c r="AS31" s="196" t="str">
        <f t="shared" si="5"/>
        <v/>
      </c>
      <c r="AT31" s="196" t="str">
        <f t="shared" si="5"/>
        <v/>
      </c>
      <c r="AU31" s="196" t="str">
        <f t="shared" si="5"/>
        <v/>
      </c>
      <c r="AV31" s="196" t="str">
        <f t="shared" ca="1" si="5"/>
        <v/>
      </c>
      <c r="AW31" s="196" t="str">
        <f t="shared" si="6"/>
        <v/>
      </c>
      <c r="AX31" s="196" t="str">
        <f t="shared" si="6"/>
        <v/>
      </c>
      <c r="AY31" s="196" t="str">
        <f t="shared" si="6"/>
        <v/>
      </c>
      <c r="AZ31" s="196" t="str">
        <f t="shared" si="6"/>
        <v/>
      </c>
      <c r="BA31" s="196" t="str">
        <f t="shared" si="6"/>
        <v/>
      </c>
      <c r="BB31" s="196" t="str">
        <f t="shared" ca="1" si="6"/>
        <v/>
      </c>
      <c r="BC31" s="196" t="str">
        <f t="shared" si="6"/>
        <v/>
      </c>
      <c r="BD31" s="196" t="str">
        <f t="shared" si="6"/>
        <v/>
      </c>
      <c r="BE31" s="196">
        <f t="shared" ca="1" si="6"/>
        <v>8.25</v>
      </c>
      <c r="BF31" s="196" t="str">
        <f t="shared" si="6"/>
        <v/>
      </c>
      <c r="BG31" s="196" t="str">
        <f t="shared" si="7"/>
        <v/>
      </c>
      <c r="BH31" s="196" t="str">
        <f t="shared" ca="1" si="7"/>
        <v/>
      </c>
      <c r="BI31" s="196" t="str">
        <f t="shared" si="7"/>
        <v/>
      </c>
      <c r="BJ31" s="196" t="str">
        <f t="shared" ca="1" si="7"/>
        <v/>
      </c>
      <c r="BK31" s="196" t="str">
        <f t="shared" si="7"/>
        <v/>
      </c>
      <c r="BL31" s="196" t="str">
        <f t="shared" si="7"/>
        <v/>
      </c>
      <c r="BM31" s="196">
        <f t="shared" ca="1" si="7"/>
        <v>1.0999999999999999</v>
      </c>
      <c r="BN31" s="196" t="str">
        <f t="shared" si="7"/>
        <v/>
      </c>
      <c r="BO31" s="196" t="str">
        <f t="shared" si="7"/>
        <v/>
      </c>
      <c r="BP31" s="46">
        <f t="shared" ca="1" si="8"/>
        <v>9.35</v>
      </c>
    </row>
    <row r="32" spans="1:68" ht="18" customHeight="1">
      <c r="B32" s="5" t="s">
        <v>147</v>
      </c>
      <c r="C32" s="239" t="s">
        <v>150</v>
      </c>
      <c r="D32" s="24" t="str">
        <f>IF('PLOs-TQF-Mapping'!D7="x",IF(Weighted!D$5&gt;0,Weighted!D$5,""),"")</f>
        <v/>
      </c>
      <c r="E32" s="24" t="str">
        <f>IF('PLOs-TQF-Mapping'!E7="x",IF(Weighted!E$5&gt;0,Weighted!E$5,""),"")</f>
        <v/>
      </c>
      <c r="F32" s="24" t="str">
        <f>IF('PLOs-TQF-Mapping'!F7="x",IF(Weighted!F$5&gt;0,Weighted!F$5,""),"")</f>
        <v/>
      </c>
      <c r="G32" s="24" t="str">
        <f>IF('PLOs-TQF-Mapping'!G7="x",IF(Weighted!G$5&gt;0,Weighted!G$5,""),"")</f>
        <v/>
      </c>
      <c r="H32" s="24" t="str">
        <f>IF('PLOs-TQF-Mapping'!H7="x",IF(Weighted!H$5&gt;0,Weighted!H$5,""),"")</f>
        <v/>
      </c>
      <c r="I32" s="24" t="str">
        <f ca="1">IF('PLOs-TQF-Mapping'!I7="x",IF(Weighted!I$5&gt;0,Weighted!I$5,""),"")</f>
        <v/>
      </c>
      <c r="J32" s="24" t="str">
        <f>IF('PLOs-TQF-Mapping'!J7="x",IF(Weighted!J$5&gt;0,Weighted!J$5,""),"")</f>
        <v/>
      </c>
      <c r="K32" s="24" t="str">
        <f>IF('PLOs-TQF-Mapping'!K7="x",IF(Weighted!K$5&gt;0,Weighted!K$5,""),"")</f>
        <v/>
      </c>
      <c r="L32" s="24" t="str">
        <f>IF('PLOs-TQF-Mapping'!L7="x",IF(Weighted!L$5&gt;0,Weighted!L$5,""),"")</f>
        <v/>
      </c>
      <c r="M32" s="24" t="str">
        <f>IF('PLOs-TQF-Mapping'!M7="x",IF(Weighted!M$5&gt;0,Weighted!M$5,""),"")</f>
        <v/>
      </c>
      <c r="N32" s="24" t="str">
        <f>IF('PLOs-TQF-Mapping'!N7="x",IF(Weighted!N$5&gt;0,Weighted!N$5,""),"")</f>
        <v/>
      </c>
      <c r="O32" s="24" t="str">
        <f>IF('PLOs-TQF-Mapping'!O7="x",IF(Weighted!O$5&gt;0,Weighted!O$5,""),"")</f>
        <v/>
      </c>
      <c r="P32" s="24" t="str">
        <f ca="1">IF('PLOs-TQF-Mapping'!P7="x",IF(Weighted!P$5&gt;0,Weighted!P$5,""),"")</f>
        <v/>
      </c>
      <c r="Q32" s="24" t="str">
        <f>IF('PLOs-TQF-Mapping'!Q7="x",IF(Weighted!Q$5&gt;0,Weighted!Q$5,""),"")</f>
        <v/>
      </c>
      <c r="R32" s="24">
        <f ca="1">IF('PLOs-TQF-Mapping'!R7="x",IF(Weighted!R$5&gt;0,Weighted!R$5,""),"")</f>
        <v>1.0999999999999999</v>
      </c>
      <c r="S32" s="24" t="str">
        <f>IF('PLOs-TQF-Mapping'!S7="x",IF(Weighted!S$5&gt;0,Weighted!S$5,""),"")</f>
        <v/>
      </c>
      <c r="T32" s="24" t="str">
        <f>IF('PLOs-TQF-Mapping'!T7="x",IF(Weighted!T$5&gt;0,Weighted!T$5,""),"")</f>
        <v/>
      </c>
      <c r="U32" s="24" t="str">
        <f>IF('PLOs-TQF-Mapping'!U7="x",IF(Weighted!U$5&gt;0,Weighted!U$5,""),"")</f>
        <v/>
      </c>
      <c r="V32" s="24" t="str">
        <f>IF('PLOs-TQF-Mapping'!V7="x",IF(Weighted!V$5&gt;0,Weighted!V$5,""),"")</f>
        <v/>
      </c>
      <c r="W32" s="24" t="str">
        <f>IF('PLOs-TQF-Mapping'!W7="x",IF(Weighted!W$5&gt;0,Weighted!W$5,""),"")</f>
        <v/>
      </c>
      <c r="X32" s="24" t="str">
        <f>IF('PLOs-TQF-Mapping'!X7="x",IF(Weighted!X$5&gt;0,Weighted!X$5,""),"")</f>
        <v/>
      </c>
      <c r="Y32" s="24" t="str">
        <f ca="1">IF('PLOs-TQF-Mapping'!Y7="x",IF(Weighted!Y$5&gt;0,Weighted!Y$5,""),"")</f>
        <v/>
      </c>
      <c r="Z32" s="24" t="str">
        <f>IF('PLOs-TQF-Mapping'!Z7="x",IF(Weighted!Z$5&gt;0,Weighted!Z$5,""),"")</f>
        <v/>
      </c>
      <c r="AA32" s="24" t="str">
        <f>IF('PLOs-TQF-Mapping'!AA7="x",IF(Weighted!AA$5&gt;0,Weighted!AA$5,""),"")</f>
        <v/>
      </c>
      <c r="AB32" s="24" t="str">
        <f>IF('PLOs-TQF-Mapping'!AB7="x",IF(Weighted!AB$5&gt;0,Weighted!AB$5,""),"")</f>
        <v/>
      </c>
      <c r="AC32" s="24" t="str">
        <f>IF('PLOs-TQF-Mapping'!AC7="x",IF(Weighted!AC$5&gt;0,Weighted!AC$5,""),"")</f>
        <v/>
      </c>
      <c r="AD32" s="24" t="str">
        <f>IF('PLOs-TQF-Mapping'!AD7="x",IF(Weighted!AD$5&gt;0,Weighted!AD$5,""),"")</f>
        <v/>
      </c>
      <c r="AE32" s="24" t="str">
        <f>IF('PLOs-TQF-Mapping'!AE7="x",IF(Weighted!AE$5&gt;0,Weighted!AE$5,""),"")</f>
        <v/>
      </c>
      <c r="AF32" s="24" t="str">
        <f>IF('PLOs-TQF-Mapping'!AF7="x",IF(Weighted!AF$5&gt;0,Weighted!AF$5,""),"")</f>
        <v/>
      </c>
      <c r="AG32" s="46">
        <f t="shared" ca="1" si="9"/>
        <v>1.0999999999999999</v>
      </c>
      <c r="AL32" s="104">
        <v>4</v>
      </c>
      <c r="AM32" s="196" t="str">
        <f t="shared" si="5"/>
        <v/>
      </c>
      <c r="AN32" s="196" t="str">
        <f t="shared" si="5"/>
        <v/>
      </c>
      <c r="AO32" s="196" t="str">
        <f t="shared" ca="1" si="5"/>
        <v/>
      </c>
      <c r="AP32" s="196" t="str">
        <f t="shared" ca="1" si="5"/>
        <v/>
      </c>
      <c r="AQ32" s="196" t="str">
        <f t="shared" si="5"/>
        <v/>
      </c>
      <c r="AR32" s="196" t="str">
        <f t="shared" si="5"/>
        <v/>
      </c>
      <c r="AS32" s="196" t="str">
        <f t="shared" si="5"/>
        <v/>
      </c>
      <c r="AT32" s="196" t="str">
        <f t="shared" si="5"/>
        <v/>
      </c>
      <c r="AU32" s="196" t="str">
        <f t="shared" si="5"/>
        <v/>
      </c>
      <c r="AV32" s="196" t="str">
        <f t="shared" si="5"/>
        <v/>
      </c>
      <c r="AW32" s="196" t="str">
        <f t="shared" si="6"/>
        <v/>
      </c>
      <c r="AX32" s="196" t="str">
        <f t="shared" si="6"/>
        <v/>
      </c>
      <c r="AY32" s="196" t="str">
        <f t="shared" si="6"/>
        <v/>
      </c>
      <c r="AZ32" s="196" t="str">
        <f t="shared" si="6"/>
        <v/>
      </c>
      <c r="BA32" s="196" t="str">
        <f t="shared" si="6"/>
        <v/>
      </c>
      <c r="BB32" s="196" t="str">
        <f t="shared" si="6"/>
        <v/>
      </c>
      <c r="BC32" s="196" t="str">
        <f t="shared" si="6"/>
        <v/>
      </c>
      <c r="BD32" s="196" t="str">
        <f t="shared" si="6"/>
        <v/>
      </c>
      <c r="BE32" s="196" t="str">
        <f t="shared" si="6"/>
        <v/>
      </c>
      <c r="BF32" s="196" t="str">
        <f t="shared" ca="1" si="6"/>
        <v/>
      </c>
      <c r="BG32" s="196" t="str">
        <f t="shared" ca="1" si="7"/>
        <v/>
      </c>
      <c r="BH32" s="196" t="str">
        <f t="shared" si="7"/>
        <v/>
      </c>
      <c r="BI32" s="196" t="str">
        <f t="shared" ca="1" si="7"/>
        <v/>
      </c>
      <c r="BJ32" s="196" t="str">
        <f t="shared" ca="1" si="7"/>
        <v/>
      </c>
      <c r="BK32" s="196" t="str">
        <f t="shared" si="7"/>
        <v/>
      </c>
      <c r="BL32" s="196">
        <f t="shared" ca="1" si="7"/>
        <v>2.4</v>
      </c>
      <c r="BM32" s="196" t="str">
        <f t="shared" si="7"/>
        <v/>
      </c>
      <c r="BN32" s="196" t="str">
        <f t="shared" ca="1" si="7"/>
        <v/>
      </c>
      <c r="BO32" s="196" t="str">
        <f t="shared" ca="1" si="7"/>
        <v/>
      </c>
      <c r="BP32" s="46">
        <f t="shared" ca="1" si="8"/>
        <v>2.4</v>
      </c>
    </row>
    <row r="33" spans="2:68" ht="18" customHeight="1">
      <c r="B33" s="5" t="s">
        <v>147</v>
      </c>
      <c r="C33" s="239" t="s">
        <v>151</v>
      </c>
      <c r="D33" s="24" t="str">
        <f>IF('PLOs-TQF-Mapping'!D8="x",IF(Weighted!D$5&gt;0,Weighted!D$5,""),"")</f>
        <v/>
      </c>
      <c r="E33" s="24" t="str">
        <f>IF('PLOs-TQF-Mapping'!E8="x",IF(Weighted!E$5&gt;0,Weighted!E$5,""),"")</f>
        <v/>
      </c>
      <c r="F33" s="24" t="str">
        <f>IF('PLOs-TQF-Mapping'!F8="x",IF(Weighted!F$5&gt;0,Weighted!F$5,""),"")</f>
        <v/>
      </c>
      <c r="G33" s="24" t="str">
        <f>IF('PLOs-TQF-Mapping'!G8="x",IF(Weighted!G$5&gt;0,Weighted!G$5,""),"")</f>
        <v/>
      </c>
      <c r="H33" s="24" t="str">
        <f>IF('PLOs-TQF-Mapping'!H8="x",IF(Weighted!H$5&gt;0,Weighted!H$5,""),"")</f>
        <v/>
      </c>
      <c r="I33" s="24" t="str">
        <f>IF('PLOs-TQF-Mapping'!I8="x",IF(Weighted!I$5&gt;0,Weighted!I$5,""),"")</f>
        <v/>
      </c>
      <c r="J33" s="24" t="str">
        <f>IF('PLOs-TQF-Mapping'!J8="x",IF(Weighted!J$5&gt;0,Weighted!J$5,""),"")</f>
        <v/>
      </c>
      <c r="K33" s="24" t="str">
        <f>IF('PLOs-TQF-Mapping'!K8="x",IF(Weighted!K$5&gt;0,Weighted!K$5,""),"")</f>
        <v/>
      </c>
      <c r="L33" s="24">
        <f ca="1">IF('PLOs-TQF-Mapping'!L8="x",IF(Weighted!L$5&gt;0,Weighted!L$5,""),"")</f>
        <v>2.75</v>
      </c>
      <c r="M33" s="24" t="str">
        <f>IF('PLOs-TQF-Mapping'!M8="x",IF(Weighted!M$5&gt;0,Weighted!M$5,""),"")</f>
        <v/>
      </c>
      <c r="N33" s="24" t="str">
        <f>IF('PLOs-TQF-Mapping'!N8="x",IF(Weighted!N$5&gt;0,Weighted!N$5,""),"")</f>
        <v/>
      </c>
      <c r="O33" s="24" t="str">
        <f>IF('PLOs-TQF-Mapping'!O8="x",IF(Weighted!O$5&gt;0,Weighted!O$5,""),"")</f>
        <v/>
      </c>
      <c r="P33" s="24" t="str">
        <f>IF('PLOs-TQF-Mapping'!P8="x",IF(Weighted!P$5&gt;0,Weighted!P$5,""),"")</f>
        <v/>
      </c>
      <c r="Q33" s="24" t="str">
        <f>IF('PLOs-TQF-Mapping'!Q8="x",IF(Weighted!Q$5&gt;0,Weighted!Q$5,""),"")</f>
        <v/>
      </c>
      <c r="R33" s="24">
        <f ca="1">IF('PLOs-TQF-Mapping'!R8="x",IF(Weighted!R$5&gt;0,Weighted!R$5,""),"")</f>
        <v>1.0999999999999999</v>
      </c>
      <c r="S33" s="24" t="str">
        <f>IF('PLOs-TQF-Mapping'!S8="x",IF(Weighted!S$5&gt;0,Weighted!S$5,""),"")</f>
        <v/>
      </c>
      <c r="T33" s="24" t="str">
        <f>IF('PLOs-TQF-Mapping'!T8="x",IF(Weighted!T$5&gt;0,Weighted!T$5,""),"")</f>
        <v/>
      </c>
      <c r="U33" s="24" t="str">
        <f>IF('PLOs-TQF-Mapping'!U8="x",IF(Weighted!U$5&gt;0,Weighted!U$5,""),"")</f>
        <v/>
      </c>
      <c r="V33" s="24">
        <f ca="1">IF('PLOs-TQF-Mapping'!V8="x",IF(Weighted!V$5&gt;0,Weighted!V$5,""),"")</f>
        <v>2.75</v>
      </c>
      <c r="W33" s="24" t="str">
        <f>IF('PLOs-TQF-Mapping'!W8="x",IF(Weighted!W$5&gt;0,Weighted!W$5,""),"")</f>
        <v/>
      </c>
      <c r="X33" s="24" t="str">
        <f>IF('PLOs-TQF-Mapping'!X8="x",IF(Weighted!X$5&gt;0,Weighted!X$5,""),"")</f>
        <v/>
      </c>
      <c r="Y33" s="24" t="str">
        <f ca="1">IF('PLOs-TQF-Mapping'!Y8="x",IF(Weighted!Y$5&gt;0,Weighted!Y$5,""),"")</f>
        <v/>
      </c>
      <c r="Z33" s="24" t="str">
        <f>IF('PLOs-TQF-Mapping'!Z8="x",IF(Weighted!Z$5&gt;0,Weighted!Z$5,""),"")</f>
        <v/>
      </c>
      <c r="AA33" s="24" t="str">
        <f>IF('PLOs-TQF-Mapping'!AA8="x",IF(Weighted!AA$5&gt;0,Weighted!AA$5,""),"")</f>
        <v/>
      </c>
      <c r="AB33" s="24" t="str">
        <f>IF('PLOs-TQF-Mapping'!AB8="x",IF(Weighted!AB$5&gt;0,Weighted!AB$5,""),"")</f>
        <v/>
      </c>
      <c r="AC33" s="24" t="str">
        <f>IF('PLOs-TQF-Mapping'!AC8="x",IF(Weighted!AC$5&gt;0,Weighted!AC$5,""),"")</f>
        <v/>
      </c>
      <c r="AD33" s="24">
        <f ca="1">IF('PLOs-TQF-Mapping'!AD8="x",IF(Weighted!AD$5&gt;0,Weighted!AD$5,""),"")</f>
        <v>1.0999999999999999</v>
      </c>
      <c r="AE33" s="24" t="str">
        <f>IF('PLOs-TQF-Mapping'!AE8="x",IF(Weighted!AE$5&gt;0,Weighted!AE$5,""),"")</f>
        <v/>
      </c>
      <c r="AF33" s="24" t="str">
        <f>IF('PLOs-TQF-Mapping'!AF8="x",IF(Weighted!AF$5&gt;0,Weighted!AF$5,""),"")</f>
        <v/>
      </c>
      <c r="AG33" s="46">
        <f t="shared" ca="1" si="9"/>
        <v>7.6999999999999993</v>
      </c>
      <c r="AH33" s="10">
        <f ca="1">SUM(AG29:AG33)</f>
        <v>12.649999999999999</v>
      </c>
      <c r="AK33" s="10"/>
      <c r="AL33" s="104">
        <v>5</v>
      </c>
      <c r="AM33" s="196" t="str">
        <f t="shared" si="5"/>
        <v/>
      </c>
      <c r="AN33" s="196" t="str">
        <f t="shared" si="5"/>
        <v/>
      </c>
      <c r="AO33" s="196" t="str">
        <f t="shared" si="5"/>
        <v/>
      </c>
      <c r="AP33" s="196" t="str">
        <f t="shared" si="5"/>
        <v/>
      </c>
      <c r="AQ33" s="196" t="str">
        <f t="shared" si="5"/>
        <v/>
      </c>
      <c r="AR33" s="196" t="str">
        <f t="shared" si="5"/>
        <v/>
      </c>
      <c r="AS33" s="196" t="str">
        <f t="shared" si="5"/>
        <v/>
      </c>
      <c r="AT33" s="196" t="str">
        <f t="shared" si="5"/>
        <v/>
      </c>
      <c r="AU33" s="196" t="str">
        <f t="shared" si="5"/>
        <v/>
      </c>
      <c r="AV33" s="196" t="str">
        <f t="shared" si="5"/>
        <v/>
      </c>
      <c r="AW33" s="196" t="str">
        <f t="shared" ca="1" si="6"/>
        <v/>
      </c>
      <c r="AX33" s="196" t="str">
        <f t="shared" ca="1" si="6"/>
        <v/>
      </c>
      <c r="AY33" s="196" t="str">
        <f t="shared" si="6"/>
        <v/>
      </c>
      <c r="AZ33" s="196" t="str">
        <f t="shared" si="6"/>
        <v/>
      </c>
      <c r="BA33" s="196" t="str">
        <f t="shared" si="6"/>
        <v/>
      </c>
      <c r="BB33" s="196" t="str">
        <f t="shared" si="6"/>
        <v/>
      </c>
      <c r="BC33" s="196" t="str">
        <f t="shared" ca="1" si="6"/>
        <v/>
      </c>
      <c r="BD33" s="196" t="str">
        <f t="shared" si="6"/>
        <v/>
      </c>
      <c r="BE33" s="196" t="str">
        <f t="shared" si="6"/>
        <v/>
      </c>
      <c r="BF33" s="196" t="str">
        <f t="shared" si="6"/>
        <v/>
      </c>
      <c r="BG33" s="196" t="str">
        <f t="shared" si="7"/>
        <v/>
      </c>
      <c r="BH33" s="196" t="str">
        <f t="shared" si="7"/>
        <v/>
      </c>
      <c r="BI33" s="196" t="str">
        <f t="shared" si="7"/>
        <v/>
      </c>
      <c r="BJ33" s="196" t="str">
        <f t="shared" si="7"/>
        <v/>
      </c>
      <c r="BK33" s="196">
        <f t="shared" ca="1" si="7"/>
        <v>1.75</v>
      </c>
      <c r="BL33" s="196">
        <f t="shared" ca="1" si="7"/>
        <v>1.2</v>
      </c>
      <c r="BM33" s="196" t="str">
        <f t="shared" si="7"/>
        <v/>
      </c>
      <c r="BN33" s="196" t="str">
        <f t="shared" si="7"/>
        <v/>
      </c>
      <c r="BO33" s="196" t="str">
        <f t="shared" ca="1" si="7"/>
        <v/>
      </c>
      <c r="BP33" s="46">
        <f t="shared" ca="1" si="8"/>
        <v>2.95</v>
      </c>
    </row>
    <row r="34" spans="2:68" ht="18" customHeight="1">
      <c r="B34" s="5" t="s">
        <v>148</v>
      </c>
      <c r="C34" s="239" t="s">
        <v>147</v>
      </c>
      <c r="D34" s="24" t="str">
        <f>IF('PLOs-TQF-Mapping'!D9="x",IF(Weighted!D$5&gt;0,Weighted!D$5,""),"")</f>
        <v/>
      </c>
      <c r="E34" s="24" t="str">
        <f>IF('PLOs-TQF-Mapping'!E9="x",IF(Weighted!E$5&gt;0,Weighted!E$5,""),"")</f>
        <v/>
      </c>
      <c r="F34" s="24" t="str">
        <f>IF('PLOs-TQF-Mapping'!F9="x",IF(Weighted!F$5&gt;0,Weighted!F$5,""),"")</f>
        <v/>
      </c>
      <c r="G34" s="24" t="str">
        <f>IF('PLOs-TQF-Mapping'!G9="x",IF(Weighted!G$5&gt;0,Weighted!G$5,""),"")</f>
        <v/>
      </c>
      <c r="H34" s="24" t="str">
        <f>IF('PLOs-TQF-Mapping'!H9="x",IF(Weighted!H$5&gt;0,Weighted!H$5,""),"")</f>
        <v/>
      </c>
      <c r="I34" s="24" t="str">
        <f>IF('PLOs-TQF-Mapping'!I9="x",IF(Weighted!I$5&gt;0,Weighted!I$5,""),"")</f>
        <v/>
      </c>
      <c r="J34" s="24" t="str">
        <f>IF('PLOs-TQF-Mapping'!J9="x",IF(Weighted!J$5&gt;0,Weighted!J$5,""),"")</f>
        <v/>
      </c>
      <c r="K34" s="24" t="str">
        <f>IF('PLOs-TQF-Mapping'!K9="x",IF(Weighted!K$5&gt;0,Weighted!K$5,""),"")</f>
        <v/>
      </c>
      <c r="L34" s="24" t="str">
        <f>IF('PLOs-TQF-Mapping'!L9="x",IF(Weighted!L$5&gt;0,Weighted!L$5,""),"")</f>
        <v/>
      </c>
      <c r="M34" s="24" t="str">
        <f ca="1">IF('PLOs-TQF-Mapping'!M9="x",IF(Weighted!M$5&gt;0,Weighted!M$5,""),"")</f>
        <v/>
      </c>
      <c r="N34" s="24" t="str">
        <f>IF('PLOs-TQF-Mapping'!N9="x",IF(Weighted!N$5&gt;0,Weighted!N$5,""),"")</f>
        <v/>
      </c>
      <c r="O34" s="24" t="str">
        <f>IF('PLOs-TQF-Mapping'!O9="x",IF(Weighted!O$5&gt;0,Weighted!O$5,""),"")</f>
        <v/>
      </c>
      <c r="P34" s="24" t="str">
        <f>IF('PLOs-TQF-Mapping'!P9="x",IF(Weighted!P$5&gt;0,Weighted!P$5,""),"")</f>
        <v/>
      </c>
      <c r="Q34" s="24" t="str">
        <f ca="1">IF('PLOs-TQF-Mapping'!Q9="x",IF(Weighted!Q$5&gt;0,Weighted!Q$5,""),"")</f>
        <v/>
      </c>
      <c r="R34" s="24" t="str">
        <f>IF('PLOs-TQF-Mapping'!R9="x",IF(Weighted!R$5&gt;0,Weighted!R$5,""),"")</f>
        <v/>
      </c>
      <c r="S34" s="24" t="str">
        <f ca="1">IF('PLOs-TQF-Mapping'!S9="x",IF(Weighted!S$5&gt;0,Weighted!S$5,""),"")</f>
        <v/>
      </c>
      <c r="T34" s="24" t="str">
        <f>IF('PLOs-TQF-Mapping'!T9="x",IF(Weighted!T$5&gt;0,Weighted!T$5,""),"")</f>
        <v/>
      </c>
      <c r="U34" s="24">
        <f ca="1">IF('PLOs-TQF-Mapping'!U9="x",IF(Weighted!U$5&gt;0,Weighted!U$5,""),"")</f>
        <v>1</v>
      </c>
      <c r="V34" s="24">
        <f ca="1">IF('PLOs-TQF-Mapping'!V9="x",IF(Weighted!V$5&gt;0,Weighted!V$5,""),"")</f>
        <v>2.75</v>
      </c>
      <c r="W34" s="24" t="str">
        <f>IF('PLOs-TQF-Mapping'!W9="x",IF(Weighted!W$5&gt;0,Weighted!W$5,""),"")</f>
        <v/>
      </c>
      <c r="X34" s="24" t="str">
        <f>IF('PLOs-TQF-Mapping'!X9="x",IF(Weighted!X$5&gt;0,Weighted!X$5,""),"")</f>
        <v/>
      </c>
      <c r="Y34" s="24" t="str">
        <f>IF('PLOs-TQF-Mapping'!Y9="x",IF(Weighted!Y$5&gt;0,Weighted!Y$5,""),"")</f>
        <v/>
      </c>
      <c r="Z34" s="24" t="str">
        <f>IF('PLOs-TQF-Mapping'!Z9="x",IF(Weighted!Z$5&gt;0,Weighted!Z$5,""),"")</f>
        <v/>
      </c>
      <c r="AA34" s="24" t="str">
        <f>IF('PLOs-TQF-Mapping'!AA9="x",IF(Weighted!AA$5&gt;0,Weighted!AA$5,""),"")</f>
        <v/>
      </c>
      <c r="AB34" s="24" t="str">
        <f>IF('PLOs-TQF-Mapping'!AB9="x",IF(Weighted!AB$5&gt;0,Weighted!AB$5,""),"")</f>
        <v/>
      </c>
      <c r="AC34" s="24" t="str">
        <f>IF('PLOs-TQF-Mapping'!AC9="x",IF(Weighted!AC$5&gt;0,Weighted!AC$5,""),"")</f>
        <v/>
      </c>
      <c r="AD34" s="24" t="str">
        <f>IF('PLOs-TQF-Mapping'!AD9="x",IF(Weighted!AD$5&gt;0,Weighted!AD$5,""),"")</f>
        <v/>
      </c>
      <c r="AE34" s="24" t="str">
        <f>IF('PLOs-TQF-Mapping'!AE9="x",IF(Weighted!AE$5&gt;0,Weighted!AE$5,""),"")</f>
        <v/>
      </c>
      <c r="AF34" s="24" t="str">
        <f>IF('PLOs-TQF-Mapping'!AF9="x",IF(Weighted!AF$5&gt;0,Weighted!AF$5,""),"")</f>
        <v/>
      </c>
      <c r="AG34" s="46">
        <f t="shared" ca="1" si="9"/>
        <v>3.75</v>
      </c>
      <c r="AL34" s="104">
        <v>6</v>
      </c>
      <c r="AM34" s="196" t="str">
        <f t="shared" ca="1" si="5"/>
        <v/>
      </c>
      <c r="AN34" s="196" t="str">
        <f t="shared" ca="1" si="5"/>
        <v/>
      </c>
      <c r="AO34" s="196" t="str">
        <f t="shared" si="5"/>
        <v/>
      </c>
      <c r="AP34" s="196" t="str">
        <f t="shared" ca="1" si="5"/>
        <v/>
      </c>
      <c r="AQ34" s="196" t="str">
        <f t="shared" ca="1" si="5"/>
        <v/>
      </c>
      <c r="AR34" s="196" t="str">
        <f t="shared" ca="1" si="5"/>
        <v/>
      </c>
      <c r="AS34" s="196" t="str">
        <f t="shared" ca="1" si="5"/>
        <v/>
      </c>
      <c r="AT34" s="196" t="str">
        <f t="shared" si="5"/>
        <v/>
      </c>
      <c r="AU34" s="196" t="str">
        <f t="shared" si="5"/>
        <v/>
      </c>
      <c r="AV34" s="196" t="str">
        <f t="shared" si="5"/>
        <v/>
      </c>
      <c r="AW34" s="196" t="str">
        <f t="shared" si="6"/>
        <v/>
      </c>
      <c r="AX34" s="196" t="str">
        <f t="shared" si="6"/>
        <v/>
      </c>
      <c r="AY34" s="196" t="str">
        <f t="shared" si="6"/>
        <v/>
      </c>
      <c r="AZ34" s="196" t="str">
        <f t="shared" si="6"/>
        <v/>
      </c>
      <c r="BA34" s="196" t="str">
        <f t="shared" si="6"/>
        <v/>
      </c>
      <c r="BB34" s="196" t="str">
        <f t="shared" si="6"/>
        <v/>
      </c>
      <c r="BC34" s="196" t="str">
        <f t="shared" si="6"/>
        <v/>
      </c>
      <c r="BD34" s="196" t="str">
        <f t="shared" si="6"/>
        <v/>
      </c>
      <c r="BE34" s="196" t="str">
        <f t="shared" si="6"/>
        <v/>
      </c>
      <c r="BF34" s="196" t="str">
        <f t="shared" si="6"/>
        <v/>
      </c>
      <c r="BG34" s="196" t="str">
        <f t="shared" si="7"/>
        <v/>
      </c>
      <c r="BH34" s="196" t="str">
        <f t="shared" ca="1" si="7"/>
        <v/>
      </c>
      <c r="BI34" s="196" t="str">
        <f t="shared" ca="1" si="7"/>
        <v/>
      </c>
      <c r="BJ34" s="196" t="str">
        <f t="shared" si="7"/>
        <v/>
      </c>
      <c r="BK34" s="196" t="str">
        <f t="shared" si="7"/>
        <v/>
      </c>
      <c r="BL34" s="196" t="str">
        <f t="shared" si="7"/>
        <v/>
      </c>
      <c r="BM34" s="196" t="str">
        <f t="shared" si="7"/>
        <v/>
      </c>
      <c r="BN34" s="196" t="str">
        <f t="shared" si="7"/>
        <v/>
      </c>
      <c r="BO34" s="196" t="str">
        <f t="shared" si="7"/>
        <v/>
      </c>
      <c r="BP34" s="46">
        <f t="shared" ca="1" si="8"/>
        <v>0</v>
      </c>
    </row>
    <row r="35" spans="2:68" ht="18" customHeight="1">
      <c r="B35" s="5" t="s">
        <v>148</v>
      </c>
      <c r="C35" s="239" t="s">
        <v>148</v>
      </c>
      <c r="D35" s="24" t="str">
        <f>IF('PLOs-TQF-Mapping'!D10="x",IF(Weighted!D$5&gt;0,Weighted!D$5,""),"")</f>
        <v/>
      </c>
      <c r="E35" s="24" t="str">
        <f>IF('PLOs-TQF-Mapping'!E10="x",IF(Weighted!E$5&gt;0,Weighted!E$5,""),"")</f>
        <v/>
      </c>
      <c r="F35" s="24" t="str">
        <f>IF('PLOs-TQF-Mapping'!F10="x",IF(Weighted!F$5&gt;0,Weighted!F$5,""),"")</f>
        <v/>
      </c>
      <c r="G35" s="24" t="str">
        <f>IF('PLOs-TQF-Mapping'!G10="x",IF(Weighted!G$5&gt;0,Weighted!G$5,""),"")</f>
        <v/>
      </c>
      <c r="H35" s="24" t="str">
        <f>IF('PLOs-TQF-Mapping'!H10="x",IF(Weighted!H$5&gt;0,Weighted!H$5,""),"")</f>
        <v/>
      </c>
      <c r="I35" s="24" t="str">
        <f>IF('PLOs-TQF-Mapping'!I10="x",IF(Weighted!I$5&gt;0,Weighted!I$5,""),"")</f>
        <v/>
      </c>
      <c r="J35" s="24" t="str">
        <f>IF('PLOs-TQF-Mapping'!J10="x",IF(Weighted!J$5&gt;0,Weighted!J$5,""),"")</f>
        <v/>
      </c>
      <c r="K35" s="24" t="str">
        <f>IF('PLOs-TQF-Mapping'!K10="x",IF(Weighted!K$5&gt;0,Weighted!K$5,""),"")</f>
        <v/>
      </c>
      <c r="L35" s="24" t="str">
        <f>IF('PLOs-TQF-Mapping'!L10="x",IF(Weighted!L$5&gt;0,Weighted!L$5,""),"")</f>
        <v/>
      </c>
      <c r="M35" s="24" t="str">
        <f ca="1">IF('PLOs-TQF-Mapping'!M10="x",IF(Weighted!M$5&gt;0,Weighted!M$5,""),"")</f>
        <v/>
      </c>
      <c r="N35" s="24" t="str">
        <f>IF('PLOs-TQF-Mapping'!N10="x",IF(Weighted!N$5&gt;0,Weighted!N$5,""),"")</f>
        <v/>
      </c>
      <c r="O35" s="24" t="str">
        <f>IF('PLOs-TQF-Mapping'!O10="x",IF(Weighted!O$5&gt;0,Weighted!O$5,""),"")</f>
        <v/>
      </c>
      <c r="P35" s="24" t="str">
        <f>IF('PLOs-TQF-Mapping'!P10="x",IF(Weighted!P$5&gt;0,Weighted!P$5,""),"")</f>
        <v/>
      </c>
      <c r="Q35" s="24" t="str">
        <f ca="1">IF('PLOs-TQF-Mapping'!Q10="x",IF(Weighted!Q$5&gt;0,Weighted!Q$5,""),"")</f>
        <v/>
      </c>
      <c r="R35" s="24" t="str">
        <f>IF('PLOs-TQF-Mapping'!R10="x",IF(Weighted!R$5&gt;0,Weighted!R$5,""),"")</f>
        <v/>
      </c>
      <c r="S35" s="24" t="str">
        <f ca="1">IF('PLOs-TQF-Mapping'!S10="x",IF(Weighted!S$5&gt;0,Weighted!S$5,""),"")</f>
        <v/>
      </c>
      <c r="T35" s="24" t="str">
        <f>IF('PLOs-TQF-Mapping'!T10="x",IF(Weighted!T$5&gt;0,Weighted!T$5,""),"")</f>
        <v/>
      </c>
      <c r="U35" s="24" t="str">
        <f>IF('PLOs-TQF-Mapping'!U10="x",IF(Weighted!U$5&gt;0,Weighted!U$5,""),"")</f>
        <v/>
      </c>
      <c r="V35" s="24">
        <f ca="1">IF('PLOs-TQF-Mapping'!V10="x",IF(Weighted!V$5&gt;0,Weighted!V$5,""),"")</f>
        <v>2.75</v>
      </c>
      <c r="W35" s="24" t="str">
        <f>IF('PLOs-TQF-Mapping'!W10="x",IF(Weighted!W$5&gt;0,Weighted!W$5,""),"")</f>
        <v/>
      </c>
      <c r="X35" s="24" t="str">
        <f>IF('PLOs-TQF-Mapping'!X10="x",IF(Weighted!X$5&gt;0,Weighted!X$5,""),"")</f>
        <v/>
      </c>
      <c r="Y35" s="24" t="str">
        <f>IF('PLOs-TQF-Mapping'!Y10="x",IF(Weighted!Y$5&gt;0,Weighted!Y$5,""),"")</f>
        <v/>
      </c>
      <c r="Z35" s="24" t="str">
        <f>IF('PLOs-TQF-Mapping'!Z10="x",IF(Weighted!Z$5&gt;0,Weighted!Z$5,""),"")</f>
        <v/>
      </c>
      <c r="AA35" s="24" t="str">
        <f>IF('PLOs-TQF-Mapping'!AA10="x",IF(Weighted!AA$5&gt;0,Weighted!AA$5,""),"")</f>
        <v/>
      </c>
      <c r="AB35" s="24" t="str">
        <f>IF('PLOs-TQF-Mapping'!AB10="x",IF(Weighted!AB$5&gt;0,Weighted!AB$5,""),"")</f>
        <v/>
      </c>
      <c r="AC35" s="24" t="str">
        <f>IF('PLOs-TQF-Mapping'!AC10="x",IF(Weighted!AC$5&gt;0,Weighted!AC$5,""),"")</f>
        <v/>
      </c>
      <c r="AD35" s="24" t="str">
        <f>IF('PLOs-TQF-Mapping'!AD10="x",IF(Weighted!AD$5&gt;0,Weighted!AD$5,""),"")</f>
        <v/>
      </c>
      <c r="AE35" s="24" t="str">
        <f>IF('PLOs-TQF-Mapping'!AE10="x",IF(Weighted!AE$5&gt;0,Weighted!AE$5,""),"")</f>
        <v/>
      </c>
      <c r="AF35" s="24" t="str">
        <f>IF('PLOs-TQF-Mapping'!AF10="x",IF(Weighted!AF$5&gt;0,Weighted!AF$5,""),"")</f>
        <v/>
      </c>
      <c r="AG35" s="46">
        <f t="shared" ca="1" si="9"/>
        <v>2.75</v>
      </c>
    </row>
    <row r="36" spans="2:68" ht="18" customHeight="1">
      <c r="B36" s="5" t="s">
        <v>148</v>
      </c>
      <c r="C36" s="239" t="s">
        <v>149</v>
      </c>
      <c r="D36" s="24" t="str">
        <f>IF('PLOs-TQF-Mapping'!D11="x",IF(Weighted!D$5&gt;0,Weighted!D$5,""),"")</f>
        <v/>
      </c>
      <c r="E36" s="24" t="str">
        <f>IF('PLOs-TQF-Mapping'!E11="x",IF(Weighted!E$5&gt;0,Weighted!E$5,""),"")</f>
        <v/>
      </c>
      <c r="F36" s="24" t="str">
        <f>IF('PLOs-TQF-Mapping'!F11="x",IF(Weighted!F$5&gt;0,Weighted!F$5,""),"")</f>
        <v/>
      </c>
      <c r="G36" s="24" t="str">
        <f>IF('PLOs-TQF-Mapping'!G11="x",IF(Weighted!G$5&gt;0,Weighted!G$5,""),"")</f>
        <v/>
      </c>
      <c r="H36" s="24" t="str">
        <f>IF('PLOs-TQF-Mapping'!H11="x",IF(Weighted!H$5&gt;0,Weighted!H$5,""),"")</f>
        <v/>
      </c>
      <c r="I36" s="24" t="str">
        <f>IF('PLOs-TQF-Mapping'!I11="x",IF(Weighted!I$5&gt;0,Weighted!I$5,""),"")</f>
        <v/>
      </c>
      <c r="J36" s="24" t="str">
        <f>IF('PLOs-TQF-Mapping'!J11="x",IF(Weighted!J$5&gt;0,Weighted!J$5,""),"")</f>
        <v/>
      </c>
      <c r="K36" s="24" t="str">
        <f>IF('PLOs-TQF-Mapping'!K11="x",IF(Weighted!K$5&gt;0,Weighted!K$5,""),"")</f>
        <v/>
      </c>
      <c r="L36" s="24" t="str">
        <f>IF('PLOs-TQF-Mapping'!L11="x",IF(Weighted!L$5&gt;0,Weighted!L$5,""),"")</f>
        <v/>
      </c>
      <c r="M36" s="24" t="str">
        <f ca="1">IF('PLOs-TQF-Mapping'!M11="x",IF(Weighted!M$5&gt;0,Weighted!M$5,""),"")</f>
        <v/>
      </c>
      <c r="N36" s="24" t="str">
        <f>IF('PLOs-TQF-Mapping'!N11="x",IF(Weighted!N$5&gt;0,Weighted!N$5,""),"")</f>
        <v/>
      </c>
      <c r="O36" s="24" t="str">
        <f>IF('PLOs-TQF-Mapping'!O11="x",IF(Weighted!O$5&gt;0,Weighted!O$5,""),"")</f>
        <v/>
      </c>
      <c r="P36" s="24" t="str">
        <f>IF('PLOs-TQF-Mapping'!P11="x",IF(Weighted!P$5&gt;0,Weighted!P$5,""),"")</f>
        <v/>
      </c>
      <c r="Q36" s="24" t="str">
        <f ca="1">IF('PLOs-TQF-Mapping'!Q11="x",IF(Weighted!Q$5&gt;0,Weighted!Q$5,""),"")</f>
        <v/>
      </c>
      <c r="R36" s="24" t="str">
        <f>IF('PLOs-TQF-Mapping'!R11="x",IF(Weighted!R$5&gt;0,Weighted!R$5,""),"")</f>
        <v/>
      </c>
      <c r="S36" s="24" t="str">
        <f ca="1">IF('PLOs-TQF-Mapping'!S11="x",IF(Weighted!S$5&gt;0,Weighted!S$5,""),"")</f>
        <v/>
      </c>
      <c r="T36" s="24" t="str">
        <f>IF('PLOs-TQF-Mapping'!T11="x",IF(Weighted!T$5&gt;0,Weighted!T$5,""),"")</f>
        <v/>
      </c>
      <c r="U36" s="24" t="str">
        <f>IF('PLOs-TQF-Mapping'!U11="x",IF(Weighted!U$5&gt;0,Weighted!U$5,""),"")</f>
        <v/>
      </c>
      <c r="V36" s="24">
        <f ca="1">IF('PLOs-TQF-Mapping'!V11="x",IF(Weighted!V$5&gt;0,Weighted!V$5,""),"")</f>
        <v>2.75</v>
      </c>
      <c r="W36" s="24" t="str">
        <f>IF('PLOs-TQF-Mapping'!W11="x",IF(Weighted!W$5&gt;0,Weighted!W$5,""),"")</f>
        <v/>
      </c>
      <c r="X36" s="24" t="str">
        <f>IF('PLOs-TQF-Mapping'!X11="x",IF(Weighted!X$5&gt;0,Weighted!X$5,""),"")</f>
        <v/>
      </c>
      <c r="Y36" s="24" t="str">
        <f>IF('PLOs-TQF-Mapping'!Y11="x",IF(Weighted!Y$5&gt;0,Weighted!Y$5,""),"")</f>
        <v/>
      </c>
      <c r="Z36" s="24" t="str">
        <f>IF('PLOs-TQF-Mapping'!Z11="x",IF(Weighted!Z$5&gt;0,Weighted!Z$5,""),"")</f>
        <v/>
      </c>
      <c r="AA36" s="24" t="str">
        <f>IF('PLOs-TQF-Mapping'!AA11="x",IF(Weighted!AA$5&gt;0,Weighted!AA$5,""),"")</f>
        <v/>
      </c>
      <c r="AB36" s="24" t="str">
        <f>IF('PLOs-TQF-Mapping'!AB11="x",IF(Weighted!AB$5&gt;0,Weighted!AB$5,""),"")</f>
        <v/>
      </c>
      <c r="AC36" s="24" t="str">
        <f>IF('PLOs-TQF-Mapping'!AC11="x",IF(Weighted!AC$5&gt;0,Weighted!AC$5,""),"")</f>
        <v/>
      </c>
      <c r="AD36" s="24" t="str">
        <f>IF('PLOs-TQF-Mapping'!AD11="x",IF(Weighted!AD$5&gt;0,Weighted!AD$5,""),"")</f>
        <v/>
      </c>
      <c r="AE36" s="24" t="str">
        <f>IF('PLOs-TQF-Mapping'!AE11="x",IF(Weighted!AE$5&gt;0,Weighted!AE$5,""),"")</f>
        <v/>
      </c>
      <c r="AF36" s="24" t="str">
        <f>IF('PLOs-TQF-Mapping'!AF11="x",IF(Weighted!AF$5&gt;0,Weighted!AF$5,""),"")</f>
        <v/>
      </c>
      <c r="AG36" s="46">
        <f t="shared" ca="1" si="9"/>
        <v>2.75</v>
      </c>
    </row>
    <row r="37" spans="2:68" ht="18" customHeight="1">
      <c r="B37" s="5" t="s">
        <v>148</v>
      </c>
      <c r="C37" s="239" t="s">
        <v>150</v>
      </c>
      <c r="D37" s="24" t="str">
        <f>IF('PLOs-TQF-Mapping'!D12="x",IF(Weighted!D$5&gt;0,Weighted!D$5,""),"")</f>
        <v/>
      </c>
      <c r="E37" s="24" t="str">
        <f>IF('PLOs-TQF-Mapping'!E12="x",IF(Weighted!E$5&gt;0,Weighted!E$5,""),"")</f>
        <v/>
      </c>
      <c r="F37" s="24" t="str">
        <f>IF('PLOs-TQF-Mapping'!F12="x",IF(Weighted!F$5&gt;0,Weighted!F$5,""),"")</f>
        <v/>
      </c>
      <c r="G37" s="24" t="str">
        <f>IF('PLOs-TQF-Mapping'!G12="x",IF(Weighted!G$5&gt;0,Weighted!G$5,""),"")</f>
        <v/>
      </c>
      <c r="H37" s="24" t="str">
        <f>IF('PLOs-TQF-Mapping'!H12="x",IF(Weighted!H$5&gt;0,Weighted!H$5,""),"")</f>
        <v/>
      </c>
      <c r="I37" s="24" t="str">
        <f>IF('PLOs-TQF-Mapping'!I12="x",IF(Weighted!I$5&gt;0,Weighted!I$5,""),"")</f>
        <v/>
      </c>
      <c r="J37" s="24" t="str">
        <f>IF('PLOs-TQF-Mapping'!J12="x",IF(Weighted!J$5&gt;0,Weighted!J$5,""),"")</f>
        <v/>
      </c>
      <c r="K37" s="24" t="str">
        <f>IF('PLOs-TQF-Mapping'!K12="x",IF(Weighted!K$5&gt;0,Weighted!K$5,""),"")</f>
        <v/>
      </c>
      <c r="L37" s="24" t="str">
        <f>IF('PLOs-TQF-Mapping'!L12="x",IF(Weighted!L$5&gt;0,Weighted!L$5,""),"")</f>
        <v/>
      </c>
      <c r="M37" s="24" t="str">
        <f ca="1">IF('PLOs-TQF-Mapping'!M12="x",IF(Weighted!M$5&gt;0,Weighted!M$5,""),"")</f>
        <v/>
      </c>
      <c r="N37" s="24" t="str">
        <f>IF('PLOs-TQF-Mapping'!N12="x",IF(Weighted!N$5&gt;0,Weighted!N$5,""),"")</f>
        <v/>
      </c>
      <c r="O37" s="24" t="str">
        <f>IF('PLOs-TQF-Mapping'!O12="x",IF(Weighted!O$5&gt;0,Weighted!O$5,""),"")</f>
        <v/>
      </c>
      <c r="P37" s="24" t="str">
        <f>IF('PLOs-TQF-Mapping'!P12="x",IF(Weighted!P$5&gt;0,Weighted!P$5,""),"")</f>
        <v/>
      </c>
      <c r="Q37" s="24" t="str">
        <f ca="1">IF('PLOs-TQF-Mapping'!Q12="x",IF(Weighted!Q$5&gt;0,Weighted!Q$5,""),"")</f>
        <v/>
      </c>
      <c r="R37" s="24" t="str">
        <f>IF('PLOs-TQF-Mapping'!R12="x",IF(Weighted!R$5&gt;0,Weighted!R$5,""),"")</f>
        <v/>
      </c>
      <c r="S37" s="24" t="str">
        <f ca="1">IF('PLOs-TQF-Mapping'!S12="x",IF(Weighted!S$5&gt;0,Weighted!S$5,""),"")</f>
        <v/>
      </c>
      <c r="T37" s="24" t="str">
        <f>IF('PLOs-TQF-Mapping'!T12="x",IF(Weighted!T$5&gt;0,Weighted!T$5,""),"")</f>
        <v/>
      </c>
      <c r="U37" s="24" t="str">
        <f>IF('PLOs-TQF-Mapping'!U12="x",IF(Weighted!U$5&gt;0,Weighted!U$5,""),"")</f>
        <v/>
      </c>
      <c r="V37" s="24">
        <f ca="1">IF('PLOs-TQF-Mapping'!V12="x",IF(Weighted!V$5&gt;0,Weighted!V$5,""),"")</f>
        <v>2.75</v>
      </c>
      <c r="W37" s="24" t="str">
        <f>IF('PLOs-TQF-Mapping'!W12="x",IF(Weighted!W$5&gt;0,Weighted!W$5,""),"")</f>
        <v/>
      </c>
      <c r="X37" s="24" t="str">
        <f>IF('PLOs-TQF-Mapping'!X12="x",IF(Weighted!X$5&gt;0,Weighted!X$5,""),"")</f>
        <v/>
      </c>
      <c r="Y37" s="24" t="str">
        <f>IF('PLOs-TQF-Mapping'!Y12="x",IF(Weighted!Y$5&gt;0,Weighted!Y$5,""),"")</f>
        <v/>
      </c>
      <c r="Z37" s="24" t="str">
        <f>IF('PLOs-TQF-Mapping'!Z12="x",IF(Weighted!Z$5&gt;0,Weighted!Z$5,""),"")</f>
        <v/>
      </c>
      <c r="AA37" s="24" t="str">
        <f>IF('PLOs-TQF-Mapping'!AA12="x",IF(Weighted!AA$5&gt;0,Weighted!AA$5,""),"")</f>
        <v/>
      </c>
      <c r="AB37" s="24" t="str">
        <f>IF('PLOs-TQF-Mapping'!AB12="x",IF(Weighted!AB$5&gt;0,Weighted!AB$5,""),"")</f>
        <v/>
      </c>
      <c r="AC37" s="24" t="str">
        <f>IF('PLOs-TQF-Mapping'!AC12="x",IF(Weighted!AC$5&gt;0,Weighted!AC$5,""),"")</f>
        <v/>
      </c>
      <c r="AD37" s="24" t="str">
        <f>IF('PLOs-TQF-Mapping'!AD12="x",IF(Weighted!AD$5&gt;0,Weighted!AD$5,""),"")</f>
        <v/>
      </c>
      <c r="AE37" s="24" t="str">
        <f>IF('PLOs-TQF-Mapping'!AE12="x",IF(Weighted!AE$5&gt;0,Weighted!AE$5,""),"")</f>
        <v/>
      </c>
      <c r="AF37" s="24" t="str">
        <f>IF('PLOs-TQF-Mapping'!AF12="x",IF(Weighted!AF$5&gt;0,Weighted!AF$5,""),"")</f>
        <v/>
      </c>
      <c r="AG37" s="46">
        <f t="shared" ca="1" si="9"/>
        <v>2.75</v>
      </c>
      <c r="AH37" s="10">
        <f ca="1">SUM(AG34:AG37)</f>
        <v>12</v>
      </c>
      <c r="AK37" s="10"/>
      <c r="AL37" s="10"/>
    </row>
    <row r="38" spans="2:68" ht="18" customHeight="1">
      <c r="B38" s="5" t="s">
        <v>149</v>
      </c>
      <c r="C38" s="239" t="s">
        <v>147</v>
      </c>
      <c r="D38" s="24" t="str">
        <f>IF('PLOs-TQF-Mapping'!D13="x",IF(Weighted!D$5&gt;0,Weighted!D$5,""),"")</f>
        <v/>
      </c>
      <c r="E38" s="24" t="str">
        <f>IF('PLOs-TQF-Mapping'!E13="x",IF(Weighted!E$5&gt;0,Weighted!E$5,""),"")</f>
        <v/>
      </c>
      <c r="F38" s="24" t="str">
        <f>IF('PLOs-TQF-Mapping'!F13="x",IF(Weighted!F$5&gt;0,Weighted!F$5,""),"")</f>
        <v/>
      </c>
      <c r="G38" s="24" t="str">
        <f>IF('PLOs-TQF-Mapping'!G13="x",IF(Weighted!G$5&gt;0,Weighted!G$5,""),"")</f>
        <v/>
      </c>
      <c r="H38" s="24" t="str">
        <f>IF('PLOs-TQF-Mapping'!H13="x",IF(Weighted!H$5&gt;0,Weighted!H$5,""),"")</f>
        <v/>
      </c>
      <c r="I38" s="24" t="str">
        <f>IF('PLOs-TQF-Mapping'!I13="x",IF(Weighted!I$5&gt;0,Weighted!I$5,""),"")</f>
        <v/>
      </c>
      <c r="J38" s="24" t="str">
        <f>IF('PLOs-TQF-Mapping'!J13="x",IF(Weighted!J$5&gt;0,Weighted!J$5,""),"")</f>
        <v/>
      </c>
      <c r="K38" s="24" t="str">
        <f>IF('PLOs-TQF-Mapping'!K13="x",IF(Weighted!K$5&gt;0,Weighted!K$5,""),"")</f>
        <v/>
      </c>
      <c r="L38" s="24" t="str">
        <f>IF('PLOs-TQF-Mapping'!L13="x",IF(Weighted!L$5&gt;0,Weighted!L$5,""),"")</f>
        <v/>
      </c>
      <c r="M38" s="24" t="str">
        <f ca="1">IF('PLOs-TQF-Mapping'!M13="x",IF(Weighted!M$5&gt;0,Weighted!M$5,""),"")</f>
        <v/>
      </c>
      <c r="N38" s="24" t="str">
        <f>IF('PLOs-TQF-Mapping'!N13="x",IF(Weighted!N$5&gt;0,Weighted!N$5,""),"")</f>
        <v/>
      </c>
      <c r="O38" s="24" t="str">
        <f>IF('PLOs-TQF-Mapping'!O13="x",IF(Weighted!O$5&gt;0,Weighted!O$5,""),"")</f>
        <v/>
      </c>
      <c r="P38" s="24" t="str">
        <f>IF('PLOs-TQF-Mapping'!P13="x",IF(Weighted!P$5&gt;0,Weighted!P$5,""),"")</f>
        <v/>
      </c>
      <c r="Q38" s="24" t="str">
        <f>IF('PLOs-TQF-Mapping'!Q13="x",IF(Weighted!Q$5&gt;0,Weighted!Q$5,""),"")</f>
        <v/>
      </c>
      <c r="R38" s="24" t="str">
        <f>IF('PLOs-TQF-Mapping'!R13="x",IF(Weighted!R$5&gt;0,Weighted!R$5,""),"")</f>
        <v/>
      </c>
      <c r="S38" s="24" t="str">
        <f ca="1">IF('PLOs-TQF-Mapping'!S13="x",IF(Weighted!S$5&gt;0,Weighted!S$5,""),"")</f>
        <v/>
      </c>
      <c r="T38" s="24" t="str">
        <f>IF('PLOs-TQF-Mapping'!T13="x",IF(Weighted!T$5&gt;0,Weighted!T$5,""),"")</f>
        <v/>
      </c>
      <c r="U38" s="24" t="str">
        <f>IF('PLOs-TQF-Mapping'!U13="x",IF(Weighted!U$5&gt;0,Weighted!U$5,""),"")</f>
        <v/>
      </c>
      <c r="V38" s="24">
        <f ca="1">IF('PLOs-TQF-Mapping'!V13="x",IF(Weighted!V$5&gt;0,Weighted!V$5,""),"")</f>
        <v>2.75</v>
      </c>
      <c r="W38" s="24" t="str">
        <f>IF('PLOs-TQF-Mapping'!W13="x",IF(Weighted!W$5&gt;0,Weighted!W$5,""),"")</f>
        <v/>
      </c>
      <c r="X38" s="24" t="str">
        <f>IF('PLOs-TQF-Mapping'!X13="x",IF(Weighted!X$5&gt;0,Weighted!X$5,""),"")</f>
        <v/>
      </c>
      <c r="Y38" s="24" t="str">
        <f>IF('PLOs-TQF-Mapping'!Y13="x",IF(Weighted!Y$5&gt;0,Weighted!Y$5,""),"")</f>
        <v/>
      </c>
      <c r="Z38" s="24" t="str">
        <f>IF('PLOs-TQF-Mapping'!Z13="x",IF(Weighted!Z$5&gt;0,Weighted!Z$5,""),"")</f>
        <v/>
      </c>
      <c r="AA38" s="24" t="str">
        <f>IF('PLOs-TQF-Mapping'!AA13="x",IF(Weighted!AA$5&gt;0,Weighted!AA$5,""),"")</f>
        <v/>
      </c>
      <c r="AB38" s="24" t="str">
        <f>IF('PLOs-TQF-Mapping'!AB13="x",IF(Weighted!AB$5&gt;0,Weighted!AB$5,""),"")</f>
        <v/>
      </c>
      <c r="AC38" s="24" t="str">
        <f>IF('PLOs-TQF-Mapping'!AC13="x",IF(Weighted!AC$5&gt;0,Weighted!AC$5,""),"")</f>
        <v/>
      </c>
      <c r="AD38" s="24" t="str">
        <f>IF('PLOs-TQF-Mapping'!AD13="x",IF(Weighted!AD$5&gt;0,Weighted!AD$5,""),"")</f>
        <v/>
      </c>
      <c r="AE38" s="24" t="str">
        <f>IF('PLOs-TQF-Mapping'!AE13="x",IF(Weighted!AE$5&gt;0,Weighted!AE$5,""),"")</f>
        <v/>
      </c>
      <c r="AF38" s="24" t="str">
        <f>IF('PLOs-TQF-Mapping'!AF13="x",IF(Weighted!AF$5&gt;0,Weighted!AF$5,""),"")</f>
        <v/>
      </c>
      <c r="AG38" s="46">
        <f t="shared" ca="1" si="9"/>
        <v>2.75</v>
      </c>
    </row>
    <row r="39" spans="2:68" ht="18" customHeight="1">
      <c r="B39" s="5" t="s">
        <v>149</v>
      </c>
      <c r="C39" s="239" t="s">
        <v>148</v>
      </c>
      <c r="D39" s="24" t="str">
        <f>IF('PLOs-TQF-Mapping'!D14="x",IF(Weighted!D$5&gt;0,Weighted!D$5,""),"")</f>
        <v/>
      </c>
      <c r="E39" s="24" t="str">
        <f>IF('PLOs-TQF-Mapping'!E14="x",IF(Weighted!E$5&gt;0,Weighted!E$5,""),"")</f>
        <v/>
      </c>
      <c r="F39" s="24" t="str">
        <f>IF('PLOs-TQF-Mapping'!F14="x",IF(Weighted!F$5&gt;0,Weighted!F$5,""),"")</f>
        <v/>
      </c>
      <c r="G39" s="24" t="str">
        <f>IF('PLOs-TQF-Mapping'!G14="x",IF(Weighted!G$5&gt;0,Weighted!G$5,""),"")</f>
        <v/>
      </c>
      <c r="H39" s="24" t="str">
        <f>IF('PLOs-TQF-Mapping'!H14="x",IF(Weighted!H$5&gt;0,Weighted!H$5,""),"")</f>
        <v/>
      </c>
      <c r="I39" s="24" t="str">
        <f>IF('PLOs-TQF-Mapping'!I14="x",IF(Weighted!I$5&gt;0,Weighted!I$5,""),"")</f>
        <v/>
      </c>
      <c r="J39" s="24" t="str">
        <f>IF('PLOs-TQF-Mapping'!J14="x",IF(Weighted!J$5&gt;0,Weighted!J$5,""),"")</f>
        <v/>
      </c>
      <c r="K39" s="24" t="str">
        <f>IF('PLOs-TQF-Mapping'!K14="x",IF(Weighted!K$5&gt;0,Weighted!K$5,""),"")</f>
        <v/>
      </c>
      <c r="L39" s="24" t="str">
        <f>IF('PLOs-TQF-Mapping'!L14="x",IF(Weighted!L$5&gt;0,Weighted!L$5,""),"")</f>
        <v/>
      </c>
      <c r="M39" s="24" t="str">
        <f ca="1">IF('PLOs-TQF-Mapping'!M14="x",IF(Weighted!M$5&gt;0,Weighted!M$5,""),"")</f>
        <v/>
      </c>
      <c r="N39" s="24" t="str">
        <f>IF('PLOs-TQF-Mapping'!N14="x",IF(Weighted!N$5&gt;0,Weighted!N$5,""),"")</f>
        <v/>
      </c>
      <c r="O39" s="24" t="str">
        <f>IF('PLOs-TQF-Mapping'!O14="x",IF(Weighted!O$5&gt;0,Weighted!O$5,""),"")</f>
        <v/>
      </c>
      <c r="P39" s="24" t="str">
        <f>IF('PLOs-TQF-Mapping'!P14="x",IF(Weighted!P$5&gt;0,Weighted!P$5,""),"")</f>
        <v/>
      </c>
      <c r="Q39" s="24" t="str">
        <f>IF('PLOs-TQF-Mapping'!Q14="x",IF(Weighted!Q$5&gt;0,Weighted!Q$5,""),"")</f>
        <v/>
      </c>
      <c r="R39" s="24" t="str">
        <f>IF('PLOs-TQF-Mapping'!R14="x",IF(Weighted!R$5&gt;0,Weighted!R$5,""),"")</f>
        <v/>
      </c>
      <c r="S39" s="24" t="str">
        <f ca="1">IF('PLOs-TQF-Mapping'!S14="x",IF(Weighted!S$5&gt;0,Weighted!S$5,""),"")</f>
        <v/>
      </c>
      <c r="T39" s="24" t="str">
        <f>IF('PLOs-TQF-Mapping'!T14="x",IF(Weighted!T$5&gt;0,Weighted!T$5,""),"")</f>
        <v/>
      </c>
      <c r="U39" s="24" t="str">
        <f>IF('PLOs-TQF-Mapping'!U14="x",IF(Weighted!U$5&gt;0,Weighted!U$5,""),"")</f>
        <v/>
      </c>
      <c r="V39" s="24">
        <f ca="1">IF('PLOs-TQF-Mapping'!V14="x",IF(Weighted!V$5&gt;0,Weighted!V$5,""),"")</f>
        <v>2.75</v>
      </c>
      <c r="W39" s="24" t="str">
        <f>IF('PLOs-TQF-Mapping'!W14="x",IF(Weighted!W$5&gt;0,Weighted!W$5,""),"")</f>
        <v/>
      </c>
      <c r="X39" s="24" t="str">
        <f>IF('PLOs-TQF-Mapping'!X14="x",IF(Weighted!X$5&gt;0,Weighted!X$5,""),"")</f>
        <v/>
      </c>
      <c r="Y39" s="24" t="str">
        <f>IF('PLOs-TQF-Mapping'!Y14="x",IF(Weighted!Y$5&gt;0,Weighted!Y$5,""),"")</f>
        <v/>
      </c>
      <c r="Z39" s="24" t="str">
        <f>IF('PLOs-TQF-Mapping'!Z14="x",IF(Weighted!Z$5&gt;0,Weighted!Z$5,""),"")</f>
        <v/>
      </c>
      <c r="AA39" s="24" t="str">
        <f>IF('PLOs-TQF-Mapping'!AA14="x",IF(Weighted!AA$5&gt;0,Weighted!AA$5,""),"")</f>
        <v/>
      </c>
      <c r="AB39" s="24" t="str">
        <f>IF('PLOs-TQF-Mapping'!AB14="x",IF(Weighted!AB$5&gt;0,Weighted!AB$5,""),"")</f>
        <v/>
      </c>
      <c r="AC39" s="24" t="str">
        <f>IF('PLOs-TQF-Mapping'!AC14="x",IF(Weighted!AC$5&gt;0,Weighted!AC$5,""),"")</f>
        <v/>
      </c>
      <c r="AD39" s="24" t="str">
        <f>IF('PLOs-TQF-Mapping'!AD14="x",IF(Weighted!AD$5&gt;0,Weighted!AD$5,""),"")</f>
        <v/>
      </c>
      <c r="AE39" s="24" t="str">
        <f>IF('PLOs-TQF-Mapping'!AE14="x",IF(Weighted!AE$5&gt;0,Weighted!AE$5,""),"")</f>
        <v/>
      </c>
      <c r="AF39" s="24" t="str">
        <f>IF('PLOs-TQF-Mapping'!AF14="x",IF(Weighted!AF$5&gt;0,Weighted!AF$5,""),"")</f>
        <v/>
      </c>
      <c r="AG39" s="46">
        <f t="shared" ca="1" si="9"/>
        <v>2.75</v>
      </c>
    </row>
    <row r="40" spans="2:68" ht="18" customHeight="1">
      <c r="B40" s="5" t="s">
        <v>149</v>
      </c>
      <c r="C40" s="239" t="s">
        <v>149</v>
      </c>
      <c r="D40" s="24" t="str">
        <f>IF('PLOs-TQF-Mapping'!D15="x",IF(Weighted!D$5&gt;0,Weighted!D$5,""),"")</f>
        <v/>
      </c>
      <c r="E40" s="24" t="str">
        <f>IF('PLOs-TQF-Mapping'!E15="x",IF(Weighted!E$5&gt;0,Weighted!E$5,""),"")</f>
        <v/>
      </c>
      <c r="F40" s="24" t="str">
        <f>IF('PLOs-TQF-Mapping'!F15="x",IF(Weighted!F$5&gt;0,Weighted!F$5,""),"")</f>
        <v/>
      </c>
      <c r="G40" s="24" t="str">
        <f>IF('PLOs-TQF-Mapping'!G15="x",IF(Weighted!G$5&gt;0,Weighted!G$5,""),"")</f>
        <v/>
      </c>
      <c r="H40" s="24" t="str">
        <f>IF('PLOs-TQF-Mapping'!H15="x",IF(Weighted!H$5&gt;0,Weighted!H$5,""),"")</f>
        <v/>
      </c>
      <c r="I40" s="24" t="str">
        <f>IF('PLOs-TQF-Mapping'!I15="x",IF(Weighted!I$5&gt;0,Weighted!I$5,""),"")</f>
        <v/>
      </c>
      <c r="J40" s="24" t="str">
        <f>IF('PLOs-TQF-Mapping'!J15="x",IF(Weighted!J$5&gt;0,Weighted!J$5,""),"")</f>
        <v/>
      </c>
      <c r="K40" s="24" t="str">
        <f>IF('PLOs-TQF-Mapping'!K15="x",IF(Weighted!K$5&gt;0,Weighted!K$5,""),"")</f>
        <v/>
      </c>
      <c r="L40" s="24" t="str">
        <f>IF('PLOs-TQF-Mapping'!L15="x",IF(Weighted!L$5&gt;0,Weighted!L$5,""),"")</f>
        <v/>
      </c>
      <c r="M40" s="24" t="str">
        <f>IF('PLOs-TQF-Mapping'!M15="x",IF(Weighted!M$5&gt;0,Weighted!M$5,""),"")</f>
        <v/>
      </c>
      <c r="N40" s="24" t="str">
        <f>IF('PLOs-TQF-Mapping'!N15="x",IF(Weighted!N$5&gt;0,Weighted!N$5,""),"")</f>
        <v/>
      </c>
      <c r="O40" s="24" t="str">
        <f>IF('PLOs-TQF-Mapping'!O15="x",IF(Weighted!O$5&gt;0,Weighted!O$5,""),"")</f>
        <v/>
      </c>
      <c r="P40" s="24" t="str">
        <f>IF('PLOs-TQF-Mapping'!P15="x",IF(Weighted!P$5&gt;0,Weighted!P$5,""),"")</f>
        <v/>
      </c>
      <c r="Q40" s="24" t="str">
        <f>IF('PLOs-TQF-Mapping'!Q15="x",IF(Weighted!Q$5&gt;0,Weighted!Q$5,""),"")</f>
        <v/>
      </c>
      <c r="R40" s="24" t="str">
        <f>IF('PLOs-TQF-Mapping'!R15="x",IF(Weighted!R$5&gt;0,Weighted!R$5,""),"")</f>
        <v/>
      </c>
      <c r="S40" s="24" t="str">
        <f ca="1">IF('PLOs-TQF-Mapping'!S15="x",IF(Weighted!S$5&gt;0,Weighted!S$5,""),"")</f>
        <v/>
      </c>
      <c r="T40" s="24" t="str">
        <f>IF('PLOs-TQF-Mapping'!T15="x",IF(Weighted!T$5&gt;0,Weighted!T$5,""),"")</f>
        <v/>
      </c>
      <c r="U40" s="24" t="str">
        <f>IF('PLOs-TQF-Mapping'!U15="x",IF(Weighted!U$5&gt;0,Weighted!U$5,""),"")</f>
        <v/>
      </c>
      <c r="V40" s="24">
        <f ca="1">IF('PLOs-TQF-Mapping'!V15="x",IF(Weighted!V$5&gt;0,Weighted!V$5,""),"")</f>
        <v>2.75</v>
      </c>
      <c r="W40" s="24" t="str">
        <f>IF('PLOs-TQF-Mapping'!W15="x",IF(Weighted!W$5&gt;0,Weighted!W$5,""),"")</f>
        <v/>
      </c>
      <c r="X40" s="24" t="str">
        <f>IF('PLOs-TQF-Mapping'!X15="x",IF(Weighted!X$5&gt;0,Weighted!X$5,""),"")</f>
        <v/>
      </c>
      <c r="Y40" s="24" t="str">
        <f ca="1">IF('PLOs-TQF-Mapping'!Y15="x",IF(Weighted!Y$5&gt;0,Weighted!Y$5,""),"")</f>
        <v/>
      </c>
      <c r="Z40" s="24" t="str">
        <f>IF('PLOs-TQF-Mapping'!Z15="x",IF(Weighted!Z$5&gt;0,Weighted!Z$5,""),"")</f>
        <v/>
      </c>
      <c r="AA40" s="24" t="str">
        <f ca="1">IF('PLOs-TQF-Mapping'!AA15="x",IF(Weighted!AA$5&gt;0,Weighted!AA$5,""),"")</f>
        <v/>
      </c>
      <c r="AB40" s="24" t="str">
        <f>IF('PLOs-TQF-Mapping'!AB15="x",IF(Weighted!AB$5&gt;0,Weighted!AB$5,""),"")</f>
        <v/>
      </c>
      <c r="AC40" s="24" t="str">
        <f>IF('PLOs-TQF-Mapping'!AC15="x",IF(Weighted!AC$5&gt;0,Weighted!AC$5,""),"")</f>
        <v/>
      </c>
      <c r="AD40" s="24">
        <f ca="1">IF('PLOs-TQF-Mapping'!AD15="x",IF(Weighted!AD$5&gt;0,Weighted!AD$5,""),"")</f>
        <v>1.0999999999999999</v>
      </c>
      <c r="AE40" s="24" t="str">
        <f>IF('PLOs-TQF-Mapping'!AE15="x",IF(Weighted!AE$5&gt;0,Weighted!AE$5,""),"")</f>
        <v/>
      </c>
      <c r="AF40" s="24" t="str">
        <f>IF('PLOs-TQF-Mapping'!AF15="x",IF(Weighted!AF$5&gt;0,Weighted!AF$5,""),"")</f>
        <v/>
      </c>
      <c r="AG40" s="46">
        <f t="shared" ca="1" si="9"/>
        <v>3.8499999999999996</v>
      </c>
      <c r="AH40" s="10">
        <f ca="1">SUM(AG38:AG40)</f>
        <v>9.35</v>
      </c>
      <c r="AK40" s="10"/>
      <c r="AL40" s="10"/>
    </row>
    <row r="41" spans="2:68" ht="18" customHeight="1">
      <c r="B41" s="5" t="s">
        <v>150</v>
      </c>
      <c r="C41" s="239" t="s">
        <v>147</v>
      </c>
      <c r="D41" s="24" t="str">
        <f>IF('PLOs-TQF-Mapping'!D16="x",IF(Weighted!D$5&gt;0,Weighted!D$5,""),"")</f>
        <v/>
      </c>
      <c r="E41" s="24" t="str">
        <f>IF('PLOs-TQF-Mapping'!E16="x",IF(Weighted!E$5&gt;0,Weighted!E$5,""),"")</f>
        <v/>
      </c>
      <c r="F41" s="24" t="str">
        <f>IF('PLOs-TQF-Mapping'!F16="x",IF(Weighted!F$5&gt;0,Weighted!F$5,""),"")</f>
        <v/>
      </c>
      <c r="G41" s="24" t="str">
        <f>IF('PLOs-TQF-Mapping'!G16="x",IF(Weighted!G$5&gt;0,Weighted!G$5,""),"")</f>
        <v/>
      </c>
      <c r="H41" s="24" t="str">
        <f>IF('PLOs-TQF-Mapping'!H16="x",IF(Weighted!H$5&gt;0,Weighted!H$5,""),"")</f>
        <v/>
      </c>
      <c r="I41" s="24" t="str">
        <f>IF('PLOs-TQF-Mapping'!I16="x",IF(Weighted!I$5&gt;0,Weighted!I$5,""),"")</f>
        <v/>
      </c>
      <c r="J41" s="24" t="str">
        <f>IF('PLOs-TQF-Mapping'!J16="x",IF(Weighted!J$5&gt;0,Weighted!J$5,""),"")</f>
        <v/>
      </c>
      <c r="K41" s="24" t="str">
        <f>IF('PLOs-TQF-Mapping'!K16="x",IF(Weighted!K$5&gt;0,Weighted!K$5,""),"")</f>
        <v/>
      </c>
      <c r="L41" s="24" t="str">
        <f>IF('PLOs-TQF-Mapping'!L16="x",IF(Weighted!L$5&gt;0,Weighted!L$5,""),"")</f>
        <v/>
      </c>
      <c r="M41" s="24" t="str">
        <f>IF('PLOs-TQF-Mapping'!M16="x",IF(Weighted!M$5&gt;0,Weighted!M$5,""),"")</f>
        <v/>
      </c>
      <c r="N41" s="24" t="str">
        <f>IF('PLOs-TQF-Mapping'!N16="x",IF(Weighted!N$5&gt;0,Weighted!N$5,""),"")</f>
        <v/>
      </c>
      <c r="O41" s="24" t="str">
        <f>IF('PLOs-TQF-Mapping'!O16="x",IF(Weighted!O$5&gt;0,Weighted!O$5,""),"")</f>
        <v/>
      </c>
      <c r="P41" s="24" t="str">
        <f>IF('PLOs-TQF-Mapping'!P16="x",IF(Weighted!P$5&gt;0,Weighted!P$5,""),"")</f>
        <v/>
      </c>
      <c r="Q41" s="24" t="str">
        <f>IF('PLOs-TQF-Mapping'!Q16="x",IF(Weighted!Q$5&gt;0,Weighted!Q$5,""),"")</f>
        <v/>
      </c>
      <c r="R41" s="24" t="str">
        <f>IF('PLOs-TQF-Mapping'!R16="x",IF(Weighted!R$5&gt;0,Weighted!R$5,""),"")</f>
        <v/>
      </c>
      <c r="S41" s="24" t="str">
        <f>IF('PLOs-TQF-Mapping'!S16="x",IF(Weighted!S$5&gt;0,Weighted!S$5,""),"")</f>
        <v/>
      </c>
      <c r="T41" s="24" t="str">
        <f>IF('PLOs-TQF-Mapping'!T16="x",IF(Weighted!T$5&gt;0,Weighted!T$5,""),"")</f>
        <v/>
      </c>
      <c r="U41" s="24" t="str">
        <f>IF('PLOs-TQF-Mapping'!U16="x",IF(Weighted!U$5&gt;0,Weighted!U$5,""),"")</f>
        <v/>
      </c>
      <c r="V41" s="24" t="str">
        <f>IF('PLOs-TQF-Mapping'!V16="x",IF(Weighted!V$5&gt;0,Weighted!V$5,""),"")</f>
        <v/>
      </c>
      <c r="W41" s="24" t="str">
        <f>IF('PLOs-TQF-Mapping'!W16="x",IF(Weighted!W$5&gt;0,Weighted!W$5,""),"")</f>
        <v/>
      </c>
      <c r="X41" s="24" t="str">
        <f>IF('PLOs-TQF-Mapping'!X16="x",IF(Weighted!X$5&gt;0,Weighted!X$5,""),"")</f>
        <v/>
      </c>
      <c r="Y41" s="24" t="str">
        <f>IF('PLOs-TQF-Mapping'!Y16="x",IF(Weighted!Y$5&gt;0,Weighted!Y$5,""),"")</f>
        <v/>
      </c>
      <c r="Z41" s="24" t="str">
        <f>IF('PLOs-TQF-Mapping'!Z16="x",IF(Weighted!Z$5&gt;0,Weighted!Z$5,""),"")</f>
        <v/>
      </c>
      <c r="AA41" s="24" t="str">
        <f>IF('PLOs-TQF-Mapping'!AA16="x",IF(Weighted!AA$5&gt;0,Weighted!AA$5,""),"")</f>
        <v/>
      </c>
      <c r="AB41" s="24" t="str">
        <f>IF('PLOs-TQF-Mapping'!AB16="x",IF(Weighted!AB$5&gt;0,Weighted!AB$5,""),"")</f>
        <v/>
      </c>
      <c r="AC41" s="24">
        <f ca="1">IF('PLOs-TQF-Mapping'!AC16="x",IF(Weighted!AC$5&gt;0,Weighted!AC$5,""),"")</f>
        <v>1.2</v>
      </c>
      <c r="AD41" s="24" t="str">
        <f>IF('PLOs-TQF-Mapping'!AD16="x",IF(Weighted!AD$5&gt;0,Weighted!AD$5,""),"")</f>
        <v/>
      </c>
      <c r="AE41" s="24" t="str">
        <f ca="1">IF('PLOs-TQF-Mapping'!AE16="x",IF(Weighted!AE$5&gt;0,Weighted!AE$5,""),"")</f>
        <v/>
      </c>
      <c r="AF41" s="24" t="str">
        <f ca="1">IF('PLOs-TQF-Mapping'!AF16="x",IF(Weighted!AF$5&gt;0,Weighted!AF$5,""),"")</f>
        <v/>
      </c>
      <c r="AG41" s="46">
        <f t="shared" ca="1" si="9"/>
        <v>1.2</v>
      </c>
    </row>
    <row r="42" spans="2:68" ht="18" customHeight="1">
      <c r="B42" s="5" t="s">
        <v>150</v>
      </c>
      <c r="C42" s="239" t="s">
        <v>148</v>
      </c>
      <c r="D42" s="24" t="str">
        <f>IF('PLOs-TQF-Mapping'!D17="x",IF(Weighted!D$5&gt;0,Weighted!D$5,""),"")</f>
        <v/>
      </c>
      <c r="E42" s="24" t="str">
        <f>IF('PLOs-TQF-Mapping'!E17="x",IF(Weighted!E$5&gt;0,Weighted!E$5,""),"")</f>
        <v/>
      </c>
      <c r="F42" s="24" t="str">
        <f>IF('PLOs-TQF-Mapping'!F17="x",IF(Weighted!F$5&gt;0,Weighted!F$5,""),"")</f>
        <v/>
      </c>
      <c r="G42" s="24" t="str">
        <f>IF('PLOs-TQF-Mapping'!G17="x",IF(Weighted!G$5&gt;0,Weighted!G$5,""),"")</f>
        <v/>
      </c>
      <c r="H42" s="24" t="str">
        <f>IF('PLOs-TQF-Mapping'!H17="x",IF(Weighted!H$5&gt;0,Weighted!H$5,""),"")</f>
        <v/>
      </c>
      <c r="I42" s="24" t="str">
        <f>IF('PLOs-TQF-Mapping'!I17="x",IF(Weighted!I$5&gt;0,Weighted!I$5,""),"")</f>
        <v/>
      </c>
      <c r="J42" s="24" t="str">
        <f>IF('PLOs-TQF-Mapping'!J17="x",IF(Weighted!J$5&gt;0,Weighted!J$5,""),"")</f>
        <v/>
      </c>
      <c r="K42" s="24" t="str">
        <f>IF('PLOs-TQF-Mapping'!K17="x",IF(Weighted!K$5&gt;0,Weighted!K$5,""),"")</f>
        <v/>
      </c>
      <c r="L42" s="24" t="str">
        <f>IF('PLOs-TQF-Mapping'!L17="x",IF(Weighted!L$5&gt;0,Weighted!L$5,""),"")</f>
        <v/>
      </c>
      <c r="M42" s="24" t="str">
        <f>IF('PLOs-TQF-Mapping'!M17="x",IF(Weighted!M$5&gt;0,Weighted!M$5,""),"")</f>
        <v/>
      </c>
      <c r="N42" s="24" t="str">
        <f>IF('PLOs-TQF-Mapping'!N17="x",IF(Weighted!N$5&gt;0,Weighted!N$5,""),"")</f>
        <v/>
      </c>
      <c r="O42" s="24" t="str">
        <f>IF('PLOs-TQF-Mapping'!O17="x",IF(Weighted!O$5&gt;0,Weighted!O$5,""),"")</f>
        <v/>
      </c>
      <c r="P42" s="24" t="str">
        <f>IF('PLOs-TQF-Mapping'!P17="x",IF(Weighted!P$5&gt;0,Weighted!P$5,""),"")</f>
        <v/>
      </c>
      <c r="Q42" s="24" t="str">
        <f>IF('PLOs-TQF-Mapping'!Q17="x",IF(Weighted!Q$5&gt;0,Weighted!Q$5,""),"")</f>
        <v/>
      </c>
      <c r="R42" s="24" t="str">
        <f>IF('PLOs-TQF-Mapping'!R17="x",IF(Weighted!R$5&gt;0,Weighted!R$5,""),"")</f>
        <v/>
      </c>
      <c r="S42" s="24" t="str">
        <f>IF('PLOs-TQF-Mapping'!S17="x",IF(Weighted!S$5&gt;0,Weighted!S$5,""),"")</f>
        <v/>
      </c>
      <c r="T42" s="24" t="str">
        <f>IF('PLOs-TQF-Mapping'!T17="x",IF(Weighted!T$5&gt;0,Weighted!T$5,""),"")</f>
        <v/>
      </c>
      <c r="U42" s="24" t="str">
        <f>IF('PLOs-TQF-Mapping'!U17="x",IF(Weighted!U$5&gt;0,Weighted!U$5,""),"")</f>
        <v/>
      </c>
      <c r="V42" s="24" t="str">
        <f>IF('PLOs-TQF-Mapping'!V17="x",IF(Weighted!V$5&gt;0,Weighted!V$5,""),"")</f>
        <v/>
      </c>
      <c r="W42" s="24" t="str">
        <f>IF('PLOs-TQF-Mapping'!W17="x",IF(Weighted!W$5&gt;0,Weighted!W$5,""),"")</f>
        <v/>
      </c>
      <c r="X42" s="24" t="str">
        <f>IF('PLOs-TQF-Mapping'!X17="x",IF(Weighted!X$5&gt;0,Weighted!X$5,""),"")</f>
        <v/>
      </c>
      <c r="Y42" s="24" t="str">
        <f>IF('PLOs-TQF-Mapping'!Y17="x",IF(Weighted!Y$5&gt;0,Weighted!Y$5,""),"")</f>
        <v/>
      </c>
      <c r="Z42" s="24" t="str">
        <f>IF('PLOs-TQF-Mapping'!Z17="x",IF(Weighted!Z$5&gt;0,Weighted!Z$5,""),"")</f>
        <v/>
      </c>
      <c r="AA42" s="24" t="str">
        <f>IF('PLOs-TQF-Mapping'!AA17="x",IF(Weighted!AA$5&gt;0,Weighted!AA$5,""),"")</f>
        <v/>
      </c>
      <c r="AB42" s="24" t="str">
        <f>IF('PLOs-TQF-Mapping'!AB17="x",IF(Weighted!AB$5&gt;0,Weighted!AB$5,""),"")</f>
        <v/>
      </c>
      <c r="AC42" s="24">
        <f ca="1">IF('PLOs-TQF-Mapping'!AC17="x",IF(Weighted!AC$5&gt;0,Weighted!AC$5,""),"")</f>
        <v>1.2</v>
      </c>
      <c r="AD42" s="24" t="str">
        <f>IF('PLOs-TQF-Mapping'!AD17="x",IF(Weighted!AD$5&gt;0,Weighted!AD$5,""),"")</f>
        <v/>
      </c>
      <c r="AE42" s="24" t="str">
        <f ca="1">IF('PLOs-TQF-Mapping'!AE17="x",IF(Weighted!AE$5&gt;0,Weighted!AE$5,""),"")</f>
        <v/>
      </c>
      <c r="AF42" s="24" t="str">
        <f ca="1">IF('PLOs-TQF-Mapping'!AF17="x",IF(Weighted!AF$5&gt;0,Weighted!AF$5,""),"")</f>
        <v/>
      </c>
      <c r="AG42" s="46">
        <f t="shared" ca="1" si="9"/>
        <v>1.2</v>
      </c>
    </row>
    <row r="43" spans="2:68" ht="18" customHeight="1">
      <c r="B43" s="5" t="s">
        <v>150</v>
      </c>
      <c r="C43" s="239" t="s">
        <v>149</v>
      </c>
      <c r="D43" s="24" t="str">
        <f>IF('PLOs-TQF-Mapping'!D18="x",IF(Weighted!D$5&gt;0,Weighted!D$5,""),"")</f>
        <v/>
      </c>
      <c r="E43" s="24" t="str">
        <f>IF('PLOs-TQF-Mapping'!E18="x",IF(Weighted!E$5&gt;0,Weighted!E$5,""),"")</f>
        <v/>
      </c>
      <c r="F43" s="24" t="str">
        <f ca="1">IF('PLOs-TQF-Mapping'!F18="x",IF(Weighted!F$5&gt;0,Weighted!F$5,""),"")</f>
        <v/>
      </c>
      <c r="G43" s="24" t="str">
        <f ca="1">IF('PLOs-TQF-Mapping'!G18="x",IF(Weighted!G$5&gt;0,Weighted!G$5,""),"")</f>
        <v/>
      </c>
      <c r="H43" s="24" t="str">
        <f>IF('PLOs-TQF-Mapping'!H18="x",IF(Weighted!H$5&gt;0,Weighted!H$5,""),"")</f>
        <v/>
      </c>
      <c r="I43" s="24" t="str">
        <f>IF('PLOs-TQF-Mapping'!I18="x",IF(Weighted!I$5&gt;0,Weighted!I$5,""),"")</f>
        <v/>
      </c>
      <c r="J43" s="24" t="str">
        <f>IF('PLOs-TQF-Mapping'!J18="x",IF(Weighted!J$5&gt;0,Weighted!J$5,""),"")</f>
        <v/>
      </c>
      <c r="K43" s="24" t="str">
        <f>IF('PLOs-TQF-Mapping'!K18="x",IF(Weighted!K$5&gt;0,Weighted!K$5,""),"")</f>
        <v/>
      </c>
      <c r="L43" s="24" t="str">
        <f>IF('PLOs-TQF-Mapping'!L18="x",IF(Weighted!L$5&gt;0,Weighted!L$5,""),"")</f>
        <v/>
      </c>
      <c r="M43" s="24" t="str">
        <f>IF('PLOs-TQF-Mapping'!M18="x",IF(Weighted!M$5&gt;0,Weighted!M$5,""),"")</f>
        <v/>
      </c>
      <c r="N43" s="24" t="str">
        <f>IF('PLOs-TQF-Mapping'!N18="x",IF(Weighted!N$5&gt;0,Weighted!N$5,""),"")</f>
        <v/>
      </c>
      <c r="O43" s="24" t="str">
        <f>IF('PLOs-TQF-Mapping'!O18="x",IF(Weighted!O$5&gt;0,Weighted!O$5,""),"")</f>
        <v/>
      </c>
      <c r="P43" s="24" t="str">
        <f>IF('PLOs-TQF-Mapping'!P18="x",IF(Weighted!P$5&gt;0,Weighted!P$5,""),"")</f>
        <v/>
      </c>
      <c r="Q43" s="24" t="str">
        <f>IF('PLOs-TQF-Mapping'!Q18="x",IF(Weighted!Q$5&gt;0,Weighted!Q$5,""),"")</f>
        <v/>
      </c>
      <c r="R43" s="24" t="str">
        <f>IF('PLOs-TQF-Mapping'!R18="x",IF(Weighted!R$5&gt;0,Weighted!R$5,""),"")</f>
        <v/>
      </c>
      <c r="S43" s="24" t="str">
        <f>IF('PLOs-TQF-Mapping'!S18="x",IF(Weighted!S$5&gt;0,Weighted!S$5,""),"")</f>
        <v/>
      </c>
      <c r="T43" s="24" t="str">
        <f>IF('PLOs-TQF-Mapping'!T18="x",IF(Weighted!T$5&gt;0,Weighted!T$5,""),"")</f>
        <v/>
      </c>
      <c r="U43" s="24" t="str">
        <f>IF('PLOs-TQF-Mapping'!U18="x",IF(Weighted!U$5&gt;0,Weighted!U$5,""),"")</f>
        <v/>
      </c>
      <c r="V43" s="24" t="str">
        <f>IF('PLOs-TQF-Mapping'!V18="x",IF(Weighted!V$5&gt;0,Weighted!V$5,""),"")</f>
        <v/>
      </c>
      <c r="W43" s="24" t="str">
        <f>IF('PLOs-TQF-Mapping'!W18="x",IF(Weighted!W$5&gt;0,Weighted!W$5,""),"")</f>
        <v/>
      </c>
      <c r="X43" s="24" t="str">
        <f ca="1">IF('PLOs-TQF-Mapping'!X18="x",IF(Weighted!X$5&gt;0,Weighted!X$5,""),"")</f>
        <v/>
      </c>
      <c r="Y43" s="24" t="str">
        <f>IF('PLOs-TQF-Mapping'!Y18="x",IF(Weighted!Y$5&gt;0,Weighted!Y$5,""),"")</f>
        <v/>
      </c>
      <c r="Z43" s="24" t="str">
        <f ca="1">IF('PLOs-TQF-Mapping'!Z18="x",IF(Weighted!Z$5&gt;0,Weighted!Z$5,""),"")</f>
        <v/>
      </c>
      <c r="AA43" s="24" t="str">
        <f ca="1">IF('PLOs-TQF-Mapping'!AA18="x",IF(Weighted!AA$5&gt;0,Weighted!AA$5,""),"")</f>
        <v/>
      </c>
      <c r="AB43" s="24" t="str">
        <f>IF('PLOs-TQF-Mapping'!AB18="x",IF(Weighted!AB$5&gt;0,Weighted!AB$5,""),"")</f>
        <v/>
      </c>
      <c r="AC43" s="24" t="str">
        <f>IF('PLOs-TQF-Mapping'!AC18="x",IF(Weighted!AC$5&gt;0,Weighted!AC$5,""),"")</f>
        <v/>
      </c>
      <c r="AD43" s="24" t="str">
        <f>IF('PLOs-TQF-Mapping'!AD18="x",IF(Weighted!AD$5&gt;0,Weighted!AD$5,""),"")</f>
        <v/>
      </c>
      <c r="AE43" s="24" t="str">
        <f>IF('PLOs-TQF-Mapping'!AE18="x",IF(Weighted!AE$5&gt;0,Weighted!AE$5,""),"")</f>
        <v/>
      </c>
      <c r="AF43" s="24" t="str">
        <f>IF('PLOs-TQF-Mapping'!AF18="x",IF(Weighted!AF$5&gt;0,Weighted!AF$5,""),"")</f>
        <v/>
      </c>
      <c r="AG43" s="46">
        <f t="shared" ca="1" si="9"/>
        <v>0</v>
      </c>
    </row>
    <row r="44" spans="2:68" ht="18" customHeight="1">
      <c r="B44" s="5" t="s">
        <v>150</v>
      </c>
      <c r="C44" s="239" t="s">
        <v>150</v>
      </c>
      <c r="D44" s="24" t="str">
        <f>IF('PLOs-TQF-Mapping'!D19="x",IF(Weighted!D$5&gt;0,Weighted!D$5,""),"")</f>
        <v/>
      </c>
      <c r="E44" s="24" t="str">
        <f>IF('PLOs-TQF-Mapping'!E19="x",IF(Weighted!E$5&gt;0,Weighted!E$5,""),"")</f>
        <v/>
      </c>
      <c r="F44" s="24" t="str">
        <f>IF('PLOs-TQF-Mapping'!F19="x",IF(Weighted!F$5&gt;0,Weighted!F$5,""),"")</f>
        <v/>
      </c>
      <c r="G44" s="24" t="str">
        <f>IF('PLOs-TQF-Mapping'!G19="x",IF(Weighted!G$5&gt;0,Weighted!G$5,""),"")</f>
        <v/>
      </c>
      <c r="H44" s="24" t="str">
        <f>IF('PLOs-TQF-Mapping'!H19="x",IF(Weighted!H$5&gt;0,Weighted!H$5,""),"")</f>
        <v/>
      </c>
      <c r="I44" s="24" t="str">
        <f>IF('PLOs-TQF-Mapping'!I19="x",IF(Weighted!I$5&gt;0,Weighted!I$5,""),"")</f>
        <v/>
      </c>
      <c r="J44" s="24" t="str">
        <f>IF('PLOs-TQF-Mapping'!J19="x",IF(Weighted!J$5&gt;0,Weighted!J$5,""),"")</f>
        <v/>
      </c>
      <c r="K44" s="24" t="str">
        <f>IF('PLOs-TQF-Mapping'!K19="x",IF(Weighted!K$5&gt;0,Weighted!K$5,""),"")</f>
        <v/>
      </c>
      <c r="L44" s="24" t="str">
        <f>IF('PLOs-TQF-Mapping'!L19="x",IF(Weighted!L$5&gt;0,Weighted!L$5,""),"")</f>
        <v/>
      </c>
      <c r="M44" s="24" t="str">
        <f>IF('PLOs-TQF-Mapping'!M19="x",IF(Weighted!M$5&gt;0,Weighted!M$5,""),"")</f>
        <v/>
      </c>
      <c r="N44" s="24" t="str">
        <f>IF('PLOs-TQF-Mapping'!N19="x",IF(Weighted!N$5&gt;0,Weighted!N$5,""),"")</f>
        <v/>
      </c>
      <c r="O44" s="24" t="str">
        <f>IF('PLOs-TQF-Mapping'!O19="x",IF(Weighted!O$5&gt;0,Weighted!O$5,""),"")</f>
        <v/>
      </c>
      <c r="P44" s="24" t="str">
        <f>IF('PLOs-TQF-Mapping'!P19="x",IF(Weighted!P$5&gt;0,Weighted!P$5,""),"")</f>
        <v/>
      </c>
      <c r="Q44" s="24" t="str">
        <f>IF('PLOs-TQF-Mapping'!Q19="x",IF(Weighted!Q$5&gt;0,Weighted!Q$5,""),"")</f>
        <v/>
      </c>
      <c r="R44" s="24" t="str">
        <f>IF('PLOs-TQF-Mapping'!R19="x",IF(Weighted!R$5&gt;0,Weighted!R$5,""),"")</f>
        <v/>
      </c>
      <c r="S44" s="24" t="str">
        <f>IF('PLOs-TQF-Mapping'!S19="x",IF(Weighted!S$5&gt;0,Weighted!S$5,""),"")</f>
        <v/>
      </c>
      <c r="T44" s="24" t="str">
        <f>IF('PLOs-TQF-Mapping'!T19="x",IF(Weighted!T$5&gt;0,Weighted!T$5,""),"")</f>
        <v/>
      </c>
      <c r="U44" s="24" t="str">
        <f>IF('PLOs-TQF-Mapping'!U19="x",IF(Weighted!U$5&gt;0,Weighted!U$5,""),"")</f>
        <v/>
      </c>
      <c r="V44" s="24" t="str">
        <f>IF('PLOs-TQF-Mapping'!V19="x",IF(Weighted!V$5&gt;0,Weighted!V$5,""),"")</f>
        <v/>
      </c>
      <c r="W44" s="24" t="str">
        <f ca="1">IF('PLOs-TQF-Mapping'!W19="x",IF(Weighted!W$5&gt;0,Weighted!W$5,""),"")</f>
        <v/>
      </c>
      <c r="X44" s="24" t="str">
        <f>IF('PLOs-TQF-Mapping'!X19="x",IF(Weighted!X$5&gt;0,Weighted!X$5,""),"")</f>
        <v/>
      </c>
      <c r="Y44" s="24" t="str">
        <f>IF('PLOs-TQF-Mapping'!Y19="x",IF(Weighted!Y$5&gt;0,Weighted!Y$5,""),"")</f>
        <v/>
      </c>
      <c r="Z44" s="24" t="str">
        <f>IF('PLOs-TQF-Mapping'!Z19="x",IF(Weighted!Z$5&gt;0,Weighted!Z$5,""),"")</f>
        <v/>
      </c>
      <c r="AA44" s="24" t="str">
        <f>IF('PLOs-TQF-Mapping'!AA19="x",IF(Weighted!AA$5&gt;0,Weighted!AA$5,""),"")</f>
        <v/>
      </c>
      <c r="AB44" s="24" t="str">
        <f>IF('PLOs-TQF-Mapping'!AB19="x",IF(Weighted!AB$5&gt;0,Weighted!AB$5,""),"")</f>
        <v/>
      </c>
      <c r="AC44" s="24" t="str">
        <f>IF('PLOs-TQF-Mapping'!AC19="x",IF(Weighted!AC$5&gt;0,Weighted!AC$5,""),"")</f>
        <v/>
      </c>
      <c r="AD44" s="24" t="str">
        <f>IF('PLOs-TQF-Mapping'!AD19="x",IF(Weighted!AD$5&gt;0,Weighted!AD$5,""),"")</f>
        <v/>
      </c>
      <c r="AE44" s="24" t="str">
        <f>IF('PLOs-TQF-Mapping'!AE19="x",IF(Weighted!AE$5&gt;0,Weighted!AE$5,""),"")</f>
        <v/>
      </c>
      <c r="AF44" s="24" t="str">
        <f>IF('PLOs-TQF-Mapping'!AF19="x",IF(Weighted!AF$5&gt;0,Weighted!AF$5,""),"")</f>
        <v/>
      </c>
      <c r="AG44" s="46">
        <f t="shared" ca="1" si="9"/>
        <v>0</v>
      </c>
      <c r="AH44" s="10">
        <f ca="1">SUM(AG41:AG44)</f>
        <v>2.4</v>
      </c>
      <c r="AK44" s="10"/>
      <c r="AL44" s="10"/>
    </row>
    <row r="45" spans="2:68" ht="18" customHeight="1">
      <c r="B45" s="5" t="s">
        <v>151</v>
      </c>
      <c r="C45" s="239" t="s">
        <v>147</v>
      </c>
      <c r="D45" s="24" t="str">
        <f>IF('PLOs-TQF-Mapping'!D20="x",IF(Weighted!D$5&gt;0,Weighted!D$5,""),"")</f>
        <v/>
      </c>
      <c r="E45" s="24" t="str">
        <f>IF('PLOs-TQF-Mapping'!E20="x",IF(Weighted!E$5&gt;0,Weighted!E$5,""),"")</f>
        <v/>
      </c>
      <c r="F45" s="24" t="str">
        <f>IF('PLOs-TQF-Mapping'!F20="x",IF(Weighted!F$5&gt;0,Weighted!F$5,""),"")</f>
        <v/>
      </c>
      <c r="G45" s="24" t="str">
        <f>IF('PLOs-TQF-Mapping'!G20="x",IF(Weighted!G$5&gt;0,Weighted!G$5,""),"")</f>
        <v/>
      </c>
      <c r="H45" s="24" t="str">
        <f>IF('PLOs-TQF-Mapping'!H20="x",IF(Weighted!H$5&gt;0,Weighted!H$5,""),"")</f>
        <v/>
      </c>
      <c r="I45" s="24" t="str">
        <f>IF('PLOs-TQF-Mapping'!I20="x",IF(Weighted!I$5&gt;0,Weighted!I$5,""),"")</f>
        <v/>
      </c>
      <c r="J45" s="24" t="str">
        <f>IF('PLOs-TQF-Mapping'!J20="x",IF(Weighted!J$5&gt;0,Weighted!J$5,""),"")</f>
        <v/>
      </c>
      <c r="K45" s="24" t="str">
        <f>IF('PLOs-TQF-Mapping'!K20="x",IF(Weighted!K$5&gt;0,Weighted!K$5,""),"")</f>
        <v/>
      </c>
      <c r="L45" s="24" t="str">
        <f>IF('PLOs-TQF-Mapping'!L20="x",IF(Weighted!L$5&gt;0,Weighted!L$5,""),"")</f>
        <v/>
      </c>
      <c r="M45" s="24" t="str">
        <f>IF('PLOs-TQF-Mapping'!M20="x",IF(Weighted!M$5&gt;0,Weighted!M$5,""),"")</f>
        <v/>
      </c>
      <c r="N45" s="24" t="str">
        <f ca="1">IF('PLOs-TQF-Mapping'!N20="x",IF(Weighted!N$5&gt;0,Weighted!N$5,""),"")</f>
        <v/>
      </c>
      <c r="O45" s="24" t="str">
        <f>IF('PLOs-TQF-Mapping'!O20="x",IF(Weighted!O$5&gt;0,Weighted!O$5,""),"")</f>
        <v/>
      </c>
      <c r="P45" s="24" t="str">
        <f>IF('PLOs-TQF-Mapping'!P20="x",IF(Weighted!P$5&gt;0,Weighted!P$5,""),"")</f>
        <v/>
      </c>
      <c r="Q45" s="24" t="str">
        <f>IF('PLOs-TQF-Mapping'!Q20="x",IF(Weighted!Q$5&gt;0,Weighted!Q$5,""),"")</f>
        <v/>
      </c>
      <c r="R45" s="24" t="str">
        <f>IF('PLOs-TQF-Mapping'!R20="x",IF(Weighted!R$5&gt;0,Weighted!R$5,""),"")</f>
        <v/>
      </c>
      <c r="S45" s="24" t="str">
        <f>IF('PLOs-TQF-Mapping'!S20="x",IF(Weighted!S$5&gt;0,Weighted!S$5,""),"")</f>
        <v/>
      </c>
      <c r="T45" s="24" t="str">
        <f ca="1">IF('PLOs-TQF-Mapping'!T20="x",IF(Weighted!T$5&gt;0,Weighted!T$5,""),"")</f>
        <v/>
      </c>
      <c r="U45" s="24" t="str">
        <f>IF('PLOs-TQF-Mapping'!U20="x",IF(Weighted!U$5&gt;0,Weighted!U$5,""),"")</f>
        <v/>
      </c>
      <c r="V45" s="24" t="str">
        <f>IF('PLOs-TQF-Mapping'!V20="x",IF(Weighted!V$5&gt;0,Weighted!V$5,""),"")</f>
        <v/>
      </c>
      <c r="W45" s="24" t="str">
        <f>IF('PLOs-TQF-Mapping'!W20="x",IF(Weighted!W$5&gt;0,Weighted!W$5,""),"")</f>
        <v/>
      </c>
      <c r="X45" s="24" t="str">
        <f>IF('PLOs-TQF-Mapping'!X20="x",IF(Weighted!X$5&gt;0,Weighted!X$5,""),"")</f>
        <v/>
      </c>
      <c r="Y45" s="24" t="str">
        <f>IF('PLOs-TQF-Mapping'!Y20="x",IF(Weighted!Y$5&gt;0,Weighted!Y$5,""),"")</f>
        <v/>
      </c>
      <c r="Z45" s="24" t="str">
        <f>IF('PLOs-TQF-Mapping'!Z20="x",IF(Weighted!Z$5&gt;0,Weighted!Z$5,""),"")</f>
        <v/>
      </c>
      <c r="AA45" s="24" t="str">
        <f>IF('PLOs-TQF-Mapping'!AA20="x",IF(Weighted!AA$5&gt;0,Weighted!AA$5,""),"")</f>
        <v/>
      </c>
      <c r="AB45" s="24" t="str">
        <f>IF('PLOs-TQF-Mapping'!AB20="x",IF(Weighted!AB$5&gt;0,Weighted!AB$5,""),"")</f>
        <v/>
      </c>
      <c r="AC45" s="24">
        <f ca="1">IF('PLOs-TQF-Mapping'!AC20="x",IF(Weighted!AC$5&gt;0,Weighted!AC$5,""),"")</f>
        <v>1.2</v>
      </c>
      <c r="AD45" s="24" t="str">
        <f>IF('PLOs-TQF-Mapping'!AD20="x",IF(Weighted!AD$5&gt;0,Weighted!AD$5,""),"")</f>
        <v/>
      </c>
      <c r="AE45" s="24" t="str">
        <f>IF('PLOs-TQF-Mapping'!AE20="x",IF(Weighted!AE$5&gt;0,Weighted!AE$5,""),"")</f>
        <v/>
      </c>
      <c r="AF45" s="24" t="str">
        <f ca="1">IF('PLOs-TQF-Mapping'!AF20="x",IF(Weighted!AF$5&gt;0,Weighted!AF$5,""),"")</f>
        <v/>
      </c>
      <c r="AG45" s="46">
        <f t="shared" ca="1" si="9"/>
        <v>1.2</v>
      </c>
    </row>
    <row r="46" spans="2:68" ht="18" customHeight="1">
      <c r="B46" s="5" t="s">
        <v>151</v>
      </c>
      <c r="C46" s="239" t="s">
        <v>148</v>
      </c>
      <c r="D46" s="24" t="str">
        <f>IF('PLOs-TQF-Mapping'!D21="x",IF(Weighted!D$5&gt;0,Weighted!D$5,""),"")</f>
        <v/>
      </c>
      <c r="E46" s="24" t="str">
        <f>IF('PLOs-TQF-Mapping'!E21="x",IF(Weighted!E$5&gt;0,Weighted!E$5,""),"")</f>
        <v/>
      </c>
      <c r="F46" s="24" t="str">
        <f>IF('PLOs-TQF-Mapping'!F21="x",IF(Weighted!F$5&gt;0,Weighted!F$5,""),"")</f>
        <v/>
      </c>
      <c r="G46" s="24" t="str">
        <f>IF('PLOs-TQF-Mapping'!G21="x",IF(Weighted!G$5&gt;0,Weighted!G$5,""),"")</f>
        <v/>
      </c>
      <c r="H46" s="24" t="str">
        <f>IF('PLOs-TQF-Mapping'!H21="x",IF(Weighted!H$5&gt;0,Weighted!H$5,""),"")</f>
        <v/>
      </c>
      <c r="I46" s="24" t="str">
        <f>IF('PLOs-TQF-Mapping'!I21="x",IF(Weighted!I$5&gt;0,Weighted!I$5,""),"")</f>
        <v/>
      </c>
      <c r="J46" s="24" t="str">
        <f>IF('PLOs-TQF-Mapping'!J21="x",IF(Weighted!J$5&gt;0,Weighted!J$5,""),"")</f>
        <v/>
      </c>
      <c r="K46" s="24" t="str">
        <f>IF('PLOs-TQF-Mapping'!K21="x",IF(Weighted!K$5&gt;0,Weighted!K$5,""),"")</f>
        <v/>
      </c>
      <c r="L46" s="24" t="str">
        <f>IF('PLOs-TQF-Mapping'!L21="x",IF(Weighted!L$5&gt;0,Weighted!L$5,""),"")</f>
        <v/>
      </c>
      <c r="M46" s="24" t="str">
        <f>IF('PLOs-TQF-Mapping'!M21="x",IF(Weighted!M$5&gt;0,Weighted!M$5,""),"")</f>
        <v/>
      </c>
      <c r="N46" s="24" t="str">
        <f ca="1">IF('PLOs-TQF-Mapping'!N21="x",IF(Weighted!N$5&gt;0,Weighted!N$5,""),"")</f>
        <v/>
      </c>
      <c r="O46" s="24" t="str">
        <f ca="1">IF('PLOs-TQF-Mapping'!O21="x",IF(Weighted!O$5&gt;0,Weighted!O$5,""),"")</f>
        <v/>
      </c>
      <c r="P46" s="24" t="str">
        <f>IF('PLOs-TQF-Mapping'!P21="x",IF(Weighted!P$5&gt;0,Weighted!P$5,""),"")</f>
        <v/>
      </c>
      <c r="Q46" s="24" t="str">
        <f>IF('PLOs-TQF-Mapping'!Q21="x",IF(Weighted!Q$5&gt;0,Weighted!Q$5,""),"")</f>
        <v/>
      </c>
      <c r="R46" s="24" t="str">
        <f>IF('PLOs-TQF-Mapping'!R21="x",IF(Weighted!R$5&gt;0,Weighted!R$5,""),"")</f>
        <v/>
      </c>
      <c r="S46" s="24" t="str">
        <f>IF('PLOs-TQF-Mapping'!S21="x",IF(Weighted!S$5&gt;0,Weighted!S$5,""),"")</f>
        <v/>
      </c>
      <c r="T46" s="24" t="str">
        <f>IF('PLOs-TQF-Mapping'!T21="x",IF(Weighted!T$5&gt;0,Weighted!T$5,""),"")</f>
        <v/>
      </c>
      <c r="U46" s="24" t="str">
        <f>IF('PLOs-TQF-Mapping'!U21="x",IF(Weighted!U$5&gt;0,Weighted!U$5,""),"")</f>
        <v/>
      </c>
      <c r="V46" s="24" t="str">
        <f>IF('PLOs-TQF-Mapping'!V21="x",IF(Weighted!V$5&gt;0,Weighted!V$5,""),"")</f>
        <v/>
      </c>
      <c r="W46" s="24" t="str">
        <f>IF('PLOs-TQF-Mapping'!W21="x",IF(Weighted!W$5&gt;0,Weighted!W$5,""),"")</f>
        <v/>
      </c>
      <c r="X46" s="24" t="str">
        <f>IF('PLOs-TQF-Mapping'!X21="x",IF(Weighted!X$5&gt;0,Weighted!X$5,""),"")</f>
        <v/>
      </c>
      <c r="Y46" s="24" t="str">
        <f>IF('PLOs-TQF-Mapping'!Y21="x",IF(Weighted!Y$5&gt;0,Weighted!Y$5,""),"")</f>
        <v/>
      </c>
      <c r="Z46" s="24" t="str">
        <f>IF('PLOs-TQF-Mapping'!Z21="x",IF(Weighted!Z$5&gt;0,Weighted!Z$5,""),"")</f>
        <v/>
      </c>
      <c r="AA46" s="24" t="str">
        <f>IF('PLOs-TQF-Mapping'!AA21="x",IF(Weighted!AA$5&gt;0,Weighted!AA$5,""),"")</f>
        <v/>
      </c>
      <c r="AB46" s="24">
        <f ca="1">IF('PLOs-TQF-Mapping'!AB21="x",IF(Weighted!AB$5&gt;0,Weighted!AB$5,""),"")</f>
        <v>1.75</v>
      </c>
      <c r="AC46" s="24" t="str">
        <f>IF('PLOs-TQF-Mapping'!AC21="x",IF(Weighted!AC$5&gt;0,Weighted!AC$5,""),"")</f>
        <v/>
      </c>
      <c r="AD46" s="24" t="str">
        <f>IF('PLOs-TQF-Mapping'!AD21="x",IF(Weighted!AD$5&gt;0,Weighted!AD$5,""),"")</f>
        <v/>
      </c>
      <c r="AE46" s="24" t="str">
        <f>IF('PLOs-TQF-Mapping'!AE21="x",IF(Weighted!AE$5&gt;0,Weighted!AE$5,""),"")</f>
        <v/>
      </c>
      <c r="AF46" s="24" t="str">
        <f>IF('PLOs-TQF-Mapping'!AF21="x",IF(Weighted!AF$5&gt;0,Weighted!AF$5,""),"")</f>
        <v/>
      </c>
      <c r="AG46" s="46">
        <f t="shared" ca="1" si="9"/>
        <v>1.75</v>
      </c>
      <c r="AH46" s="10">
        <f ca="1">SUM(AG45:AG46)</f>
        <v>2.95</v>
      </c>
      <c r="AK46" s="10"/>
      <c r="AL46" s="10"/>
    </row>
    <row r="47" spans="2:68" ht="18" customHeight="1">
      <c r="B47" s="5" t="s">
        <v>152</v>
      </c>
      <c r="C47" s="239" t="s">
        <v>147</v>
      </c>
      <c r="D47" s="24" t="str">
        <f ca="1">IF('PLOs-TQF-Mapping'!D22="x",IF(Weighted!D$5&gt;0,Weighted!D$5,""),"")</f>
        <v/>
      </c>
      <c r="E47" s="24" t="str">
        <f ca="1">IF('PLOs-TQF-Mapping'!E22="x",IF(Weighted!E$5&gt;0,Weighted!E$5,""),"")</f>
        <v/>
      </c>
      <c r="F47" s="24" t="str">
        <f>IF('PLOs-TQF-Mapping'!F22="x",IF(Weighted!F$5&gt;0,Weighted!F$5,""),"")</f>
        <v/>
      </c>
      <c r="G47" s="24" t="str">
        <f ca="1">IF('PLOs-TQF-Mapping'!G22="x",IF(Weighted!G$5&gt;0,Weighted!G$5,""),"")</f>
        <v/>
      </c>
      <c r="H47" s="24" t="str">
        <f ca="1">IF('PLOs-TQF-Mapping'!H22="x",IF(Weighted!H$5&gt;0,Weighted!H$5,""),"")</f>
        <v/>
      </c>
      <c r="I47" s="24" t="str">
        <f>IF('PLOs-TQF-Mapping'!I22="x",IF(Weighted!I$5&gt;0,Weighted!I$5,""),"")</f>
        <v/>
      </c>
      <c r="J47" s="24" t="str">
        <f ca="1">IF('PLOs-TQF-Mapping'!J22="x",IF(Weighted!J$5&gt;0,Weighted!J$5,""),"")</f>
        <v/>
      </c>
      <c r="K47" s="24" t="str">
        <f>IF('PLOs-TQF-Mapping'!K22="x",IF(Weighted!K$5&gt;0,Weighted!K$5,""),"")</f>
        <v/>
      </c>
      <c r="L47" s="24" t="str">
        <f>IF('PLOs-TQF-Mapping'!L22="x",IF(Weighted!L$5&gt;0,Weighted!L$5,""),"")</f>
        <v/>
      </c>
      <c r="M47" s="24" t="str">
        <f>IF('PLOs-TQF-Mapping'!M22="x",IF(Weighted!M$5&gt;0,Weighted!M$5,""),"")</f>
        <v/>
      </c>
      <c r="N47" s="24" t="str">
        <f>IF('PLOs-TQF-Mapping'!N22="x",IF(Weighted!N$5&gt;0,Weighted!N$5,""),"")</f>
        <v/>
      </c>
      <c r="O47" s="24" t="str">
        <f>IF('PLOs-TQF-Mapping'!O22="x",IF(Weighted!O$5&gt;0,Weighted!O$5,""),"")</f>
        <v/>
      </c>
      <c r="P47" s="24" t="str">
        <f>IF('PLOs-TQF-Mapping'!P22="x",IF(Weighted!P$5&gt;0,Weighted!P$5,""),"")</f>
        <v/>
      </c>
      <c r="Q47" s="24" t="str">
        <f>IF('PLOs-TQF-Mapping'!Q22="x",IF(Weighted!Q$5&gt;0,Weighted!Q$5,""),"")</f>
        <v/>
      </c>
      <c r="R47" s="24" t="str">
        <f>IF('PLOs-TQF-Mapping'!R22="x",IF(Weighted!R$5&gt;0,Weighted!R$5,""),"")</f>
        <v/>
      </c>
      <c r="S47" s="24" t="str">
        <f>IF('PLOs-TQF-Mapping'!S22="x",IF(Weighted!S$5&gt;0,Weighted!S$5,""),"")</f>
        <v/>
      </c>
      <c r="T47" s="24" t="str">
        <f>IF('PLOs-TQF-Mapping'!T22="x",IF(Weighted!T$5&gt;0,Weighted!T$5,""),"")</f>
        <v/>
      </c>
      <c r="U47" s="24" t="str">
        <f>IF('PLOs-TQF-Mapping'!U22="x",IF(Weighted!U$5&gt;0,Weighted!U$5,""),"")</f>
        <v/>
      </c>
      <c r="V47" s="24" t="str">
        <f>IF('PLOs-TQF-Mapping'!V22="x",IF(Weighted!V$5&gt;0,Weighted!V$5,""),"")</f>
        <v/>
      </c>
      <c r="W47" s="24" t="str">
        <f>IF('PLOs-TQF-Mapping'!W22="x",IF(Weighted!W$5&gt;0,Weighted!W$5,""),"")</f>
        <v/>
      </c>
      <c r="X47" s="24" t="str">
        <f>IF('PLOs-TQF-Mapping'!X22="x",IF(Weighted!X$5&gt;0,Weighted!X$5,""),"")</f>
        <v/>
      </c>
      <c r="Y47" s="24" t="str">
        <f>IF('PLOs-TQF-Mapping'!Y22="x",IF(Weighted!Y$5&gt;0,Weighted!Y$5,""),"")</f>
        <v/>
      </c>
      <c r="Z47" s="24" t="str">
        <f ca="1">IF('PLOs-TQF-Mapping'!Z22="x",IF(Weighted!Z$5&gt;0,Weighted!Z$5,""),"")</f>
        <v/>
      </c>
      <c r="AA47" s="24" t="str">
        <f>IF('PLOs-TQF-Mapping'!AA22="x",IF(Weighted!AA$5&gt;0,Weighted!AA$5,""),"")</f>
        <v/>
      </c>
      <c r="AB47" s="24" t="str">
        <f>IF('PLOs-TQF-Mapping'!AB22="x",IF(Weighted!AB$5&gt;0,Weighted!AB$5,""),"")</f>
        <v/>
      </c>
      <c r="AC47" s="24" t="str">
        <f>IF('PLOs-TQF-Mapping'!AC22="x",IF(Weighted!AC$5&gt;0,Weighted!AC$5,""),"")</f>
        <v/>
      </c>
      <c r="AD47" s="24" t="str">
        <f>IF('PLOs-TQF-Mapping'!AD22="x",IF(Weighted!AD$5&gt;0,Weighted!AD$5,""),"")</f>
        <v/>
      </c>
      <c r="AE47" s="24" t="str">
        <f>IF('PLOs-TQF-Mapping'!AE22="x",IF(Weighted!AE$5&gt;0,Weighted!AE$5,""),"")</f>
        <v/>
      </c>
      <c r="AF47" s="24" t="str">
        <f>IF('PLOs-TQF-Mapping'!AF22="x",IF(Weighted!AF$5&gt;0,Weighted!AF$5,""),"")</f>
        <v/>
      </c>
      <c r="AG47" s="46">
        <f t="shared" ca="1" si="9"/>
        <v>0</v>
      </c>
    </row>
    <row r="48" spans="2:68" ht="18" customHeight="1">
      <c r="B48" s="5" t="s">
        <v>152</v>
      </c>
      <c r="C48" s="239" t="s">
        <v>148</v>
      </c>
      <c r="D48" s="24" t="str">
        <f>IF('PLOs-TQF-Mapping'!D23="x",IF(Weighted!D$5&gt;0,Weighted!D$5,""),"")</f>
        <v/>
      </c>
      <c r="E48" s="24" t="str">
        <f>IF('PLOs-TQF-Mapping'!E23="x",IF(Weighted!E$5&gt;0,Weighted!E$5,""),"")</f>
        <v/>
      </c>
      <c r="F48" s="24" t="str">
        <f>IF('PLOs-TQF-Mapping'!F23="x",IF(Weighted!F$5&gt;0,Weighted!F$5,""),"")</f>
        <v/>
      </c>
      <c r="G48" s="24" t="str">
        <f>IF('PLOs-TQF-Mapping'!G23="x",IF(Weighted!G$5&gt;0,Weighted!G$5,""),"")</f>
        <v/>
      </c>
      <c r="H48" s="24" t="str">
        <f>IF('PLOs-TQF-Mapping'!H23="x",IF(Weighted!H$5&gt;0,Weighted!H$5,""),"")</f>
        <v/>
      </c>
      <c r="I48" s="24" t="str">
        <f ca="1">IF('PLOs-TQF-Mapping'!I23="x",IF(Weighted!I$5&gt;0,Weighted!I$5,""),"")</f>
        <v/>
      </c>
      <c r="J48" s="24" t="str">
        <f ca="1">IF('PLOs-TQF-Mapping'!J23="x",IF(Weighted!J$5&gt;0,Weighted!J$5,""),"")</f>
        <v/>
      </c>
      <c r="K48" s="24" t="str">
        <f>IF('PLOs-TQF-Mapping'!K23="x",IF(Weighted!K$5&gt;0,Weighted!K$5,""),"")</f>
        <v/>
      </c>
      <c r="L48" s="24" t="str">
        <f>IF('PLOs-TQF-Mapping'!L23="x",IF(Weighted!L$5&gt;0,Weighted!L$5,""),"")</f>
        <v/>
      </c>
      <c r="M48" s="24" t="str">
        <f>IF('PLOs-TQF-Mapping'!M23="x",IF(Weighted!M$5&gt;0,Weighted!M$5,""),"")</f>
        <v/>
      </c>
      <c r="N48" s="24" t="str">
        <f>IF('PLOs-TQF-Mapping'!N23="x",IF(Weighted!N$5&gt;0,Weighted!N$5,""),"")</f>
        <v/>
      </c>
      <c r="O48" s="24" t="str">
        <f>IF('PLOs-TQF-Mapping'!O23="x",IF(Weighted!O$5&gt;0,Weighted!O$5,""),"")</f>
        <v/>
      </c>
      <c r="P48" s="24" t="str">
        <f>IF('PLOs-TQF-Mapping'!P23="x",IF(Weighted!P$5&gt;0,Weighted!P$5,""),"")</f>
        <v/>
      </c>
      <c r="Q48" s="24" t="str">
        <f>IF('PLOs-TQF-Mapping'!Q23="x",IF(Weighted!Q$5&gt;0,Weighted!Q$5,""),"")</f>
        <v/>
      </c>
      <c r="R48" s="24" t="str">
        <f>IF('PLOs-TQF-Mapping'!R23="x",IF(Weighted!R$5&gt;0,Weighted!R$5,""),"")</f>
        <v/>
      </c>
      <c r="S48" s="24" t="str">
        <f>IF('PLOs-TQF-Mapping'!S23="x",IF(Weighted!S$5&gt;0,Weighted!S$5,""),"")</f>
        <v/>
      </c>
      <c r="T48" s="24" t="str">
        <f>IF('PLOs-TQF-Mapping'!T23="x",IF(Weighted!T$5&gt;0,Weighted!T$5,""),"")</f>
        <v/>
      </c>
      <c r="U48" s="24" t="str">
        <f>IF('PLOs-TQF-Mapping'!U23="x",IF(Weighted!U$5&gt;0,Weighted!U$5,""),"")</f>
        <v/>
      </c>
      <c r="V48" s="24" t="str">
        <f>IF('PLOs-TQF-Mapping'!V23="x",IF(Weighted!V$5&gt;0,Weighted!V$5,""),"")</f>
        <v/>
      </c>
      <c r="W48" s="24" t="str">
        <f>IF('PLOs-TQF-Mapping'!W23="x",IF(Weighted!W$5&gt;0,Weighted!W$5,""),"")</f>
        <v/>
      </c>
      <c r="X48" s="24" t="str">
        <f>IF('PLOs-TQF-Mapping'!X23="x",IF(Weighted!X$5&gt;0,Weighted!X$5,""),"")</f>
        <v/>
      </c>
      <c r="Y48" s="24" t="str">
        <f ca="1">IF('PLOs-TQF-Mapping'!Y23="x",IF(Weighted!Y$5&gt;0,Weighted!Y$5,""),"")</f>
        <v/>
      </c>
      <c r="Z48" s="24" t="str">
        <f>IF('PLOs-TQF-Mapping'!Z23="x",IF(Weighted!Z$5&gt;0,Weighted!Z$5,""),"")</f>
        <v/>
      </c>
      <c r="AA48" s="24" t="str">
        <f>IF('PLOs-TQF-Mapping'!AA23="x",IF(Weighted!AA$5&gt;0,Weighted!AA$5,""),"")</f>
        <v/>
      </c>
      <c r="AB48" s="24" t="str">
        <f>IF('PLOs-TQF-Mapping'!AB23="x",IF(Weighted!AB$5&gt;0,Weighted!AB$5,""),"")</f>
        <v/>
      </c>
      <c r="AC48" s="24" t="str">
        <f>IF('PLOs-TQF-Mapping'!AC23="x",IF(Weighted!AC$5&gt;0,Weighted!AC$5,""),"")</f>
        <v/>
      </c>
      <c r="AD48" s="24" t="str">
        <f>IF('PLOs-TQF-Mapping'!AD23="x",IF(Weighted!AD$5&gt;0,Weighted!AD$5,""),"")</f>
        <v/>
      </c>
      <c r="AE48" s="24" t="str">
        <f>IF('PLOs-TQF-Mapping'!AE23="x",IF(Weighted!AE$5&gt;0,Weighted!AE$5,""),"")</f>
        <v/>
      </c>
      <c r="AF48" s="24" t="str">
        <f>IF('PLOs-TQF-Mapping'!AF23="x",IF(Weighted!AF$5&gt;0,Weighted!AF$5,""),"")</f>
        <v/>
      </c>
      <c r="AG48" s="46">
        <f t="shared" ca="1" si="9"/>
        <v>0</v>
      </c>
      <c r="AH48" s="10">
        <f ca="1">SUM(AG47:AG48)</f>
        <v>0</v>
      </c>
      <c r="AK48" s="10"/>
      <c r="AL48" s="10"/>
    </row>
    <row r="49" spans="1:33" ht="18" customHeight="1">
      <c r="AG49" s="3"/>
    </row>
    <row r="51" spans="1:33" ht="18" customHeight="1">
      <c r="A51" s="8"/>
      <c r="C51" s="8" t="s">
        <v>155</v>
      </c>
    </row>
    <row r="52" spans="1:33" ht="18" customHeight="1">
      <c r="A52" s="8" t="s">
        <v>116</v>
      </c>
      <c r="B52" s="8" t="s">
        <v>117</v>
      </c>
      <c r="C52" s="8" t="s">
        <v>162</v>
      </c>
    </row>
    <row r="53" spans="1:33" ht="18" customHeight="1">
      <c r="A53" s="8">
        <v>1</v>
      </c>
      <c r="B53" s="8" t="s">
        <v>147</v>
      </c>
      <c r="C53" s="8"/>
      <c r="D53" s="104" t="str">
        <f>IF(D4&lt;&gt;"",D4/D29,"")</f>
        <v/>
      </c>
      <c r="E53" s="104" t="str">
        <f t="shared" ref="E53:AF53" si="10">IF(E4&lt;&gt;"",E4/E29,"")</f>
        <v/>
      </c>
      <c r="F53" s="104" t="str">
        <f t="shared" si="10"/>
        <v/>
      </c>
      <c r="G53" s="104" t="str">
        <f t="shared" si="10"/>
        <v/>
      </c>
      <c r="H53" s="104" t="str">
        <f t="shared" si="10"/>
        <v/>
      </c>
      <c r="I53" s="104" t="str">
        <f t="shared" si="10"/>
        <v/>
      </c>
      <c r="J53" s="104" t="str">
        <f t="shared" si="10"/>
        <v/>
      </c>
      <c r="K53" s="104">
        <f t="shared" ca="1" si="10"/>
        <v>0.93202729473915924</v>
      </c>
      <c r="L53" s="104" t="str">
        <f t="shared" si="10"/>
        <v/>
      </c>
      <c r="M53" s="104" t="str">
        <f t="shared" si="10"/>
        <v/>
      </c>
      <c r="N53" s="104" t="str">
        <f t="shared" si="10"/>
        <v/>
      </c>
      <c r="O53" s="104" t="str">
        <f t="shared" si="10"/>
        <v/>
      </c>
      <c r="P53" s="104" t="str">
        <f t="shared" si="10"/>
        <v/>
      </c>
      <c r="Q53" s="104" t="str">
        <f t="shared" si="10"/>
        <v/>
      </c>
      <c r="R53" s="104" t="str">
        <f t="shared" si="10"/>
        <v/>
      </c>
      <c r="S53" s="104" t="str">
        <f t="shared" si="10"/>
        <v/>
      </c>
      <c r="T53" s="104" t="str">
        <f t="shared" si="10"/>
        <v/>
      </c>
      <c r="U53" s="104" t="str">
        <f t="shared" si="10"/>
        <v/>
      </c>
      <c r="V53" s="104" t="str">
        <f t="shared" si="10"/>
        <v/>
      </c>
      <c r="W53" s="104" t="str">
        <f t="shared" si="10"/>
        <v/>
      </c>
      <c r="X53" s="104" t="str">
        <f t="shared" si="10"/>
        <v/>
      </c>
      <c r="Y53" s="104" t="str">
        <f t="shared" si="10"/>
        <v/>
      </c>
      <c r="Z53" s="104" t="str">
        <f t="shared" si="10"/>
        <v/>
      </c>
      <c r="AA53" s="104" t="str">
        <f t="shared" si="10"/>
        <v/>
      </c>
      <c r="AB53" s="104" t="str">
        <f t="shared" si="10"/>
        <v/>
      </c>
      <c r="AC53" s="104" t="str">
        <f t="shared" si="10"/>
        <v/>
      </c>
      <c r="AD53" s="104" t="str">
        <f t="shared" si="10"/>
        <v/>
      </c>
      <c r="AE53" s="104" t="str">
        <f t="shared" si="10"/>
        <v/>
      </c>
      <c r="AF53" s="104" t="str">
        <f t="shared" si="10"/>
        <v/>
      </c>
    </row>
    <row r="54" spans="1:33" ht="18" customHeight="1">
      <c r="A54" s="8">
        <v>1</v>
      </c>
      <c r="B54" s="8" t="s">
        <v>148</v>
      </c>
      <c r="C54" s="8"/>
      <c r="D54" s="104" t="str">
        <f t="shared" ref="D54:AF62" si="11">IF(D5&lt;&gt;"",D5/D30,"")</f>
        <v/>
      </c>
      <c r="E54" s="104" t="str">
        <f t="shared" si="11"/>
        <v/>
      </c>
      <c r="F54" s="104" t="str">
        <f t="shared" si="11"/>
        <v/>
      </c>
      <c r="G54" s="104" t="str">
        <f t="shared" si="11"/>
        <v/>
      </c>
      <c r="H54" s="104" t="str">
        <f t="shared" si="11"/>
        <v/>
      </c>
      <c r="I54" s="104" t="str">
        <f t="shared" si="11"/>
        <v/>
      </c>
      <c r="J54" s="104" t="str">
        <f t="shared" si="11"/>
        <v/>
      </c>
      <c r="K54" s="104" t="str">
        <f t="shared" si="11"/>
        <v/>
      </c>
      <c r="L54" s="104" t="str">
        <f t="shared" si="11"/>
        <v/>
      </c>
      <c r="M54" s="104" t="str">
        <f t="shared" si="11"/>
        <v/>
      </c>
      <c r="N54" s="104" t="str">
        <f t="shared" si="11"/>
        <v/>
      </c>
      <c r="O54" s="104" t="str">
        <f t="shared" si="11"/>
        <v/>
      </c>
      <c r="P54" s="104" t="str">
        <f t="shared" ca="1" si="11"/>
        <v/>
      </c>
      <c r="Q54" s="104" t="str">
        <f t="shared" si="11"/>
        <v/>
      </c>
      <c r="R54" s="104" t="str">
        <f t="shared" si="11"/>
        <v/>
      </c>
      <c r="S54" s="104" t="str">
        <f t="shared" si="11"/>
        <v/>
      </c>
      <c r="T54" s="104" t="str">
        <f t="shared" si="11"/>
        <v/>
      </c>
      <c r="U54" s="104" t="str">
        <f t="shared" si="11"/>
        <v/>
      </c>
      <c r="V54" s="104" t="str">
        <f t="shared" si="11"/>
        <v/>
      </c>
      <c r="W54" s="104" t="str">
        <f t="shared" si="11"/>
        <v/>
      </c>
      <c r="X54" s="104" t="str">
        <f t="shared" si="11"/>
        <v/>
      </c>
      <c r="Y54" s="104" t="str">
        <f t="shared" si="11"/>
        <v/>
      </c>
      <c r="Z54" s="104" t="str">
        <f t="shared" si="11"/>
        <v/>
      </c>
      <c r="AA54" s="104" t="str">
        <f t="shared" si="11"/>
        <v/>
      </c>
      <c r="AB54" s="104" t="str">
        <f t="shared" si="11"/>
        <v/>
      </c>
      <c r="AC54" s="104" t="str">
        <f t="shared" si="11"/>
        <v/>
      </c>
      <c r="AD54" s="104" t="str">
        <f t="shared" si="11"/>
        <v/>
      </c>
      <c r="AE54" s="104" t="str">
        <f t="shared" si="11"/>
        <v/>
      </c>
      <c r="AF54" s="104" t="str">
        <f t="shared" si="11"/>
        <v/>
      </c>
    </row>
    <row r="55" spans="1:33" ht="18" customHeight="1">
      <c r="A55" s="8">
        <v>1</v>
      </c>
      <c r="B55" s="8" t="s">
        <v>149</v>
      </c>
      <c r="C55" s="8"/>
      <c r="D55" s="104" t="str">
        <f t="shared" si="11"/>
        <v/>
      </c>
      <c r="E55" s="104" t="str">
        <f t="shared" si="11"/>
        <v/>
      </c>
      <c r="F55" s="104" t="str">
        <f t="shared" si="11"/>
        <v/>
      </c>
      <c r="G55" s="104" t="str">
        <f t="shared" si="11"/>
        <v/>
      </c>
      <c r="H55" s="104" t="str">
        <f t="shared" si="11"/>
        <v/>
      </c>
      <c r="I55" s="104" t="str">
        <f t="shared" si="11"/>
        <v/>
      </c>
      <c r="J55" s="104" t="str">
        <f t="shared" si="11"/>
        <v/>
      </c>
      <c r="K55" s="104" t="str">
        <f t="shared" si="11"/>
        <v/>
      </c>
      <c r="L55" s="104" t="str">
        <f t="shared" si="11"/>
        <v/>
      </c>
      <c r="M55" s="104" t="str">
        <f t="shared" si="11"/>
        <v/>
      </c>
      <c r="N55" s="104" t="str">
        <f t="shared" si="11"/>
        <v/>
      </c>
      <c r="O55" s="104" t="str">
        <f t="shared" si="11"/>
        <v/>
      </c>
      <c r="P55" s="104" t="str">
        <f t="shared" ca="1" si="11"/>
        <v/>
      </c>
      <c r="Q55" s="104" t="str">
        <f t="shared" si="11"/>
        <v/>
      </c>
      <c r="R55" s="104" t="str">
        <f t="shared" si="11"/>
        <v/>
      </c>
      <c r="S55" s="104" t="str">
        <f t="shared" si="11"/>
        <v/>
      </c>
      <c r="T55" s="104" t="str">
        <f t="shared" si="11"/>
        <v/>
      </c>
      <c r="U55" s="104" t="str">
        <f t="shared" si="11"/>
        <v/>
      </c>
      <c r="V55" s="104" t="str">
        <f t="shared" si="11"/>
        <v/>
      </c>
      <c r="W55" s="104" t="str">
        <f t="shared" si="11"/>
        <v/>
      </c>
      <c r="X55" s="104" t="str">
        <f t="shared" si="11"/>
        <v/>
      </c>
      <c r="Y55" s="104" t="str">
        <f t="shared" si="11"/>
        <v/>
      </c>
      <c r="Z55" s="104" t="str">
        <f t="shared" si="11"/>
        <v/>
      </c>
      <c r="AA55" s="104" t="str">
        <f t="shared" si="11"/>
        <v/>
      </c>
      <c r="AB55" s="104" t="str">
        <f t="shared" si="11"/>
        <v/>
      </c>
      <c r="AC55" s="104" t="str">
        <f t="shared" si="11"/>
        <v/>
      </c>
      <c r="AD55" s="104" t="str">
        <f t="shared" si="11"/>
        <v/>
      </c>
      <c r="AE55" s="104" t="str">
        <f t="shared" si="11"/>
        <v/>
      </c>
      <c r="AF55" s="104" t="str">
        <f t="shared" si="11"/>
        <v/>
      </c>
    </row>
    <row r="56" spans="1:33" ht="18" customHeight="1">
      <c r="A56" s="8">
        <v>1</v>
      </c>
      <c r="B56" s="8" t="s">
        <v>150</v>
      </c>
      <c r="C56" s="8"/>
      <c r="D56" s="104" t="str">
        <f t="shared" si="11"/>
        <v/>
      </c>
      <c r="E56" s="104" t="str">
        <f t="shared" si="11"/>
        <v/>
      </c>
      <c r="F56" s="104" t="str">
        <f t="shared" si="11"/>
        <v/>
      </c>
      <c r="G56" s="104" t="str">
        <f t="shared" si="11"/>
        <v/>
      </c>
      <c r="H56" s="104" t="str">
        <f t="shared" si="11"/>
        <v/>
      </c>
      <c r="I56" s="104" t="str">
        <f t="shared" ca="1" si="11"/>
        <v/>
      </c>
      <c r="J56" s="104" t="str">
        <f t="shared" si="11"/>
        <v/>
      </c>
      <c r="K56" s="104" t="str">
        <f t="shared" si="11"/>
        <v/>
      </c>
      <c r="L56" s="104" t="str">
        <f t="shared" si="11"/>
        <v/>
      </c>
      <c r="M56" s="104" t="str">
        <f t="shared" si="11"/>
        <v/>
      </c>
      <c r="N56" s="104" t="str">
        <f t="shared" si="11"/>
        <v/>
      </c>
      <c r="O56" s="104" t="str">
        <f t="shared" si="11"/>
        <v/>
      </c>
      <c r="P56" s="104" t="str">
        <f t="shared" ca="1" si="11"/>
        <v/>
      </c>
      <c r="Q56" s="104" t="str">
        <f t="shared" si="11"/>
        <v/>
      </c>
      <c r="R56" s="104">
        <f t="shared" ca="1" si="11"/>
        <v>0.82548536209553158</v>
      </c>
      <c r="S56" s="104" t="str">
        <f t="shared" si="11"/>
        <v/>
      </c>
      <c r="T56" s="104" t="str">
        <f t="shared" si="11"/>
        <v/>
      </c>
      <c r="U56" s="104" t="str">
        <f t="shared" si="11"/>
        <v/>
      </c>
      <c r="V56" s="104" t="str">
        <f t="shared" si="11"/>
        <v/>
      </c>
      <c r="W56" s="104" t="str">
        <f t="shared" si="11"/>
        <v/>
      </c>
      <c r="X56" s="104" t="str">
        <f t="shared" si="11"/>
        <v/>
      </c>
      <c r="Y56" s="104" t="str">
        <f t="shared" ca="1" si="11"/>
        <v/>
      </c>
      <c r="Z56" s="104" t="str">
        <f t="shared" si="11"/>
        <v/>
      </c>
      <c r="AA56" s="104" t="str">
        <f t="shared" si="11"/>
        <v/>
      </c>
      <c r="AB56" s="104" t="str">
        <f t="shared" si="11"/>
        <v/>
      </c>
      <c r="AC56" s="104" t="str">
        <f t="shared" si="11"/>
        <v/>
      </c>
      <c r="AD56" s="104" t="str">
        <f t="shared" si="11"/>
        <v/>
      </c>
      <c r="AE56" s="104" t="str">
        <f t="shared" si="11"/>
        <v/>
      </c>
      <c r="AF56" s="104" t="str">
        <f t="shared" si="11"/>
        <v/>
      </c>
    </row>
    <row r="57" spans="1:33" ht="18" customHeight="1" thickBot="1">
      <c r="A57" s="195">
        <v>1</v>
      </c>
      <c r="B57" s="195" t="s">
        <v>151</v>
      </c>
      <c r="C57" s="195"/>
      <c r="D57" s="104" t="str">
        <f t="shared" si="11"/>
        <v/>
      </c>
      <c r="E57" s="104" t="str">
        <f t="shared" si="11"/>
        <v/>
      </c>
      <c r="F57" s="104" t="str">
        <f t="shared" si="11"/>
        <v/>
      </c>
      <c r="G57" s="104" t="str">
        <f t="shared" si="11"/>
        <v/>
      </c>
      <c r="H57" s="104" t="str">
        <f t="shared" si="11"/>
        <v/>
      </c>
      <c r="I57" s="104" t="str">
        <f t="shared" si="11"/>
        <v/>
      </c>
      <c r="J57" s="104" t="str">
        <f t="shared" si="11"/>
        <v/>
      </c>
      <c r="K57" s="104" t="str">
        <f t="shared" si="11"/>
        <v/>
      </c>
      <c r="L57" s="104">
        <f t="shared" ca="1" si="11"/>
        <v>0.90997842835130982</v>
      </c>
      <c r="M57" s="104" t="str">
        <f t="shared" si="11"/>
        <v/>
      </c>
      <c r="N57" s="104" t="str">
        <f t="shared" si="11"/>
        <v/>
      </c>
      <c r="O57" s="104" t="str">
        <f t="shared" si="11"/>
        <v/>
      </c>
      <c r="P57" s="104" t="str">
        <f t="shared" si="11"/>
        <v/>
      </c>
      <c r="Q57" s="104" t="str">
        <f t="shared" si="11"/>
        <v/>
      </c>
      <c r="R57" s="104">
        <f t="shared" ca="1" si="11"/>
        <v>0.82548536209553158</v>
      </c>
      <c r="S57" s="104" t="str">
        <f t="shared" si="11"/>
        <v/>
      </c>
      <c r="T57" s="104" t="str">
        <f t="shared" si="11"/>
        <v/>
      </c>
      <c r="U57" s="104" t="str">
        <f t="shared" si="11"/>
        <v/>
      </c>
      <c r="V57" s="104">
        <f t="shared" ca="1" si="11"/>
        <v>0.92073959938366723</v>
      </c>
      <c r="W57" s="104" t="str">
        <f t="shared" si="11"/>
        <v/>
      </c>
      <c r="X57" s="104" t="str">
        <f t="shared" si="11"/>
        <v/>
      </c>
      <c r="Y57" s="104" t="str">
        <f t="shared" ca="1" si="11"/>
        <v/>
      </c>
      <c r="Z57" s="104" t="str">
        <f t="shared" si="11"/>
        <v/>
      </c>
      <c r="AA57" s="104" t="str">
        <f t="shared" si="11"/>
        <v/>
      </c>
      <c r="AB57" s="104" t="str">
        <f t="shared" si="11"/>
        <v/>
      </c>
      <c r="AC57" s="104" t="str">
        <f t="shared" si="11"/>
        <v/>
      </c>
      <c r="AD57" s="104">
        <f t="shared" ca="1" si="11"/>
        <v>0.82548536209553158</v>
      </c>
      <c r="AE57" s="104" t="str">
        <f t="shared" si="11"/>
        <v/>
      </c>
      <c r="AF57" s="104" t="str">
        <f t="shared" si="11"/>
        <v/>
      </c>
      <c r="AG57" s="211">
        <f ca="1">AVERAGE(D53:AF57)</f>
        <v>0.87320023479345521</v>
      </c>
    </row>
    <row r="58" spans="1:33" ht="18" customHeight="1" thickTop="1">
      <c r="A58" s="8" t="s">
        <v>148</v>
      </c>
      <c r="B58" s="8" t="s">
        <v>147</v>
      </c>
      <c r="C58" s="8"/>
      <c r="D58" s="104" t="str">
        <f t="shared" si="11"/>
        <v/>
      </c>
      <c r="E58" s="104" t="str">
        <f t="shared" si="11"/>
        <v/>
      </c>
      <c r="F58" s="104" t="str">
        <f t="shared" si="11"/>
        <v/>
      </c>
      <c r="G58" s="104" t="str">
        <f t="shared" si="11"/>
        <v/>
      </c>
      <c r="H58" s="104" t="str">
        <f t="shared" si="11"/>
        <v/>
      </c>
      <c r="I58" s="104" t="str">
        <f t="shared" si="11"/>
        <v/>
      </c>
      <c r="J58" s="104" t="str">
        <f t="shared" si="11"/>
        <v/>
      </c>
      <c r="K58" s="104" t="str">
        <f t="shared" si="11"/>
        <v/>
      </c>
      <c r="L58" s="104" t="str">
        <f t="shared" si="11"/>
        <v/>
      </c>
      <c r="M58" s="104" t="str">
        <f t="shared" ca="1" si="11"/>
        <v/>
      </c>
      <c r="N58" s="104" t="str">
        <f t="shared" si="11"/>
        <v/>
      </c>
      <c r="O58" s="104" t="str">
        <f t="shared" si="11"/>
        <v/>
      </c>
      <c r="P58" s="104" t="str">
        <f t="shared" si="11"/>
        <v/>
      </c>
      <c r="Q58" s="104" t="str">
        <f t="shared" ca="1" si="11"/>
        <v/>
      </c>
      <c r="R58" s="104" t="str">
        <f t="shared" si="11"/>
        <v/>
      </c>
      <c r="S58" s="104" t="str">
        <f t="shared" ca="1" si="11"/>
        <v/>
      </c>
      <c r="T58" s="104" t="str">
        <f t="shared" si="11"/>
        <v/>
      </c>
      <c r="U58" s="104">
        <f t="shared" ca="1" si="11"/>
        <v>0.98000000000000009</v>
      </c>
      <c r="V58" s="104">
        <f t="shared" ca="1" si="11"/>
        <v>0.92073959938366723</v>
      </c>
      <c r="W58" s="104" t="str">
        <f t="shared" si="11"/>
        <v/>
      </c>
      <c r="X58" s="104" t="str">
        <f t="shared" si="11"/>
        <v/>
      </c>
      <c r="Y58" s="104" t="str">
        <f t="shared" si="11"/>
        <v/>
      </c>
      <c r="Z58" s="104" t="str">
        <f t="shared" si="11"/>
        <v/>
      </c>
      <c r="AA58" s="104" t="str">
        <f t="shared" si="11"/>
        <v/>
      </c>
      <c r="AB58" s="104" t="str">
        <f t="shared" si="11"/>
        <v/>
      </c>
      <c r="AC58" s="104" t="str">
        <f t="shared" si="11"/>
        <v/>
      </c>
      <c r="AD58" s="104" t="str">
        <f t="shared" si="11"/>
        <v/>
      </c>
      <c r="AE58" s="104" t="str">
        <f t="shared" si="11"/>
        <v/>
      </c>
      <c r="AF58" s="104" t="str">
        <f t="shared" si="11"/>
        <v/>
      </c>
      <c r="AG58" s="198"/>
    </row>
    <row r="59" spans="1:33" ht="18" customHeight="1">
      <c r="A59" s="8" t="s">
        <v>148</v>
      </c>
      <c r="B59" s="8" t="s">
        <v>148</v>
      </c>
      <c r="C59" s="8"/>
      <c r="D59" s="104" t="str">
        <f t="shared" si="11"/>
        <v/>
      </c>
      <c r="E59" s="104" t="str">
        <f t="shared" si="11"/>
        <v/>
      </c>
      <c r="F59" s="104" t="str">
        <f t="shared" si="11"/>
        <v/>
      </c>
      <c r="G59" s="104" t="str">
        <f t="shared" si="11"/>
        <v/>
      </c>
      <c r="H59" s="104" t="str">
        <f t="shared" si="11"/>
        <v/>
      </c>
      <c r="I59" s="104" t="str">
        <f t="shared" si="11"/>
        <v/>
      </c>
      <c r="J59" s="104" t="str">
        <f t="shared" si="11"/>
        <v/>
      </c>
      <c r="K59" s="104" t="str">
        <f t="shared" si="11"/>
        <v/>
      </c>
      <c r="L59" s="104" t="str">
        <f t="shared" si="11"/>
        <v/>
      </c>
      <c r="M59" s="104" t="str">
        <f t="shared" ca="1" si="11"/>
        <v/>
      </c>
      <c r="N59" s="104" t="str">
        <f t="shared" si="11"/>
        <v/>
      </c>
      <c r="O59" s="104" t="str">
        <f t="shared" si="11"/>
        <v/>
      </c>
      <c r="P59" s="104" t="str">
        <f t="shared" si="11"/>
        <v/>
      </c>
      <c r="Q59" s="104" t="str">
        <f t="shared" ca="1" si="11"/>
        <v/>
      </c>
      <c r="R59" s="104" t="str">
        <f t="shared" si="11"/>
        <v/>
      </c>
      <c r="S59" s="104" t="str">
        <f t="shared" ca="1" si="11"/>
        <v/>
      </c>
      <c r="T59" s="104" t="str">
        <f t="shared" si="11"/>
        <v/>
      </c>
      <c r="U59" s="104" t="str">
        <f t="shared" si="11"/>
        <v/>
      </c>
      <c r="V59" s="104">
        <f t="shared" ca="1" si="11"/>
        <v>0.92073959938366723</v>
      </c>
      <c r="W59" s="104" t="str">
        <f t="shared" si="11"/>
        <v/>
      </c>
      <c r="X59" s="104" t="str">
        <f t="shared" si="11"/>
        <v/>
      </c>
      <c r="Y59" s="104" t="str">
        <f t="shared" si="11"/>
        <v/>
      </c>
      <c r="Z59" s="104" t="str">
        <f t="shared" si="11"/>
        <v/>
      </c>
      <c r="AA59" s="104" t="str">
        <f t="shared" si="11"/>
        <v/>
      </c>
      <c r="AB59" s="104" t="str">
        <f t="shared" si="11"/>
        <v/>
      </c>
      <c r="AC59" s="104" t="str">
        <f t="shared" si="11"/>
        <v/>
      </c>
      <c r="AD59" s="104" t="str">
        <f t="shared" si="11"/>
        <v/>
      </c>
      <c r="AE59" s="104" t="str">
        <f t="shared" si="11"/>
        <v/>
      </c>
      <c r="AF59" s="104" t="str">
        <f t="shared" si="11"/>
        <v/>
      </c>
      <c r="AG59" s="198"/>
    </row>
    <row r="60" spans="1:33" ht="18" customHeight="1">
      <c r="A60" s="8" t="s">
        <v>148</v>
      </c>
      <c r="B60" s="8" t="s">
        <v>149</v>
      </c>
      <c r="C60" s="8"/>
      <c r="D60" s="104" t="str">
        <f t="shared" si="11"/>
        <v/>
      </c>
      <c r="E60" s="104" t="str">
        <f t="shared" si="11"/>
        <v/>
      </c>
      <c r="F60" s="104" t="str">
        <f t="shared" si="11"/>
        <v/>
      </c>
      <c r="G60" s="104" t="str">
        <f t="shared" si="11"/>
        <v/>
      </c>
      <c r="H60" s="104" t="str">
        <f t="shared" si="11"/>
        <v/>
      </c>
      <c r="I60" s="104" t="str">
        <f t="shared" si="11"/>
        <v/>
      </c>
      <c r="J60" s="104" t="str">
        <f t="shared" si="11"/>
        <v/>
      </c>
      <c r="K60" s="104" t="str">
        <f t="shared" si="11"/>
        <v/>
      </c>
      <c r="L60" s="104" t="str">
        <f t="shared" si="11"/>
        <v/>
      </c>
      <c r="M60" s="104" t="str">
        <f t="shared" ca="1" si="11"/>
        <v/>
      </c>
      <c r="N60" s="104" t="str">
        <f t="shared" si="11"/>
        <v/>
      </c>
      <c r="O60" s="104" t="str">
        <f t="shared" si="11"/>
        <v/>
      </c>
      <c r="P60" s="104" t="str">
        <f t="shared" si="11"/>
        <v/>
      </c>
      <c r="Q60" s="104" t="str">
        <f t="shared" ca="1" si="11"/>
        <v/>
      </c>
      <c r="R60" s="104" t="str">
        <f t="shared" si="11"/>
        <v/>
      </c>
      <c r="S60" s="104" t="str">
        <f t="shared" ca="1" si="11"/>
        <v/>
      </c>
      <c r="T60" s="104" t="str">
        <f t="shared" si="11"/>
        <v/>
      </c>
      <c r="U60" s="104" t="str">
        <f t="shared" si="11"/>
        <v/>
      </c>
      <c r="V60" s="104">
        <f t="shared" ca="1" si="11"/>
        <v>0.92073959938366723</v>
      </c>
      <c r="W60" s="104" t="str">
        <f t="shared" si="11"/>
        <v/>
      </c>
      <c r="X60" s="104" t="str">
        <f t="shared" si="11"/>
        <v/>
      </c>
      <c r="Y60" s="104" t="str">
        <f t="shared" si="11"/>
        <v/>
      </c>
      <c r="Z60" s="104" t="str">
        <f t="shared" si="11"/>
        <v/>
      </c>
      <c r="AA60" s="104" t="str">
        <f t="shared" si="11"/>
        <v/>
      </c>
      <c r="AB60" s="104" t="str">
        <f t="shared" si="11"/>
        <v/>
      </c>
      <c r="AC60" s="104" t="str">
        <f t="shared" si="11"/>
        <v/>
      </c>
      <c r="AD60" s="104" t="str">
        <f t="shared" si="11"/>
        <v/>
      </c>
      <c r="AE60" s="104" t="str">
        <f t="shared" si="11"/>
        <v/>
      </c>
      <c r="AF60" s="104" t="str">
        <f t="shared" si="11"/>
        <v/>
      </c>
      <c r="AG60" s="198"/>
    </row>
    <row r="61" spans="1:33" ht="18" customHeight="1" thickBot="1">
      <c r="A61" s="195" t="s">
        <v>148</v>
      </c>
      <c r="B61" s="195" t="s">
        <v>150</v>
      </c>
      <c r="C61" s="195"/>
      <c r="D61" s="104" t="str">
        <f t="shared" si="11"/>
        <v/>
      </c>
      <c r="E61" s="104" t="str">
        <f t="shared" si="11"/>
        <v/>
      </c>
      <c r="F61" s="104" t="str">
        <f t="shared" si="11"/>
        <v/>
      </c>
      <c r="G61" s="104" t="str">
        <f t="shared" si="11"/>
        <v/>
      </c>
      <c r="H61" s="104" t="str">
        <f t="shared" si="11"/>
        <v/>
      </c>
      <c r="I61" s="104" t="str">
        <f t="shared" si="11"/>
        <v/>
      </c>
      <c r="J61" s="104" t="str">
        <f t="shared" si="11"/>
        <v/>
      </c>
      <c r="K61" s="104" t="str">
        <f t="shared" si="11"/>
        <v/>
      </c>
      <c r="L61" s="104" t="str">
        <f t="shared" si="11"/>
        <v/>
      </c>
      <c r="M61" s="104" t="str">
        <f t="shared" ca="1" si="11"/>
        <v/>
      </c>
      <c r="N61" s="104" t="str">
        <f t="shared" si="11"/>
        <v/>
      </c>
      <c r="O61" s="104" t="str">
        <f t="shared" si="11"/>
        <v/>
      </c>
      <c r="P61" s="104" t="str">
        <f t="shared" si="11"/>
        <v/>
      </c>
      <c r="Q61" s="104" t="str">
        <f t="shared" ca="1" si="11"/>
        <v/>
      </c>
      <c r="R61" s="104" t="str">
        <f t="shared" si="11"/>
        <v/>
      </c>
      <c r="S61" s="104" t="str">
        <f t="shared" ca="1" si="11"/>
        <v/>
      </c>
      <c r="T61" s="104" t="str">
        <f t="shared" si="11"/>
        <v/>
      </c>
      <c r="U61" s="104" t="str">
        <f t="shared" si="11"/>
        <v/>
      </c>
      <c r="V61" s="104">
        <f t="shared" ca="1" si="11"/>
        <v>0.92073959938366723</v>
      </c>
      <c r="W61" s="104" t="str">
        <f t="shared" si="11"/>
        <v/>
      </c>
      <c r="X61" s="104" t="str">
        <f t="shared" si="11"/>
        <v/>
      </c>
      <c r="Y61" s="104" t="str">
        <f t="shared" si="11"/>
        <v/>
      </c>
      <c r="Z61" s="104" t="str">
        <f t="shared" si="11"/>
        <v/>
      </c>
      <c r="AA61" s="104" t="str">
        <f t="shared" si="11"/>
        <v/>
      </c>
      <c r="AB61" s="104" t="str">
        <f t="shared" si="11"/>
        <v/>
      </c>
      <c r="AC61" s="104" t="str">
        <f t="shared" si="11"/>
        <v/>
      </c>
      <c r="AD61" s="104" t="str">
        <f t="shared" si="11"/>
        <v/>
      </c>
      <c r="AE61" s="104" t="str">
        <f t="shared" si="11"/>
        <v/>
      </c>
      <c r="AF61" s="104" t="str">
        <f t="shared" si="11"/>
        <v/>
      </c>
      <c r="AG61" s="211">
        <f ca="1">AVERAGE(D58:AF61)</f>
        <v>0.93259167950693378</v>
      </c>
    </row>
    <row r="62" spans="1:33" ht="18" customHeight="1" thickTop="1">
      <c r="A62" s="8" t="s">
        <v>149</v>
      </c>
      <c r="B62" s="8" t="s">
        <v>147</v>
      </c>
      <c r="C62" s="8"/>
      <c r="D62" s="104" t="str">
        <f t="shared" si="11"/>
        <v/>
      </c>
      <c r="E62" s="104" t="str">
        <f t="shared" si="11"/>
        <v/>
      </c>
      <c r="F62" s="104" t="str">
        <f t="shared" si="11"/>
        <v/>
      </c>
      <c r="G62" s="104" t="str">
        <f t="shared" si="11"/>
        <v/>
      </c>
      <c r="H62" s="104" t="str">
        <f t="shared" si="11"/>
        <v/>
      </c>
      <c r="I62" s="104" t="str">
        <f t="shared" si="11"/>
        <v/>
      </c>
      <c r="J62" s="104" t="str">
        <f t="shared" si="11"/>
        <v/>
      </c>
      <c r="K62" s="104" t="str">
        <f t="shared" si="11"/>
        <v/>
      </c>
      <c r="L62" s="104" t="str">
        <f t="shared" si="11"/>
        <v/>
      </c>
      <c r="M62" s="104" t="str">
        <f t="shared" ca="1" si="11"/>
        <v/>
      </c>
      <c r="N62" s="104" t="str">
        <f t="shared" si="11"/>
        <v/>
      </c>
      <c r="O62" s="104" t="str">
        <f t="shared" si="11"/>
        <v/>
      </c>
      <c r="P62" s="104" t="str">
        <f t="shared" si="11"/>
        <v/>
      </c>
      <c r="Q62" s="104" t="str">
        <f t="shared" si="11"/>
        <v/>
      </c>
      <c r="R62" s="104" t="str">
        <f t="shared" si="11"/>
        <v/>
      </c>
      <c r="S62" s="104" t="str">
        <f t="shared" ca="1" si="11"/>
        <v/>
      </c>
      <c r="T62" s="104" t="str">
        <f t="shared" si="11"/>
        <v/>
      </c>
      <c r="U62" s="104" t="str">
        <f t="shared" si="11"/>
        <v/>
      </c>
      <c r="V62" s="104">
        <f t="shared" ca="1" si="11"/>
        <v>0.92073959938366723</v>
      </c>
      <c r="W62" s="104" t="str">
        <f t="shared" si="11"/>
        <v/>
      </c>
      <c r="X62" s="104" t="str">
        <f t="shared" si="11"/>
        <v/>
      </c>
      <c r="Y62" s="104" t="str">
        <f t="shared" si="11"/>
        <v/>
      </c>
      <c r="Z62" s="104" t="str">
        <f t="shared" si="11"/>
        <v/>
      </c>
      <c r="AA62" s="104" t="str">
        <f t="shared" ref="AA62:AF62" si="12">IF(AA13&lt;&gt;"",AA13/AA38,"")</f>
        <v/>
      </c>
      <c r="AB62" s="104" t="str">
        <f t="shared" si="12"/>
        <v/>
      </c>
      <c r="AC62" s="104" t="str">
        <f t="shared" si="12"/>
        <v/>
      </c>
      <c r="AD62" s="104" t="str">
        <f t="shared" si="12"/>
        <v/>
      </c>
      <c r="AE62" s="104" t="str">
        <f t="shared" si="12"/>
        <v/>
      </c>
      <c r="AF62" s="104" t="str">
        <f t="shared" si="12"/>
        <v/>
      </c>
      <c r="AG62" s="198"/>
    </row>
    <row r="63" spans="1:33" ht="18" customHeight="1">
      <c r="A63" s="8" t="s">
        <v>149</v>
      </c>
      <c r="B63" s="8" t="s">
        <v>148</v>
      </c>
      <c r="C63" s="8"/>
      <c r="D63" s="104" t="str">
        <f t="shared" ref="D63:AF71" si="13">IF(D14&lt;&gt;"",D14/D39,"")</f>
        <v/>
      </c>
      <c r="E63" s="104" t="str">
        <f t="shared" si="13"/>
        <v/>
      </c>
      <c r="F63" s="104" t="str">
        <f t="shared" si="13"/>
        <v/>
      </c>
      <c r="G63" s="104" t="str">
        <f t="shared" si="13"/>
        <v/>
      </c>
      <c r="H63" s="104" t="str">
        <f t="shared" si="13"/>
        <v/>
      </c>
      <c r="I63" s="104" t="str">
        <f t="shared" si="13"/>
        <v/>
      </c>
      <c r="J63" s="104" t="str">
        <f t="shared" si="13"/>
        <v/>
      </c>
      <c r="K63" s="104" t="str">
        <f t="shared" si="13"/>
        <v/>
      </c>
      <c r="L63" s="104" t="str">
        <f t="shared" si="13"/>
        <v/>
      </c>
      <c r="M63" s="104" t="str">
        <f t="shared" ca="1" si="13"/>
        <v/>
      </c>
      <c r="N63" s="104" t="str">
        <f t="shared" si="13"/>
        <v/>
      </c>
      <c r="O63" s="104" t="str">
        <f t="shared" si="13"/>
        <v/>
      </c>
      <c r="P63" s="104" t="str">
        <f t="shared" si="13"/>
        <v/>
      </c>
      <c r="Q63" s="104" t="str">
        <f t="shared" si="13"/>
        <v/>
      </c>
      <c r="R63" s="104" t="str">
        <f t="shared" si="13"/>
        <v/>
      </c>
      <c r="S63" s="104" t="str">
        <f t="shared" ca="1" si="13"/>
        <v/>
      </c>
      <c r="T63" s="104" t="str">
        <f t="shared" si="13"/>
        <v/>
      </c>
      <c r="U63" s="104" t="str">
        <f t="shared" si="13"/>
        <v/>
      </c>
      <c r="V63" s="104">
        <f t="shared" ca="1" si="13"/>
        <v>0.92073959938366723</v>
      </c>
      <c r="W63" s="104" t="str">
        <f t="shared" si="13"/>
        <v/>
      </c>
      <c r="X63" s="104" t="str">
        <f t="shared" si="13"/>
        <v/>
      </c>
      <c r="Y63" s="104" t="str">
        <f t="shared" si="13"/>
        <v/>
      </c>
      <c r="Z63" s="104" t="str">
        <f t="shared" si="13"/>
        <v/>
      </c>
      <c r="AA63" s="104" t="str">
        <f t="shared" si="13"/>
        <v/>
      </c>
      <c r="AB63" s="104" t="str">
        <f t="shared" si="13"/>
        <v/>
      </c>
      <c r="AC63" s="104" t="str">
        <f t="shared" si="13"/>
        <v/>
      </c>
      <c r="AD63" s="104" t="str">
        <f t="shared" si="13"/>
        <v/>
      </c>
      <c r="AE63" s="104" t="str">
        <f t="shared" si="13"/>
        <v/>
      </c>
      <c r="AF63" s="104" t="str">
        <f t="shared" si="13"/>
        <v/>
      </c>
      <c r="AG63" s="198"/>
    </row>
    <row r="64" spans="1:33" ht="18" customHeight="1" thickBot="1">
      <c r="A64" s="195" t="s">
        <v>149</v>
      </c>
      <c r="B64" s="195" t="s">
        <v>149</v>
      </c>
      <c r="C64" s="195"/>
      <c r="D64" s="104" t="str">
        <f t="shared" si="13"/>
        <v/>
      </c>
      <c r="E64" s="104" t="str">
        <f t="shared" si="13"/>
        <v/>
      </c>
      <c r="F64" s="104" t="str">
        <f t="shared" si="13"/>
        <v/>
      </c>
      <c r="G64" s="104" t="str">
        <f t="shared" si="13"/>
        <v/>
      </c>
      <c r="H64" s="104" t="str">
        <f t="shared" si="13"/>
        <v/>
      </c>
      <c r="I64" s="104" t="str">
        <f t="shared" si="13"/>
        <v/>
      </c>
      <c r="J64" s="104" t="str">
        <f t="shared" si="13"/>
        <v/>
      </c>
      <c r="K64" s="104" t="str">
        <f t="shared" si="13"/>
        <v/>
      </c>
      <c r="L64" s="104" t="str">
        <f t="shared" si="13"/>
        <v/>
      </c>
      <c r="M64" s="104" t="str">
        <f t="shared" si="13"/>
        <v/>
      </c>
      <c r="N64" s="104" t="str">
        <f t="shared" si="13"/>
        <v/>
      </c>
      <c r="O64" s="104" t="str">
        <f t="shared" si="13"/>
        <v/>
      </c>
      <c r="P64" s="104" t="str">
        <f t="shared" si="13"/>
        <v/>
      </c>
      <c r="Q64" s="104" t="str">
        <f t="shared" si="13"/>
        <v/>
      </c>
      <c r="R64" s="104" t="str">
        <f t="shared" si="13"/>
        <v/>
      </c>
      <c r="S64" s="104" t="str">
        <f t="shared" ca="1" si="13"/>
        <v/>
      </c>
      <c r="T64" s="104" t="str">
        <f t="shared" si="13"/>
        <v/>
      </c>
      <c r="U64" s="104" t="str">
        <f t="shared" si="13"/>
        <v/>
      </c>
      <c r="V64" s="104">
        <f t="shared" ca="1" si="13"/>
        <v>0.92073959938366723</v>
      </c>
      <c r="W64" s="104" t="str">
        <f t="shared" si="13"/>
        <v/>
      </c>
      <c r="X64" s="104" t="str">
        <f t="shared" si="13"/>
        <v/>
      </c>
      <c r="Y64" s="104" t="str">
        <f t="shared" ca="1" si="13"/>
        <v/>
      </c>
      <c r="Z64" s="104" t="str">
        <f t="shared" si="13"/>
        <v/>
      </c>
      <c r="AA64" s="104" t="str">
        <f t="shared" ca="1" si="13"/>
        <v/>
      </c>
      <c r="AB64" s="104" t="str">
        <f t="shared" si="13"/>
        <v/>
      </c>
      <c r="AC64" s="104" t="str">
        <f t="shared" si="13"/>
        <v/>
      </c>
      <c r="AD64" s="104">
        <f t="shared" ca="1" si="13"/>
        <v>0.82548536209553158</v>
      </c>
      <c r="AE64" s="104" t="str">
        <f t="shared" si="13"/>
        <v/>
      </c>
      <c r="AF64" s="104" t="str">
        <f t="shared" si="13"/>
        <v/>
      </c>
      <c r="AG64" s="211">
        <f ca="1">AVERAGE(D62:AF64)</f>
        <v>0.89692604006163323</v>
      </c>
    </row>
    <row r="65" spans="1:33" ht="18" customHeight="1" thickTop="1">
      <c r="A65" s="8" t="s">
        <v>150</v>
      </c>
      <c r="B65" s="8" t="s">
        <v>147</v>
      </c>
      <c r="C65" s="8"/>
      <c r="D65" s="104" t="str">
        <f t="shared" si="13"/>
        <v/>
      </c>
      <c r="E65" s="104" t="str">
        <f t="shared" si="13"/>
        <v/>
      </c>
      <c r="F65" s="104" t="str">
        <f t="shared" si="13"/>
        <v/>
      </c>
      <c r="G65" s="104" t="str">
        <f t="shared" si="13"/>
        <v/>
      </c>
      <c r="H65" s="104" t="str">
        <f t="shared" si="13"/>
        <v/>
      </c>
      <c r="I65" s="104" t="str">
        <f t="shared" si="13"/>
        <v/>
      </c>
      <c r="J65" s="104" t="str">
        <f t="shared" si="13"/>
        <v/>
      </c>
      <c r="K65" s="104" t="str">
        <f t="shared" si="13"/>
        <v/>
      </c>
      <c r="L65" s="104" t="str">
        <f t="shared" si="13"/>
        <v/>
      </c>
      <c r="M65" s="104" t="str">
        <f t="shared" si="13"/>
        <v/>
      </c>
      <c r="N65" s="104" t="str">
        <f t="shared" si="13"/>
        <v/>
      </c>
      <c r="O65" s="104" t="str">
        <f t="shared" si="13"/>
        <v/>
      </c>
      <c r="P65" s="104" t="str">
        <f t="shared" si="13"/>
        <v/>
      </c>
      <c r="Q65" s="104" t="str">
        <f t="shared" si="13"/>
        <v/>
      </c>
      <c r="R65" s="104" t="str">
        <f t="shared" si="13"/>
        <v/>
      </c>
      <c r="S65" s="104" t="str">
        <f t="shared" si="13"/>
        <v/>
      </c>
      <c r="T65" s="104" t="str">
        <f t="shared" si="13"/>
        <v/>
      </c>
      <c r="U65" s="104" t="str">
        <f t="shared" si="13"/>
        <v/>
      </c>
      <c r="V65" s="104" t="str">
        <f t="shared" si="13"/>
        <v/>
      </c>
      <c r="W65" s="104" t="str">
        <f t="shared" si="13"/>
        <v/>
      </c>
      <c r="X65" s="104" t="str">
        <f t="shared" si="13"/>
        <v/>
      </c>
      <c r="Y65" s="104" t="str">
        <f t="shared" si="13"/>
        <v/>
      </c>
      <c r="Z65" s="104" t="str">
        <f t="shared" si="13"/>
        <v/>
      </c>
      <c r="AA65" s="104" t="str">
        <f t="shared" si="13"/>
        <v/>
      </c>
      <c r="AB65" s="104" t="str">
        <f t="shared" si="13"/>
        <v/>
      </c>
      <c r="AC65" s="104">
        <f t="shared" ca="1" si="13"/>
        <v>0.9966666666666667</v>
      </c>
      <c r="AD65" s="104" t="str">
        <f t="shared" si="13"/>
        <v/>
      </c>
      <c r="AE65" s="104" t="str">
        <f t="shared" ca="1" si="13"/>
        <v/>
      </c>
      <c r="AF65" s="104" t="str">
        <f t="shared" ca="1" si="13"/>
        <v/>
      </c>
      <c r="AG65" s="198"/>
    </row>
    <row r="66" spans="1:33" ht="18" customHeight="1">
      <c r="A66" s="8" t="s">
        <v>150</v>
      </c>
      <c r="B66" s="8" t="s">
        <v>148</v>
      </c>
      <c r="C66" s="8"/>
      <c r="D66" s="104" t="str">
        <f t="shared" si="13"/>
        <v/>
      </c>
      <c r="E66" s="104" t="str">
        <f t="shared" si="13"/>
        <v/>
      </c>
      <c r="F66" s="104" t="str">
        <f t="shared" si="13"/>
        <v/>
      </c>
      <c r="G66" s="104" t="str">
        <f t="shared" si="13"/>
        <v/>
      </c>
      <c r="H66" s="104" t="str">
        <f t="shared" si="13"/>
        <v/>
      </c>
      <c r="I66" s="104" t="str">
        <f t="shared" si="13"/>
        <v/>
      </c>
      <c r="J66" s="104" t="str">
        <f t="shared" si="13"/>
        <v/>
      </c>
      <c r="K66" s="104" t="str">
        <f t="shared" si="13"/>
        <v/>
      </c>
      <c r="L66" s="104" t="str">
        <f t="shared" si="13"/>
        <v/>
      </c>
      <c r="M66" s="104" t="str">
        <f t="shared" si="13"/>
        <v/>
      </c>
      <c r="N66" s="104" t="str">
        <f t="shared" si="13"/>
        <v/>
      </c>
      <c r="O66" s="104" t="str">
        <f t="shared" si="13"/>
        <v/>
      </c>
      <c r="P66" s="104" t="str">
        <f t="shared" si="13"/>
        <v/>
      </c>
      <c r="Q66" s="104" t="str">
        <f t="shared" si="13"/>
        <v/>
      </c>
      <c r="R66" s="104" t="str">
        <f t="shared" si="13"/>
        <v/>
      </c>
      <c r="S66" s="104" t="str">
        <f t="shared" si="13"/>
        <v/>
      </c>
      <c r="T66" s="104" t="str">
        <f t="shared" si="13"/>
        <v/>
      </c>
      <c r="U66" s="104" t="str">
        <f t="shared" si="13"/>
        <v/>
      </c>
      <c r="V66" s="104" t="str">
        <f t="shared" si="13"/>
        <v/>
      </c>
      <c r="W66" s="104" t="str">
        <f t="shared" si="13"/>
        <v/>
      </c>
      <c r="X66" s="104" t="str">
        <f t="shared" si="13"/>
        <v/>
      </c>
      <c r="Y66" s="104" t="str">
        <f t="shared" si="13"/>
        <v/>
      </c>
      <c r="Z66" s="104" t="str">
        <f t="shared" si="13"/>
        <v/>
      </c>
      <c r="AA66" s="104" t="str">
        <f t="shared" si="13"/>
        <v/>
      </c>
      <c r="AB66" s="104" t="str">
        <f t="shared" si="13"/>
        <v/>
      </c>
      <c r="AC66" s="104">
        <f t="shared" ca="1" si="13"/>
        <v>0.9966666666666667</v>
      </c>
      <c r="AD66" s="104" t="str">
        <f t="shared" si="13"/>
        <v/>
      </c>
      <c r="AE66" s="104" t="str">
        <f t="shared" ca="1" si="13"/>
        <v/>
      </c>
      <c r="AF66" s="104" t="str">
        <f t="shared" ca="1" si="13"/>
        <v/>
      </c>
      <c r="AG66" s="198"/>
    </row>
    <row r="67" spans="1:33" ht="18" customHeight="1">
      <c r="A67" s="182" t="s">
        <v>150</v>
      </c>
      <c r="B67" s="182" t="s">
        <v>149</v>
      </c>
      <c r="C67" s="182"/>
      <c r="D67" s="104" t="str">
        <f t="shared" si="13"/>
        <v/>
      </c>
      <c r="E67" s="104" t="str">
        <f t="shared" si="13"/>
        <v/>
      </c>
      <c r="F67" s="104" t="str">
        <f t="shared" ca="1" si="13"/>
        <v/>
      </c>
      <c r="G67" s="104" t="str">
        <f t="shared" ca="1" si="13"/>
        <v/>
      </c>
      <c r="H67" s="104" t="str">
        <f t="shared" si="13"/>
        <v/>
      </c>
      <c r="I67" s="104" t="str">
        <f t="shared" si="13"/>
        <v/>
      </c>
      <c r="J67" s="104" t="str">
        <f t="shared" si="13"/>
        <v/>
      </c>
      <c r="K67" s="104" t="str">
        <f t="shared" si="13"/>
        <v/>
      </c>
      <c r="L67" s="104" t="str">
        <f t="shared" si="13"/>
        <v/>
      </c>
      <c r="M67" s="104" t="str">
        <f t="shared" si="13"/>
        <v/>
      </c>
      <c r="N67" s="104" t="str">
        <f t="shared" si="13"/>
        <v/>
      </c>
      <c r="O67" s="104" t="str">
        <f t="shared" si="13"/>
        <v/>
      </c>
      <c r="P67" s="104" t="str">
        <f t="shared" si="13"/>
        <v/>
      </c>
      <c r="Q67" s="104" t="str">
        <f t="shared" si="13"/>
        <v/>
      </c>
      <c r="R67" s="104" t="str">
        <f t="shared" si="13"/>
        <v/>
      </c>
      <c r="S67" s="104" t="str">
        <f t="shared" si="13"/>
        <v/>
      </c>
      <c r="T67" s="104" t="str">
        <f t="shared" si="13"/>
        <v/>
      </c>
      <c r="U67" s="104" t="str">
        <f t="shared" si="13"/>
        <v/>
      </c>
      <c r="V67" s="104" t="str">
        <f t="shared" si="13"/>
        <v/>
      </c>
      <c r="W67" s="104" t="str">
        <f t="shared" si="13"/>
        <v/>
      </c>
      <c r="X67" s="104" t="str">
        <f t="shared" ca="1" si="13"/>
        <v/>
      </c>
      <c r="Y67" s="104" t="str">
        <f t="shared" si="13"/>
        <v/>
      </c>
      <c r="Z67" s="104" t="str">
        <f t="shared" ca="1" si="13"/>
        <v/>
      </c>
      <c r="AA67" s="104" t="str">
        <f t="shared" ca="1" si="13"/>
        <v/>
      </c>
      <c r="AB67" s="104" t="str">
        <f t="shared" si="13"/>
        <v/>
      </c>
      <c r="AC67" s="104" t="str">
        <f t="shared" si="13"/>
        <v/>
      </c>
      <c r="AD67" s="104" t="str">
        <f t="shared" si="13"/>
        <v/>
      </c>
      <c r="AE67" s="104" t="str">
        <f t="shared" si="13"/>
        <v/>
      </c>
      <c r="AF67" s="104" t="str">
        <f t="shared" si="13"/>
        <v/>
      </c>
      <c r="AG67" s="212"/>
    </row>
    <row r="68" spans="1:33" ht="18" customHeight="1" thickBot="1">
      <c r="A68" s="195" t="s">
        <v>150</v>
      </c>
      <c r="B68" s="195" t="s">
        <v>150</v>
      </c>
      <c r="C68" s="195"/>
      <c r="D68" s="104" t="str">
        <f t="shared" si="13"/>
        <v/>
      </c>
      <c r="E68" s="104" t="str">
        <f t="shared" si="13"/>
        <v/>
      </c>
      <c r="F68" s="104" t="str">
        <f t="shared" si="13"/>
        <v/>
      </c>
      <c r="G68" s="104" t="str">
        <f t="shared" si="13"/>
        <v/>
      </c>
      <c r="H68" s="104" t="str">
        <f t="shared" si="13"/>
        <v/>
      </c>
      <c r="I68" s="104" t="str">
        <f t="shared" si="13"/>
        <v/>
      </c>
      <c r="J68" s="104" t="str">
        <f t="shared" si="13"/>
        <v/>
      </c>
      <c r="K68" s="104" t="str">
        <f t="shared" si="13"/>
        <v/>
      </c>
      <c r="L68" s="104" t="str">
        <f t="shared" si="13"/>
        <v/>
      </c>
      <c r="M68" s="104" t="str">
        <f t="shared" si="13"/>
        <v/>
      </c>
      <c r="N68" s="104" t="str">
        <f t="shared" si="13"/>
        <v/>
      </c>
      <c r="O68" s="104" t="str">
        <f t="shared" si="13"/>
        <v/>
      </c>
      <c r="P68" s="104" t="str">
        <f t="shared" si="13"/>
        <v/>
      </c>
      <c r="Q68" s="104" t="str">
        <f t="shared" si="13"/>
        <v/>
      </c>
      <c r="R68" s="104" t="str">
        <f t="shared" si="13"/>
        <v/>
      </c>
      <c r="S68" s="104" t="str">
        <f t="shared" si="13"/>
        <v/>
      </c>
      <c r="T68" s="104" t="str">
        <f t="shared" si="13"/>
        <v/>
      </c>
      <c r="U68" s="104" t="str">
        <f t="shared" si="13"/>
        <v/>
      </c>
      <c r="V68" s="104" t="str">
        <f t="shared" si="13"/>
        <v/>
      </c>
      <c r="W68" s="104" t="str">
        <f t="shared" ca="1" si="13"/>
        <v/>
      </c>
      <c r="X68" s="104" t="str">
        <f t="shared" si="13"/>
        <v/>
      </c>
      <c r="Y68" s="104" t="str">
        <f t="shared" si="13"/>
        <v/>
      </c>
      <c r="Z68" s="104" t="str">
        <f t="shared" si="13"/>
        <v/>
      </c>
      <c r="AA68" s="104" t="str">
        <f t="shared" si="13"/>
        <v/>
      </c>
      <c r="AB68" s="104" t="str">
        <f t="shared" si="13"/>
        <v/>
      </c>
      <c r="AC68" s="104" t="str">
        <f t="shared" si="13"/>
        <v/>
      </c>
      <c r="AD68" s="104" t="str">
        <f t="shared" si="13"/>
        <v/>
      </c>
      <c r="AE68" s="104" t="str">
        <f t="shared" si="13"/>
        <v/>
      </c>
      <c r="AF68" s="104" t="str">
        <f t="shared" si="13"/>
        <v/>
      </c>
      <c r="AG68" s="211">
        <f ca="1">AVERAGE(D65:AF68)</f>
        <v>0.9966666666666667</v>
      </c>
    </row>
    <row r="69" spans="1:33" ht="18" customHeight="1" thickTop="1">
      <c r="A69" s="8" t="s">
        <v>151</v>
      </c>
      <c r="B69" s="8" t="s">
        <v>147</v>
      </c>
      <c r="C69" s="8"/>
      <c r="D69" s="104" t="str">
        <f t="shared" si="13"/>
        <v/>
      </c>
      <c r="E69" s="104" t="str">
        <f t="shared" si="13"/>
        <v/>
      </c>
      <c r="F69" s="104" t="str">
        <f t="shared" si="13"/>
        <v/>
      </c>
      <c r="G69" s="104" t="str">
        <f t="shared" si="13"/>
        <v/>
      </c>
      <c r="H69" s="104" t="str">
        <f t="shared" si="13"/>
        <v/>
      </c>
      <c r="I69" s="104" t="str">
        <f t="shared" si="13"/>
        <v/>
      </c>
      <c r="J69" s="104" t="str">
        <f t="shared" si="13"/>
        <v/>
      </c>
      <c r="K69" s="104" t="str">
        <f t="shared" si="13"/>
        <v/>
      </c>
      <c r="L69" s="104" t="str">
        <f t="shared" si="13"/>
        <v/>
      </c>
      <c r="M69" s="104" t="str">
        <f t="shared" si="13"/>
        <v/>
      </c>
      <c r="N69" s="104" t="str">
        <f t="shared" ca="1" si="13"/>
        <v/>
      </c>
      <c r="O69" s="104" t="str">
        <f t="shared" si="13"/>
        <v/>
      </c>
      <c r="P69" s="104" t="str">
        <f t="shared" si="13"/>
        <v/>
      </c>
      <c r="Q69" s="104" t="str">
        <f t="shared" si="13"/>
        <v/>
      </c>
      <c r="R69" s="104" t="str">
        <f t="shared" si="13"/>
        <v/>
      </c>
      <c r="S69" s="104" t="str">
        <f t="shared" si="13"/>
        <v/>
      </c>
      <c r="T69" s="104" t="str">
        <f t="shared" ca="1" si="13"/>
        <v/>
      </c>
      <c r="U69" s="104" t="str">
        <f t="shared" si="13"/>
        <v/>
      </c>
      <c r="V69" s="104" t="str">
        <f t="shared" si="13"/>
        <v/>
      </c>
      <c r="W69" s="104" t="str">
        <f t="shared" si="13"/>
        <v/>
      </c>
      <c r="X69" s="104" t="str">
        <f t="shared" si="13"/>
        <v/>
      </c>
      <c r="Y69" s="104" t="str">
        <f t="shared" si="13"/>
        <v/>
      </c>
      <c r="Z69" s="104" t="str">
        <f t="shared" si="13"/>
        <v/>
      </c>
      <c r="AA69" s="104" t="str">
        <f t="shared" si="13"/>
        <v/>
      </c>
      <c r="AB69" s="104" t="str">
        <f t="shared" si="13"/>
        <v/>
      </c>
      <c r="AC69" s="104">
        <f t="shared" ca="1" si="13"/>
        <v>0.9966666666666667</v>
      </c>
      <c r="AD69" s="104" t="str">
        <f t="shared" si="13"/>
        <v/>
      </c>
      <c r="AE69" s="104" t="str">
        <f t="shared" si="13"/>
        <v/>
      </c>
      <c r="AF69" s="104" t="str">
        <f t="shared" ca="1" si="13"/>
        <v/>
      </c>
      <c r="AG69" s="198"/>
    </row>
    <row r="70" spans="1:33" ht="18" customHeight="1">
      <c r="A70" s="8" t="s">
        <v>151</v>
      </c>
      <c r="B70" s="8" t="s">
        <v>148</v>
      </c>
      <c r="D70" s="104" t="str">
        <f t="shared" si="13"/>
        <v/>
      </c>
      <c r="E70" s="104" t="str">
        <f t="shared" si="13"/>
        <v/>
      </c>
      <c r="F70" s="104" t="str">
        <f t="shared" si="13"/>
        <v/>
      </c>
      <c r="G70" s="104" t="str">
        <f t="shared" si="13"/>
        <v/>
      </c>
      <c r="H70" s="104" t="str">
        <f t="shared" si="13"/>
        <v/>
      </c>
      <c r="I70" s="104" t="str">
        <f t="shared" si="13"/>
        <v/>
      </c>
      <c r="J70" s="104" t="str">
        <f t="shared" si="13"/>
        <v/>
      </c>
      <c r="K70" s="104" t="str">
        <f t="shared" si="13"/>
        <v/>
      </c>
      <c r="L70" s="104" t="str">
        <f t="shared" si="13"/>
        <v/>
      </c>
      <c r="M70" s="104" t="str">
        <f t="shared" si="13"/>
        <v/>
      </c>
      <c r="N70" s="104" t="str">
        <f t="shared" ca="1" si="13"/>
        <v/>
      </c>
      <c r="O70" s="104" t="str">
        <f t="shared" ca="1" si="13"/>
        <v/>
      </c>
      <c r="P70" s="104" t="str">
        <f t="shared" si="13"/>
        <v/>
      </c>
      <c r="Q70" s="104" t="str">
        <f t="shared" si="13"/>
        <v/>
      </c>
      <c r="R70" s="104" t="str">
        <f t="shared" si="13"/>
        <v/>
      </c>
      <c r="S70" s="104" t="str">
        <f t="shared" si="13"/>
        <v/>
      </c>
      <c r="T70" s="104" t="str">
        <f t="shared" si="13"/>
        <v/>
      </c>
      <c r="U70" s="104" t="str">
        <f t="shared" si="13"/>
        <v/>
      </c>
      <c r="V70" s="104" t="str">
        <f t="shared" si="13"/>
        <v/>
      </c>
      <c r="W70" s="104" t="str">
        <f t="shared" si="13"/>
        <v/>
      </c>
      <c r="X70" s="104" t="str">
        <f t="shared" si="13"/>
        <v/>
      </c>
      <c r="Y70" s="104" t="str">
        <f t="shared" si="13"/>
        <v/>
      </c>
      <c r="Z70" s="104" t="str">
        <f t="shared" si="13"/>
        <v/>
      </c>
      <c r="AA70" s="104" t="str">
        <f t="shared" si="13"/>
        <v/>
      </c>
      <c r="AB70" s="104">
        <f t="shared" ca="1" si="13"/>
        <v>0.87544794188861985</v>
      </c>
      <c r="AC70" s="104" t="str">
        <f t="shared" si="13"/>
        <v/>
      </c>
      <c r="AD70" s="104" t="str">
        <f t="shared" si="13"/>
        <v/>
      </c>
      <c r="AE70" s="104" t="str">
        <f t="shared" si="13"/>
        <v/>
      </c>
      <c r="AF70" s="104" t="str">
        <f t="shared" si="13"/>
        <v/>
      </c>
      <c r="AG70" s="198">
        <f ca="1">AVERAGE(D69:AF70)</f>
        <v>0.93605730427764322</v>
      </c>
    </row>
    <row r="71" spans="1:33" ht="18" customHeight="1">
      <c r="A71" s="8" t="s">
        <v>152</v>
      </c>
      <c r="B71" s="8" t="s">
        <v>147</v>
      </c>
      <c r="D71" s="104" t="str">
        <f t="shared" ca="1" si="13"/>
        <v/>
      </c>
      <c r="E71" s="104" t="str">
        <f t="shared" ca="1" si="13"/>
        <v/>
      </c>
      <c r="F71" s="104" t="str">
        <f t="shared" si="13"/>
        <v/>
      </c>
      <c r="G71" s="104" t="str">
        <f t="shared" ca="1" si="13"/>
        <v/>
      </c>
      <c r="H71" s="104" t="str">
        <f t="shared" ca="1" si="13"/>
        <v/>
      </c>
      <c r="I71" s="104" t="str">
        <f t="shared" si="13"/>
        <v/>
      </c>
      <c r="J71" s="104" t="str">
        <f t="shared" ca="1" si="13"/>
        <v/>
      </c>
      <c r="K71" s="104" t="str">
        <f t="shared" si="13"/>
        <v/>
      </c>
      <c r="L71" s="104" t="str">
        <f t="shared" si="13"/>
        <v/>
      </c>
      <c r="M71" s="104" t="str">
        <f t="shared" si="13"/>
        <v/>
      </c>
      <c r="N71" s="104" t="str">
        <f t="shared" si="13"/>
        <v/>
      </c>
      <c r="O71" s="104" t="str">
        <f t="shared" si="13"/>
        <v/>
      </c>
      <c r="P71" s="104" t="str">
        <f t="shared" si="13"/>
        <v/>
      </c>
      <c r="Q71" s="104" t="str">
        <f t="shared" si="13"/>
        <v/>
      </c>
      <c r="R71" s="104" t="str">
        <f t="shared" si="13"/>
        <v/>
      </c>
      <c r="S71" s="104" t="str">
        <f t="shared" si="13"/>
        <v/>
      </c>
      <c r="T71" s="104" t="str">
        <f t="shared" si="13"/>
        <v/>
      </c>
      <c r="U71" s="104" t="str">
        <f t="shared" si="13"/>
        <v/>
      </c>
      <c r="V71" s="104" t="str">
        <f t="shared" si="13"/>
        <v/>
      </c>
      <c r="W71" s="104" t="str">
        <f t="shared" si="13"/>
        <v/>
      </c>
      <c r="X71" s="104" t="str">
        <f t="shared" si="13"/>
        <v/>
      </c>
      <c r="Y71" s="104" t="str">
        <f t="shared" si="13"/>
        <v/>
      </c>
      <c r="Z71" s="104" t="str">
        <f t="shared" ca="1" si="13"/>
        <v/>
      </c>
      <c r="AA71" s="104" t="str">
        <f t="shared" ref="AA71:AF71" si="14">IF(AA22&lt;&gt;"",AA22/AA47,"")</f>
        <v/>
      </c>
      <c r="AB71" s="104" t="str">
        <f t="shared" si="14"/>
        <v/>
      </c>
      <c r="AC71" s="104" t="str">
        <f t="shared" si="14"/>
        <v/>
      </c>
      <c r="AD71" s="104" t="str">
        <f t="shared" si="14"/>
        <v/>
      </c>
      <c r="AE71" s="104" t="str">
        <f t="shared" si="14"/>
        <v/>
      </c>
      <c r="AF71" s="104" t="str">
        <f t="shared" si="14"/>
        <v/>
      </c>
      <c r="AG71" s="198"/>
    </row>
    <row r="72" spans="1:33" ht="18" customHeight="1">
      <c r="A72" s="8" t="s">
        <v>152</v>
      </c>
      <c r="B72" s="8" t="s">
        <v>148</v>
      </c>
      <c r="D72" s="104" t="str">
        <f t="shared" ref="D72:AF72" si="15">IF(D23&lt;&gt;"",D23/D48,"")</f>
        <v/>
      </c>
      <c r="E72" s="104" t="str">
        <f t="shared" si="15"/>
        <v/>
      </c>
      <c r="F72" s="104" t="str">
        <f t="shared" si="15"/>
        <v/>
      </c>
      <c r="G72" s="104" t="str">
        <f t="shared" si="15"/>
        <v/>
      </c>
      <c r="H72" s="104" t="str">
        <f t="shared" si="15"/>
        <v/>
      </c>
      <c r="I72" s="104" t="str">
        <f t="shared" ca="1" si="15"/>
        <v/>
      </c>
      <c r="J72" s="104" t="str">
        <f t="shared" ca="1" si="15"/>
        <v/>
      </c>
      <c r="K72" s="104" t="str">
        <f t="shared" si="15"/>
        <v/>
      </c>
      <c r="L72" s="104" t="str">
        <f t="shared" si="15"/>
        <v/>
      </c>
      <c r="M72" s="104" t="str">
        <f t="shared" si="15"/>
        <v/>
      </c>
      <c r="N72" s="104" t="str">
        <f t="shared" si="15"/>
        <v/>
      </c>
      <c r="O72" s="104" t="str">
        <f t="shared" si="15"/>
        <v/>
      </c>
      <c r="P72" s="104" t="str">
        <f t="shared" si="15"/>
        <v/>
      </c>
      <c r="Q72" s="104" t="str">
        <f t="shared" si="15"/>
        <v/>
      </c>
      <c r="R72" s="104" t="str">
        <f t="shared" si="15"/>
        <v/>
      </c>
      <c r="S72" s="104" t="str">
        <f t="shared" si="15"/>
        <v/>
      </c>
      <c r="T72" s="104" t="str">
        <f t="shared" si="15"/>
        <v/>
      </c>
      <c r="U72" s="104" t="str">
        <f t="shared" si="15"/>
        <v/>
      </c>
      <c r="V72" s="104" t="str">
        <f t="shared" si="15"/>
        <v/>
      </c>
      <c r="W72" s="104" t="str">
        <f t="shared" si="15"/>
        <v/>
      </c>
      <c r="X72" s="104" t="str">
        <f t="shared" si="15"/>
        <v/>
      </c>
      <c r="Y72" s="104" t="str">
        <f t="shared" ca="1" si="15"/>
        <v/>
      </c>
      <c r="Z72" s="104" t="str">
        <f t="shared" si="15"/>
        <v/>
      </c>
      <c r="AA72" s="104" t="str">
        <f t="shared" si="15"/>
        <v/>
      </c>
      <c r="AB72" s="104" t="str">
        <f t="shared" si="15"/>
        <v/>
      </c>
      <c r="AC72" s="104" t="str">
        <f t="shared" si="15"/>
        <v/>
      </c>
      <c r="AD72" s="104" t="str">
        <f t="shared" si="15"/>
        <v/>
      </c>
      <c r="AE72" s="104" t="str">
        <f t="shared" si="15"/>
        <v/>
      </c>
      <c r="AF72" s="104" t="str">
        <f t="shared" si="15"/>
        <v/>
      </c>
      <c r="AG72" s="198" t="e">
        <f ca="1">AVERAGE(D71:AF72)</f>
        <v>#DIV/0!</v>
      </c>
    </row>
  </sheetData>
  <conditionalFormatting sqref="AG4:AG23">
    <cfRule type="colorScale" priority="14">
      <colorScale>
        <cfvo type="min"/>
        <cfvo type="percentile" val="50"/>
        <cfvo type="max"/>
        <color rgb="FFF8696B"/>
        <color rgb="FFFFEB84"/>
        <color rgb="FF63BE7B"/>
      </colorScale>
    </cfRule>
  </conditionalFormatting>
  <conditionalFormatting sqref="AH4:AH23">
    <cfRule type="colorScale" priority="13">
      <colorScale>
        <cfvo type="min"/>
        <cfvo type="percentile" val="50"/>
        <cfvo type="max"/>
        <color rgb="FFF8696B"/>
        <color rgb="FFFFEB84"/>
        <color rgb="FF63BE7B"/>
      </colorScale>
    </cfRule>
  </conditionalFormatting>
  <conditionalFormatting sqref="AG29:AG48">
    <cfRule type="colorScale" priority="12">
      <colorScale>
        <cfvo type="min"/>
        <cfvo type="percentile" val="50"/>
        <cfvo type="max"/>
        <color rgb="FFF8696B"/>
        <color rgb="FFFFEB84"/>
        <color rgb="FF63BE7B"/>
      </colorScale>
    </cfRule>
  </conditionalFormatting>
  <conditionalFormatting sqref="AH29:AH48">
    <cfRule type="colorScale" priority="11">
      <colorScale>
        <cfvo type="min"/>
        <cfvo type="percentile" val="50"/>
        <cfvo type="max"/>
        <color rgb="FFF8696B"/>
        <color rgb="FFFFEB84"/>
        <color rgb="FF63BE7B"/>
      </colorScale>
    </cfRule>
  </conditionalFormatting>
  <conditionalFormatting sqref="BP4:BP9">
    <cfRule type="colorScale" priority="4">
      <colorScale>
        <cfvo type="min"/>
        <cfvo type="percentile" val="50"/>
        <cfvo type="max"/>
        <color rgb="FFF8696B"/>
        <color rgb="FFFFEB84"/>
        <color rgb="FF63BE7B"/>
      </colorScale>
    </cfRule>
  </conditionalFormatting>
  <conditionalFormatting sqref="BP29:BP34">
    <cfRule type="colorScale" priority="3">
      <colorScale>
        <cfvo type="min"/>
        <cfvo type="percentile" val="50"/>
        <cfvo type="max"/>
        <color rgb="FFF8696B"/>
        <color rgb="FFFFEB84"/>
        <color rgb="FF63BE7B"/>
      </colorScale>
    </cfRule>
  </conditionalFormatting>
  <conditionalFormatting sqref="AK10:AL23 AK4:AK9">
    <cfRule type="colorScale" priority="5">
      <colorScale>
        <cfvo type="min"/>
        <cfvo type="percentile" val="50"/>
        <cfvo type="max"/>
        <color rgb="FFF8696B"/>
        <color rgb="FFFFEB84"/>
        <color rgb="FF63BE7B"/>
      </colorScale>
    </cfRule>
  </conditionalFormatting>
  <conditionalFormatting sqref="AK35:AL48 AK29:AK34">
    <cfRule type="colorScale" priority="6">
      <colorScale>
        <cfvo type="min"/>
        <cfvo type="percentile" val="50"/>
        <cfvo type="max"/>
        <color rgb="FFF8696B"/>
        <color rgb="FFFFEB84"/>
        <color rgb="FF63BE7B"/>
      </colorScale>
    </cfRule>
  </conditionalFormatting>
  <conditionalFormatting sqref="AI4:AI7">
    <cfRule type="colorScale" priority="1">
      <colorScale>
        <cfvo type="min"/>
        <cfvo type="percentile" val="50"/>
        <cfvo type="max"/>
        <color rgb="FFF8696B"/>
        <color rgb="FFFFEB84"/>
        <color rgb="FF63BE7B"/>
      </colorScale>
    </cfRule>
  </conditionalFormatting>
  <conditionalFormatting sqref="AI29:AI32 AI8:AI23">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72"/>
  <sheetViews>
    <sheetView topLeftCell="A51" workbookViewId="0">
      <selection activeCell="A51" sqref="A51"/>
    </sheetView>
  </sheetViews>
  <sheetFormatPr defaultColWidth="14.42578125" defaultRowHeight="18" customHeight="1"/>
  <cols>
    <col min="1" max="1" width="3" style="3" customWidth="1"/>
    <col min="2" max="2" width="4" style="8" customWidth="1"/>
    <col min="3" max="3" width="5.85546875" style="3" customWidth="1"/>
    <col min="4" max="10" width="3.7109375" style="8" customWidth="1"/>
    <col min="11" max="12" width="4.85546875" style="8" bestFit="1" customWidth="1"/>
    <col min="13" max="18" width="3.7109375" style="8" customWidth="1"/>
    <col min="19" max="19" width="4.85546875" style="8" bestFit="1" customWidth="1"/>
    <col min="20" max="21" width="3.7109375" style="8" customWidth="1"/>
    <col min="22" max="22" width="4.85546875" style="8" bestFit="1" customWidth="1"/>
    <col min="23" max="27" width="3.7109375" style="8" customWidth="1"/>
    <col min="28" max="28" width="4.7109375" style="8" customWidth="1"/>
    <col min="29" max="29" width="4.85546875" style="8" customWidth="1"/>
    <col min="30" max="32" width="3.7109375" style="8" customWidth="1"/>
    <col min="33" max="33" width="5.5703125" style="8" customWidth="1"/>
    <col min="34" max="35" width="6.28515625" style="3" customWidth="1"/>
    <col min="36" max="36" width="5.7109375" style="3" customWidth="1"/>
    <col min="37" max="37" width="6.28515625" style="3" customWidth="1"/>
    <col min="38" max="38" width="3.7109375" style="3" bestFit="1" customWidth="1"/>
    <col min="39" max="44" width="4.28515625" style="3" bestFit="1" customWidth="1"/>
    <col min="45" max="48" width="5" style="3" bestFit="1" customWidth="1"/>
    <col min="49" max="49" width="4.28515625" style="3" bestFit="1" customWidth="1"/>
    <col min="50" max="50" width="3.140625" style="3" bestFit="1" customWidth="1"/>
    <col min="51" max="51" width="4.28515625" style="3" bestFit="1" customWidth="1"/>
    <col min="52" max="54" width="5" style="3" bestFit="1" customWidth="1"/>
    <col min="55" max="55" width="4.28515625" style="3" bestFit="1" customWidth="1"/>
    <col min="56" max="56" width="5" style="3" bestFit="1" customWidth="1"/>
    <col min="57" max="57" width="5.7109375" style="3" bestFit="1" customWidth="1"/>
    <col min="58" max="62" width="4.28515625" style="3" bestFit="1" customWidth="1"/>
    <col min="63" max="64" width="5" style="3" bestFit="1" customWidth="1"/>
    <col min="65" max="65" width="4.28515625" style="3" bestFit="1" customWidth="1"/>
    <col min="66" max="67" width="5" style="3" bestFit="1" customWidth="1"/>
    <col min="68" max="68" width="5.7109375" style="3" bestFit="1" customWidth="1"/>
    <col min="69" max="16384" width="14.42578125" style="3"/>
  </cols>
  <sheetData>
    <row r="1" spans="1:68" ht="18" customHeight="1">
      <c r="B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68" ht="18" customHeight="1">
      <c r="C2" s="60" t="s">
        <v>115</v>
      </c>
      <c r="D2" s="3"/>
      <c r="E2" s="3"/>
      <c r="F2" s="3"/>
      <c r="G2" s="3"/>
      <c r="H2" s="3"/>
      <c r="I2" s="3"/>
      <c r="J2" s="3"/>
      <c r="K2" s="3"/>
      <c r="L2" s="3"/>
      <c r="M2" s="3"/>
      <c r="N2" s="3"/>
      <c r="O2" s="3"/>
      <c r="P2" s="3"/>
      <c r="Q2" s="3"/>
      <c r="R2" s="3"/>
      <c r="S2" s="3"/>
      <c r="T2" s="3"/>
      <c r="U2" s="3"/>
      <c r="V2" s="3"/>
      <c r="W2" s="3"/>
      <c r="X2" s="3"/>
      <c r="Y2" s="3"/>
      <c r="Z2" s="3"/>
      <c r="AA2" s="3"/>
      <c r="AB2" s="3"/>
      <c r="AC2" s="3"/>
      <c r="AD2" s="3"/>
      <c r="AE2" s="3"/>
      <c r="AF2" s="3"/>
      <c r="AL2" s="8" t="s">
        <v>116</v>
      </c>
      <c r="BP2" s="8"/>
    </row>
    <row r="3" spans="1:68" ht="18" customHeight="1">
      <c r="A3" s="27"/>
      <c r="B3" s="27" t="s">
        <v>116</v>
      </c>
      <c r="C3" s="27" t="s">
        <v>117</v>
      </c>
      <c r="D3" s="16" t="s">
        <v>118</v>
      </c>
      <c r="E3" s="16" t="s">
        <v>119</v>
      </c>
      <c r="F3" s="16" t="s">
        <v>120</v>
      </c>
      <c r="G3" s="16" t="s">
        <v>121</v>
      </c>
      <c r="H3" s="16" t="s">
        <v>122</v>
      </c>
      <c r="I3" s="16" t="s">
        <v>123</v>
      </c>
      <c r="J3" s="16" t="s">
        <v>124</v>
      </c>
      <c r="K3" s="16" t="s">
        <v>125</v>
      </c>
      <c r="L3" s="16" t="s">
        <v>126</v>
      </c>
      <c r="M3" s="16" t="s">
        <v>127</v>
      </c>
      <c r="N3" s="16" t="s">
        <v>128</v>
      </c>
      <c r="O3" s="16" t="s">
        <v>129</v>
      </c>
      <c r="P3" s="16" t="s">
        <v>130</v>
      </c>
      <c r="Q3" s="16" t="s">
        <v>131</v>
      </c>
      <c r="R3" s="16" t="s">
        <v>132</v>
      </c>
      <c r="S3" s="16" t="s">
        <v>133</v>
      </c>
      <c r="T3" s="16" t="s">
        <v>134</v>
      </c>
      <c r="U3" s="16" t="s">
        <v>135</v>
      </c>
      <c r="V3" s="16" t="s">
        <v>136</v>
      </c>
      <c r="W3" s="16" t="s">
        <v>137</v>
      </c>
      <c r="X3" s="16" t="s">
        <v>138</v>
      </c>
      <c r="Y3" s="16" t="s">
        <v>139</v>
      </c>
      <c r="Z3" s="16" t="s">
        <v>140</v>
      </c>
      <c r="AA3" s="16" t="s">
        <v>141</v>
      </c>
      <c r="AB3" s="16" t="s">
        <v>142</v>
      </c>
      <c r="AC3" s="16" t="s">
        <v>143</v>
      </c>
      <c r="AD3" s="16" t="s">
        <v>144</v>
      </c>
      <c r="AE3" s="16" t="s">
        <v>145</v>
      </c>
      <c r="AF3" s="16" t="s">
        <v>146</v>
      </c>
      <c r="AG3" s="8" t="s">
        <v>184</v>
      </c>
      <c r="AL3" s="104"/>
      <c r="AM3" s="158" t="s">
        <v>118</v>
      </c>
      <c r="AN3" s="158" t="s">
        <v>119</v>
      </c>
      <c r="AO3" s="158" t="s">
        <v>120</v>
      </c>
      <c r="AP3" s="158" t="s">
        <v>121</v>
      </c>
      <c r="AQ3" s="158" t="s">
        <v>122</v>
      </c>
      <c r="AR3" s="158" t="s">
        <v>123</v>
      </c>
      <c r="AS3" s="158" t="s">
        <v>124</v>
      </c>
      <c r="AT3" s="158" t="s">
        <v>125</v>
      </c>
      <c r="AU3" s="158" t="s">
        <v>126</v>
      </c>
      <c r="AV3" s="158" t="s">
        <v>127</v>
      </c>
      <c r="AW3" s="158" t="s">
        <v>128</v>
      </c>
      <c r="AX3" s="158" t="s">
        <v>129</v>
      </c>
      <c r="AY3" s="158" t="s">
        <v>130</v>
      </c>
      <c r="AZ3" s="158" t="s">
        <v>131</v>
      </c>
      <c r="BA3" s="158" t="s">
        <v>132</v>
      </c>
      <c r="BB3" s="158" t="s">
        <v>133</v>
      </c>
      <c r="BC3" s="158" t="s">
        <v>134</v>
      </c>
      <c r="BD3" s="158" t="s">
        <v>135</v>
      </c>
      <c r="BE3" s="158" t="s">
        <v>136</v>
      </c>
      <c r="BF3" s="158" t="s">
        <v>137</v>
      </c>
      <c r="BG3" s="158" t="s">
        <v>138</v>
      </c>
      <c r="BH3" s="158" t="s">
        <v>139</v>
      </c>
      <c r="BI3" s="158">
        <v>4.4000000000000004</v>
      </c>
      <c r="BJ3" s="158" t="s">
        <v>141</v>
      </c>
      <c r="BK3" s="158" t="s">
        <v>142</v>
      </c>
      <c r="BL3" s="158" t="s">
        <v>143</v>
      </c>
      <c r="BM3" s="158" t="s">
        <v>144</v>
      </c>
      <c r="BN3" s="158" t="s">
        <v>145</v>
      </c>
      <c r="BO3" s="158" t="s">
        <v>146</v>
      </c>
      <c r="BP3" s="8"/>
    </row>
    <row r="4" spans="1:68" ht="18" customHeight="1">
      <c r="A4" s="8"/>
      <c r="B4" s="5" t="s">
        <v>147</v>
      </c>
      <c r="C4" s="239" t="s">
        <v>147</v>
      </c>
      <c r="D4" s="24" t="str">
        <f>IF('PLOs-TQF-Mapping'!D4="x",IF('Weighted-Score'!D$6&gt;0,'Weighted-Score'!D$6,""),"")</f>
        <v/>
      </c>
      <c r="E4" s="24" t="str">
        <f>IF('PLOs-TQF-Mapping'!E4="x",IF('Weighted-Score'!E$6&gt;0,'Weighted-Score'!E$6,""),"")</f>
        <v/>
      </c>
      <c r="F4" s="24" t="str">
        <f>IF('PLOs-TQF-Mapping'!F4="x",IF('Weighted-Score'!F$6&gt;0,'Weighted-Score'!F$6,""),"")</f>
        <v/>
      </c>
      <c r="G4" s="24" t="str">
        <f>IF('PLOs-TQF-Mapping'!G4="x",IF('Weighted-Score'!G$6&gt;0,'Weighted-Score'!G$6,""),"")</f>
        <v/>
      </c>
      <c r="H4" s="24" t="str">
        <f>IF('PLOs-TQF-Mapping'!H4="x",IF('Weighted-Score'!H$6&gt;0,'Weighted-Score'!H$6,""),"")</f>
        <v/>
      </c>
      <c r="I4" s="24" t="str">
        <f>IF('PLOs-TQF-Mapping'!I4="x",IF('Weighted-Score'!I$6&gt;0,'Weighted-Score'!I$6,""),"")</f>
        <v/>
      </c>
      <c r="J4" s="24" t="str">
        <f>IF('PLOs-TQF-Mapping'!J4="x",IF('Weighted-Score'!J$6&gt;0,'Weighted-Score'!J$6,""),"")</f>
        <v/>
      </c>
      <c r="K4" s="24">
        <f ca="1">IF('PLOs-TQF-Mapping'!K4="x",IF('Weighted-Score'!K$6&gt;0,'Weighted-Score'!K$6,""),"")</f>
        <v>4.7287934041541142</v>
      </c>
      <c r="L4" s="24" t="str">
        <f>IF('PLOs-TQF-Mapping'!L4="x",IF('Weighted-Score'!L$6&gt;0,'Weighted-Score'!L$6,""),"")</f>
        <v/>
      </c>
      <c r="M4" s="24" t="str">
        <f>IF('PLOs-TQF-Mapping'!M4="x",IF('Weighted-Score'!M$6&gt;0,'Weighted-Score'!M$6,""),"")</f>
        <v/>
      </c>
      <c r="N4" s="24" t="str">
        <f>IF('PLOs-TQF-Mapping'!N4="x",IF('Weighted-Score'!N$6&gt;0,'Weighted-Score'!N$6,""),"")</f>
        <v/>
      </c>
      <c r="O4" s="24" t="str">
        <f>IF('PLOs-TQF-Mapping'!O4="x",IF('Weighted-Score'!O$6&gt;0,'Weighted-Score'!O$6,""),"")</f>
        <v/>
      </c>
      <c r="P4" s="24" t="str">
        <f>IF('PLOs-TQF-Mapping'!P4="x",IF('Weighted-Score'!P$6&gt;0,'Weighted-Score'!P$6,""),"")</f>
        <v/>
      </c>
      <c r="Q4" s="24" t="str">
        <f>IF('PLOs-TQF-Mapping'!Q4="x",IF('Weighted-Score'!Q$6&gt;0,'Weighted-Score'!Q$6,""),"")</f>
        <v/>
      </c>
      <c r="R4" s="24" t="str">
        <f>IF('PLOs-TQF-Mapping'!R4="x",IF('Weighted-Score'!R$6&gt;0,'Weighted-Score'!R$6,""),"")</f>
        <v/>
      </c>
      <c r="S4" s="24" t="str">
        <f>IF('PLOs-TQF-Mapping'!S4="x",IF('Weighted-Score'!S$6&gt;0,'Weighted-Score'!S$6,""),"")</f>
        <v/>
      </c>
      <c r="T4" s="24" t="str">
        <f>IF('PLOs-TQF-Mapping'!T4="x",IF('Weighted-Score'!T$6&gt;0,'Weighted-Score'!T$6,""),"")</f>
        <v/>
      </c>
      <c r="U4" s="24" t="str">
        <f>IF('PLOs-TQF-Mapping'!U4="x",IF('Weighted-Score'!U$6&gt;0,'Weighted-Score'!U$6,""),"")</f>
        <v/>
      </c>
      <c r="V4" s="24" t="str">
        <f>IF('PLOs-TQF-Mapping'!V4="x",IF('Weighted-Score'!V$6&gt;0,'Weighted-Score'!V$6,""),"")</f>
        <v/>
      </c>
      <c r="W4" s="24" t="str">
        <f>IF('PLOs-TQF-Mapping'!W4="x",IF('Weighted-Score'!W$6&gt;0,'Weighted-Score'!W$6,""),"")</f>
        <v/>
      </c>
      <c r="X4" s="24" t="str">
        <f>IF('PLOs-TQF-Mapping'!X4="x",IF('Weighted-Score'!X$6&gt;0,'Weighted-Score'!X$6,""),"")</f>
        <v/>
      </c>
      <c r="Y4" s="24" t="str">
        <f>IF('PLOs-TQF-Mapping'!Y4="x",IF('Weighted-Score'!Y$6&gt;0,'Weighted-Score'!Y$6,""),"")</f>
        <v/>
      </c>
      <c r="Z4" s="24" t="str">
        <f>IF('PLOs-TQF-Mapping'!Z4="x",IF('Weighted-Score'!Z$6&gt;0,'Weighted-Score'!Z$6,""),"")</f>
        <v/>
      </c>
      <c r="AA4" s="24" t="str">
        <f>IF('PLOs-TQF-Mapping'!AA4="x",IF('Weighted-Score'!AA$6&gt;0,'Weighted-Score'!AA$6,""),"")</f>
        <v/>
      </c>
      <c r="AB4" s="24" t="str">
        <f>IF('PLOs-TQF-Mapping'!AB4="x",IF('Weighted-Score'!AB$6&gt;0,'Weighted-Score'!AB$6,""),"")</f>
        <v/>
      </c>
      <c r="AC4" s="24" t="str">
        <f>IF('PLOs-TQF-Mapping'!AC4="x",IF('Weighted-Score'!AC$6&gt;0,'Weighted-Score'!AC$6,""),"")</f>
        <v/>
      </c>
      <c r="AD4" s="24" t="str">
        <f>IF('PLOs-TQF-Mapping'!AD4="x",IF('Weighted-Score'!AD$6&gt;0,'Weighted-Score'!AD$6,""),"")</f>
        <v/>
      </c>
      <c r="AE4" s="24" t="str">
        <f>IF('PLOs-TQF-Mapping'!AE4="x",IF('Weighted-Score'!AE$6&gt;0,'Weighted-Score'!AE$6,""),"")</f>
        <v/>
      </c>
      <c r="AF4" s="24" t="str">
        <f>IF('PLOs-TQF-Mapping'!AF4="x",IF('Weighted-Score'!AF$6&gt;0,'Weighted-Score'!AF$6,""),"")</f>
        <v/>
      </c>
      <c r="AG4" s="46">
        <f ca="1">SUM(D4:AF4)</f>
        <v>4.7287934041541142</v>
      </c>
      <c r="AL4" s="104">
        <v>1</v>
      </c>
      <c r="AM4" s="196" t="str">
        <f t="shared" ref="AM4:AV9" si="0">IF(SUMIF($B$4:$B$23,$AL4,D$4:D$23) &gt; 0,SUMIF($B$4:$B$23,$AL4,D$4:D$23),"")</f>
        <v/>
      </c>
      <c r="AN4" s="196" t="str">
        <f t="shared" si="0"/>
        <v/>
      </c>
      <c r="AO4" s="196" t="str">
        <f t="shared" si="0"/>
        <v/>
      </c>
      <c r="AP4" s="196" t="str">
        <f t="shared" si="0"/>
        <v/>
      </c>
      <c r="AQ4" s="196" t="str">
        <f t="shared" si="0"/>
        <v/>
      </c>
      <c r="AR4" s="196">
        <f t="shared" ca="1" si="0"/>
        <v>0.92857142857142849</v>
      </c>
      <c r="AS4" s="196" t="str">
        <f t="shared" si="0"/>
        <v/>
      </c>
      <c r="AT4" s="196">
        <f t="shared" ca="1" si="0"/>
        <v>4.7287934041541142</v>
      </c>
      <c r="AU4" s="196">
        <f t="shared" ca="1" si="0"/>
        <v>2.2071428571428569</v>
      </c>
      <c r="AV4" s="196" t="str">
        <f t="shared" si="0"/>
        <v/>
      </c>
      <c r="AW4" s="196" t="str">
        <f t="shared" ref="AW4:BF9" si="1">IF(SUMIF($B$4:$B$23,$AL4,N$4:N$23) &gt; 0,SUMIF($B$4:$B$23,$AL4,N$4:N$23),"")</f>
        <v/>
      </c>
      <c r="AX4" s="196" t="str">
        <f t="shared" si="1"/>
        <v/>
      </c>
      <c r="AY4" s="196">
        <f t="shared" ca="1" si="1"/>
        <v>1.7999999999999998</v>
      </c>
      <c r="AZ4" s="196" t="str">
        <f t="shared" si="1"/>
        <v/>
      </c>
      <c r="BA4" s="196">
        <f t="shared" ca="1" si="1"/>
        <v>3.5999999999999996</v>
      </c>
      <c r="BB4" s="196" t="str">
        <f t="shared" si="1"/>
        <v/>
      </c>
      <c r="BC4" s="196" t="str">
        <f t="shared" si="1"/>
        <v/>
      </c>
      <c r="BD4" s="196" t="str">
        <f t="shared" si="1"/>
        <v/>
      </c>
      <c r="BE4" s="196">
        <f t="shared" ca="1" si="1"/>
        <v>2.3071428571428569</v>
      </c>
      <c r="BF4" s="196" t="str">
        <f t="shared" si="1"/>
        <v/>
      </c>
      <c r="BG4" s="196" t="str">
        <f t="shared" ref="BG4:BO9" si="2">IF(SUMIF($B$4:$B$23,$AL4,X$4:X$23) &gt; 0,SUMIF($B$4:$B$23,$AL4,X$4:X$23),"")</f>
        <v/>
      </c>
      <c r="BH4" s="196">
        <f t="shared" ca="1" si="2"/>
        <v>0.1</v>
      </c>
      <c r="BI4" s="196" t="str">
        <f t="shared" si="2"/>
        <v/>
      </c>
      <c r="BJ4" s="196" t="str">
        <f t="shared" si="2"/>
        <v/>
      </c>
      <c r="BK4" s="196" t="str">
        <f t="shared" si="2"/>
        <v/>
      </c>
      <c r="BL4" s="196" t="str">
        <f t="shared" si="2"/>
        <v/>
      </c>
      <c r="BM4" s="196">
        <f t="shared" ca="1" si="2"/>
        <v>0.95</v>
      </c>
      <c r="BN4" s="196" t="str">
        <f t="shared" si="2"/>
        <v/>
      </c>
      <c r="BO4" s="196" t="str">
        <f t="shared" si="2"/>
        <v/>
      </c>
      <c r="BP4" s="46">
        <f ca="1">SUM(AM4:BO4)</f>
        <v>16.621650547011257</v>
      </c>
    </row>
    <row r="5" spans="1:68" ht="18" customHeight="1">
      <c r="A5" s="8"/>
      <c r="B5" s="5" t="s">
        <v>147</v>
      </c>
      <c r="C5" s="239" t="s">
        <v>148</v>
      </c>
      <c r="D5" s="24" t="str">
        <f>IF('PLOs-TQF-Mapping'!D5="x",IF('Weighted-Score'!D$6&gt;0,'Weighted-Score'!D$6,""),"")</f>
        <v/>
      </c>
      <c r="E5" s="24" t="str">
        <f>IF('PLOs-TQF-Mapping'!E5="x",IF('Weighted-Score'!E$6&gt;0,'Weighted-Score'!E$6,""),"")</f>
        <v/>
      </c>
      <c r="F5" s="24" t="str">
        <f>IF('PLOs-TQF-Mapping'!F5="x",IF('Weighted-Score'!F$6&gt;0,'Weighted-Score'!F$6,""),"")</f>
        <v/>
      </c>
      <c r="G5" s="24" t="str">
        <f>IF('PLOs-TQF-Mapping'!G5="x",IF('Weighted-Score'!G$6&gt;0,'Weighted-Score'!G$6,""),"")</f>
        <v/>
      </c>
      <c r="H5" s="24" t="str">
        <f>IF('PLOs-TQF-Mapping'!H5="x",IF('Weighted-Score'!H$6&gt;0,'Weighted-Score'!H$6,""),"")</f>
        <v/>
      </c>
      <c r="I5" s="24" t="str">
        <f>IF('PLOs-TQF-Mapping'!I5="x",IF('Weighted-Score'!I$6&gt;0,'Weighted-Score'!I$6,""),"")</f>
        <v/>
      </c>
      <c r="J5" s="24" t="str">
        <f>IF('PLOs-TQF-Mapping'!J5="x",IF('Weighted-Score'!J$6&gt;0,'Weighted-Score'!J$6,""),"")</f>
        <v/>
      </c>
      <c r="K5" s="24" t="str">
        <f>IF('PLOs-TQF-Mapping'!K5="x",IF('Weighted-Score'!K$6&gt;0,'Weighted-Score'!K$6,""),"")</f>
        <v/>
      </c>
      <c r="L5" s="24" t="str">
        <f>IF('PLOs-TQF-Mapping'!L5="x",IF('Weighted-Score'!L$6&gt;0,'Weighted-Score'!L$6,""),"")</f>
        <v/>
      </c>
      <c r="M5" s="24" t="str">
        <f>IF('PLOs-TQF-Mapping'!M5="x",IF('Weighted-Score'!M$6&gt;0,'Weighted-Score'!M$6,""),"")</f>
        <v/>
      </c>
      <c r="N5" s="24" t="str">
        <f>IF('PLOs-TQF-Mapping'!N5="x",IF('Weighted-Score'!N$6&gt;0,'Weighted-Score'!N$6,""),"")</f>
        <v/>
      </c>
      <c r="O5" s="24" t="str">
        <f>IF('PLOs-TQF-Mapping'!O5="x",IF('Weighted-Score'!O$6&gt;0,'Weighted-Score'!O$6,""),"")</f>
        <v/>
      </c>
      <c r="P5" s="24">
        <f ca="1">IF('PLOs-TQF-Mapping'!P5="x",IF('Weighted-Score'!P$6&gt;0,'Weighted-Score'!P$6,""),"")</f>
        <v>0.6</v>
      </c>
      <c r="Q5" s="24" t="str">
        <f>IF('PLOs-TQF-Mapping'!Q5="x",IF('Weighted-Score'!Q$6&gt;0,'Weighted-Score'!Q$6,""),"")</f>
        <v/>
      </c>
      <c r="R5" s="24" t="str">
        <f>IF('PLOs-TQF-Mapping'!R5="x",IF('Weighted-Score'!R$6&gt;0,'Weighted-Score'!R$6,""),"")</f>
        <v/>
      </c>
      <c r="S5" s="24" t="str">
        <f>IF('PLOs-TQF-Mapping'!S5="x",IF('Weighted-Score'!S$6&gt;0,'Weighted-Score'!S$6,""),"")</f>
        <v/>
      </c>
      <c r="T5" s="24" t="str">
        <f>IF('PLOs-TQF-Mapping'!T5="x",IF('Weighted-Score'!T$6&gt;0,'Weighted-Score'!T$6,""),"")</f>
        <v/>
      </c>
      <c r="U5" s="24" t="str">
        <f>IF('PLOs-TQF-Mapping'!U5="x",IF('Weighted-Score'!U$6&gt;0,'Weighted-Score'!U$6,""),"")</f>
        <v/>
      </c>
      <c r="V5" s="24" t="str">
        <f>IF('PLOs-TQF-Mapping'!V5="x",IF('Weighted-Score'!V$6&gt;0,'Weighted-Score'!V$6,""),"")</f>
        <v/>
      </c>
      <c r="W5" s="24" t="str">
        <f>IF('PLOs-TQF-Mapping'!W5="x",IF('Weighted-Score'!W$6&gt;0,'Weighted-Score'!W$6,""),"")</f>
        <v/>
      </c>
      <c r="X5" s="24" t="str">
        <f>IF('PLOs-TQF-Mapping'!X5="x",IF('Weighted-Score'!X$6&gt;0,'Weighted-Score'!X$6,""),"")</f>
        <v/>
      </c>
      <c r="Y5" s="24" t="str">
        <f>IF('PLOs-TQF-Mapping'!Y5="x",IF('Weighted-Score'!Y$6&gt;0,'Weighted-Score'!Y$6,""),"")</f>
        <v/>
      </c>
      <c r="Z5" s="24" t="str">
        <f>IF('PLOs-TQF-Mapping'!Z5="x",IF('Weighted-Score'!Z$6&gt;0,'Weighted-Score'!Z$6,""),"")</f>
        <v/>
      </c>
      <c r="AA5" s="24" t="str">
        <f>IF('PLOs-TQF-Mapping'!AA5="x",IF('Weighted-Score'!AA$6&gt;0,'Weighted-Score'!AA$6,""),"")</f>
        <v/>
      </c>
      <c r="AB5" s="24" t="str">
        <f>IF('PLOs-TQF-Mapping'!AB5="x",IF('Weighted-Score'!AB$6&gt;0,'Weighted-Score'!AB$6,""),"")</f>
        <v/>
      </c>
      <c r="AC5" s="24" t="str">
        <f>IF('PLOs-TQF-Mapping'!AC5="x",IF('Weighted-Score'!AC$6&gt;0,'Weighted-Score'!AC$6,""),"")</f>
        <v/>
      </c>
      <c r="AD5" s="24" t="str">
        <f>IF('PLOs-TQF-Mapping'!AD5="x",IF('Weighted-Score'!AD$6&gt;0,'Weighted-Score'!AD$6,""),"")</f>
        <v/>
      </c>
      <c r="AE5" s="24" t="str">
        <f>IF('PLOs-TQF-Mapping'!AE5="x",IF('Weighted-Score'!AE$6&gt;0,'Weighted-Score'!AE$6,""),"")</f>
        <v/>
      </c>
      <c r="AF5" s="24" t="str">
        <f>IF('PLOs-TQF-Mapping'!AF5="x",IF('Weighted-Score'!AF$6&gt;0,'Weighted-Score'!AF$6,""),"")</f>
        <v/>
      </c>
      <c r="AG5" s="46">
        <f t="shared" ref="AG5:AG23" ca="1" si="3">SUM(D5:AF5)</f>
        <v>0.6</v>
      </c>
      <c r="AL5" s="104">
        <v>2</v>
      </c>
      <c r="AM5" s="196" t="str">
        <f t="shared" si="0"/>
        <v/>
      </c>
      <c r="AN5" s="196" t="str">
        <f t="shared" si="0"/>
        <v/>
      </c>
      <c r="AO5" s="196" t="str">
        <f t="shared" si="0"/>
        <v/>
      </c>
      <c r="AP5" s="196" t="str">
        <f t="shared" si="0"/>
        <v/>
      </c>
      <c r="AQ5" s="196" t="str">
        <f t="shared" si="0"/>
        <v/>
      </c>
      <c r="AR5" s="196" t="str">
        <f t="shared" si="0"/>
        <v/>
      </c>
      <c r="AS5" s="196" t="str">
        <f t="shared" si="0"/>
        <v/>
      </c>
      <c r="AT5" s="196" t="str">
        <f t="shared" si="0"/>
        <v/>
      </c>
      <c r="AU5" s="196" t="str">
        <f t="shared" si="0"/>
        <v/>
      </c>
      <c r="AV5" s="196">
        <f t="shared" ca="1" si="0"/>
        <v>2.9999999999999996</v>
      </c>
      <c r="AW5" s="196" t="str">
        <f t="shared" si="1"/>
        <v/>
      </c>
      <c r="AX5" s="196" t="str">
        <f t="shared" si="1"/>
        <v/>
      </c>
      <c r="AY5" s="196" t="str">
        <f t="shared" si="1"/>
        <v/>
      </c>
      <c r="AZ5" s="196">
        <f t="shared" ca="1" si="1"/>
        <v>4.1344537815126055</v>
      </c>
      <c r="BA5" s="196" t="str">
        <f t="shared" si="1"/>
        <v/>
      </c>
      <c r="BB5" s="196">
        <f t="shared" ca="1" si="1"/>
        <v>16.077628032345014</v>
      </c>
      <c r="BC5" s="196" t="str">
        <f t="shared" si="1"/>
        <v/>
      </c>
      <c r="BD5" s="196">
        <f t="shared" ca="1" si="1"/>
        <v>1.7100840336134455</v>
      </c>
      <c r="BE5" s="196">
        <f t="shared" ca="1" si="1"/>
        <v>9.2285714285714278</v>
      </c>
      <c r="BF5" s="196" t="str">
        <f t="shared" si="1"/>
        <v/>
      </c>
      <c r="BG5" s="196" t="str">
        <f t="shared" si="2"/>
        <v/>
      </c>
      <c r="BH5" s="196" t="str">
        <f t="shared" si="2"/>
        <v/>
      </c>
      <c r="BI5" s="196" t="str">
        <f t="shared" si="2"/>
        <v/>
      </c>
      <c r="BJ5" s="196" t="str">
        <f t="shared" si="2"/>
        <v/>
      </c>
      <c r="BK5" s="196" t="str">
        <f t="shared" si="2"/>
        <v/>
      </c>
      <c r="BL5" s="196" t="str">
        <f t="shared" si="2"/>
        <v/>
      </c>
      <c r="BM5" s="196" t="str">
        <f t="shared" si="2"/>
        <v/>
      </c>
      <c r="BN5" s="196" t="str">
        <f t="shared" si="2"/>
        <v/>
      </c>
      <c r="BO5" s="196" t="str">
        <f t="shared" si="2"/>
        <v/>
      </c>
      <c r="BP5" s="46">
        <f t="shared" ref="BP5:BP9" ca="1" si="4">SUM(AM5:BO5)</f>
        <v>34.150737276042491</v>
      </c>
    </row>
    <row r="6" spans="1:68" ht="18" customHeight="1">
      <c r="A6" s="8"/>
      <c r="B6" s="5" t="s">
        <v>147</v>
      </c>
      <c r="C6" s="239" t="s">
        <v>149</v>
      </c>
      <c r="D6" s="24" t="str">
        <f>IF('PLOs-TQF-Mapping'!D6="x",IF('Weighted-Score'!D$6&gt;0,'Weighted-Score'!D$6,""),"")</f>
        <v/>
      </c>
      <c r="E6" s="24" t="str">
        <f>IF('PLOs-TQF-Mapping'!E6="x",IF('Weighted-Score'!E$6&gt;0,'Weighted-Score'!E$6,""),"")</f>
        <v/>
      </c>
      <c r="F6" s="24" t="str">
        <f>IF('PLOs-TQF-Mapping'!F6="x",IF('Weighted-Score'!F$6&gt;0,'Weighted-Score'!F$6,""),"")</f>
        <v/>
      </c>
      <c r="G6" s="24" t="str">
        <f>IF('PLOs-TQF-Mapping'!G6="x",IF('Weighted-Score'!G$6&gt;0,'Weighted-Score'!G$6,""),"")</f>
        <v/>
      </c>
      <c r="H6" s="24" t="str">
        <f>IF('PLOs-TQF-Mapping'!H6="x",IF('Weighted-Score'!H$6&gt;0,'Weighted-Score'!H$6,""),"")</f>
        <v/>
      </c>
      <c r="I6" s="24" t="str">
        <f>IF('PLOs-TQF-Mapping'!I6="x",IF('Weighted-Score'!I$6&gt;0,'Weighted-Score'!I$6,""),"")</f>
        <v/>
      </c>
      <c r="J6" s="24" t="str">
        <f>IF('PLOs-TQF-Mapping'!J6="x",IF('Weighted-Score'!J$6&gt;0,'Weighted-Score'!J$6,""),"")</f>
        <v/>
      </c>
      <c r="K6" s="24" t="str">
        <f>IF('PLOs-TQF-Mapping'!K6="x",IF('Weighted-Score'!K$6&gt;0,'Weighted-Score'!K$6,""),"")</f>
        <v/>
      </c>
      <c r="L6" s="24" t="str">
        <f>IF('PLOs-TQF-Mapping'!L6="x",IF('Weighted-Score'!L$6&gt;0,'Weighted-Score'!L$6,""),"")</f>
        <v/>
      </c>
      <c r="M6" s="24" t="str">
        <f>IF('PLOs-TQF-Mapping'!M6="x",IF('Weighted-Score'!M$6&gt;0,'Weighted-Score'!M$6,""),"")</f>
        <v/>
      </c>
      <c r="N6" s="24" t="str">
        <f>IF('PLOs-TQF-Mapping'!N6="x",IF('Weighted-Score'!N$6&gt;0,'Weighted-Score'!N$6,""),"")</f>
        <v/>
      </c>
      <c r="O6" s="24" t="str">
        <f>IF('PLOs-TQF-Mapping'!O6="x",IF('Weighted-Score'!O$6&gt;0,'Weighted-Score'!O$6,""),"")</f>
        <v/>
      </c>
      <c r="P6" s="24">
        <f ca="1">IF('PLOs-TQF-Mapping'!P6="x",IF('Weighted-Score'!P$6&gt;0,'Weighted-Score'!P$6,""),"")</f>
        <v>0.6</v>
      </c>
      <c r="Q6" s="24" t="str">
        <f>IF('PLOs-TQF-Mapping'!Q6="x",IF('Weighted-Score'!Q$6&gt;0,'Weighted-Score'!Q$6,""),"")</f>
        <v/>
      </c>
      <c r="R6" s="24" t="str">
        <f>IF('PLOs-TQF-Mapping'!R6="x",IF('Weighted-Score'!R$6&gt;0,'Weighted-Score'!R$6,""),"")</f>
        <v/>
      </c>
      <c r="S6" s="24" t="str">
        <f>IF('PLOs-TQF-Mapping'!S6="x",IF('Weighted-Score'!S$6&gt;0,'Weighted-Score'!S$6,""),"")</f>
        <v/>
      </c>
      <c r="T6" s="24" t="str">
        <f>IF('PLOs-TQF-Mapping'!T6="x",IF('Weighted-Score'!T$6&gt;0,'Weighted-Score'!T$6,""),"")</f>
        <v/>
      </c>
      <c r="U6" s="24" t="str">
        <f>IF('PLOs-TQF-Mapping'!U6="x",IF('Weighted-Score'!U$6&gt;0,'Weighted-Score'!U$6,""),"")</f>
        <v/>
      </c>
      <c r="V6" s="24" t="str">
        <f>IF('PLOs-TQF-Mapping'!V6="x",IF('Weighted-Score'!V$6&gt;0,'Weighted-Score'!V$6,""),"")</f>
        <v/>
      </c>
      <c r="W6" s="24" t="str">
        <f>IF('PLOs-TQF-Mapping'!W6="x",IF('Weighted-Score'!W$6&gt;0,'Weighted-Score'!W$6,""),"")</f>
        <v/>
      </c>
      <c r="X6" s="24" t="str">
        <f>IF('PLOs-TQF-Mapping'!X6="x",IF('Weighted-Score'!X$6&gt;0,'Weighted-Score'!X$6,""),"")</f>
        <v/>
      </c>
      <c r="Y6" s="24" t="str">
        <f>IF('PLOs-TQF-Mapping'!Y6="x",IF('Weighted-Score'!Y$6&gt;0,'Weighted-Score'!Y$6,""),"")</f>
        <v/>
      </c>
      <c r="Z6" s="24" t="str">
        <f>IF('PLOs-TQF-Mapping'!Z6="x",IF('Weighted-Score'!Z$6&gt;0,'Weighted-Score'!Z$6,""),"")</f>
        <v/>
      </c>
      <c r="AA6" s="24" t="str">
        <f>IF('PLOs-TQF-Mapping'!AA6="x",IF('Weighted-Score'!AA$6&gt;0,'Weighted-Score'!AA$6,""),"")</f>
        <v/>
      </c>
      <c r="AB6" s="24" t="str">
        <f>IF('PLOs-TQF-Mapping'!AB6="x",IF('Weighted-Score'!AB$6&gt;0,'Weighted-Score'!AB$6,""),"")</f>
        <v/>
      </c>
      <c r="AC6" s="24" t="str">
        <f>IF('PLOs-TQF-Mapping'!AC6="x",IF('Weighted-Score'!AC$6&gt;0,'Weighted-Score'!AC$6,""),"")</f>
        <v/>
      </c>
      <c r="AD6" s="24" t="str">
        <f>IF('PLOs-TQF-Mapping'!AD6="x",IF('Weighted-Score'!AD$6&gt;0,'Weighted-Score'!AD$6,""),"")</f>
        <v/>
      </c>
      <c r="AE6" s="24" t="str">
        <f>IF('PLOs-TQF-Mapping'!AE6="x",IF('Weighted-Score'!AE$6&gt;0,'Weighted-Score'!AE$6,""),"")</f>
        <v/>
      </c>
      <c r="AF6" s="24" t="str">
        <f>IF('PLOs-TQF-Mapping'!AF6="x",IF('Weighted-Score'!AF$6&gt;0,'Weighted-Score'!AF$6,""),"")</f>
        <v/>
      </c>
      <c r="AG6" s="46">
        <f t="shared" ca="1" si="3"/>
        <v>0.6</v>
      </c>
      <c r="AL6" s="104">
        <v>3</v>
      </c>
      <c r="AM6" s="196" t="str">
        <f t="shared" si="0"/>
        <v/>
      </c>
      <c r="AN6" s="196" t="str">
        <f t="shared" si="0"/>
        <v/>
      </c>
      <c r="AO6" s="196" t="str">
        <f t="shared" si="0"/>
        <v/>
      </c>
      <c r="AP6" s="196" t="str">
        <f t="shared" si="0"/>
        <v/>
      </c>
      <c r="AQ6" s="196" t="str">
        <f t="shared" si="0"/>
        <v/>
      </c>
      <c r="AR6" s="196" t="str">
        <f t="shared" si="0"/>
        <v/>
      </c>
      <c r="AS6" s="196" t="str">
        <f t="shared" si="0"/>
        <v/>
      </c>
      <c r="AT6" s="196" t="str">
        <f t="shared" si="0"/>
        <v/>
      </c>
      <c r="AU6" s="196" t="str">
        <f t="shared" si="0"/>
        <v/>
      </c>
      <c r="AV6" s="196">
        <f t="shared" ca="1" si="0"/>
        <v>1.4999999999999998</v>
      </c>
      <c r="AW6" s="196" t="str">
        <f t="shared" si="1"/>
        <v/>
      </c>
      <c r="AX6" s="196" t="str">
        <f t="shared" si="1"/>
        <v/>
      </c>
      <c r="AY6" s="196" t="str">
        <f t="shared" si="1"/>
        <v/>
      </c>
      <c r="AZ6" s="196" t="str">
        <f t="shared" si="1"/>
        <v/>
      </c>
      <c r="BA6" s="196" t="str">
        <f t="shared" si="1"/>
        <v/>
      </c>
      <c r="BB6" s="196">
        <f t="shared" ca="1" si="1"/>
        <v>12.05822102425876</v>
      </c>
      <c r="BC6" s="196" t="str">
        <f t="shared" si="1"/>
        <v/>
      </c>
      <c r="BD6" s="196" t="str">
        <f t="shared" si="1"/>
        <v/>
      </c>
      <c r="BE6" s="196">
        <f t="shared" ca="1" si="1"/>
        <v>6.9214285714285708</v>
      </c>
      <c r="BF6" s="196" t="str">
        <f t="shared" si="1"/>
        <v/>
      </c>
      <c r="BG6" s="196" t="str">
        <f t="shared" si="2"/>
        <v/>
      </c>
      <c r="BH6" s="196">
        <f t="shared" ca="1" si="2"/>
        <v>0.05</v>
      </c>
      <c r="BI6" s="196" t="str">
        <f t="shared" si="2"/>
        <v/>
      </c>
      <c r="BJ6" s="196">
        <f t="shared" ca="1" si="2"/>
        <v>0.17647058823529413</v>
      </c>
      <c r="BK6" s="196" t="str">
        <f t="shared" si="2"/>
        <v/>
      </c>
      <c r="BL6" s="196" t="str">
        <f t="shared" si="2"/>
        <v/>
      </c>
      <c r="BM6" s="196">
        <f t="shared" ca="1" si="2"/>
        <v>0.95</v>
      </c>
      <c r="BN6" s="196" t="str">
        <f t="shared" si="2"/>
        <v/>
      </c>
      <c r="BO6" s="196" t="str">
        <f t="shared" si="2"/>
        <v/>
      </c>
      <c r="BP6" s="46">
        <f t="shared" ca="1" si="4"/>
        <v>21.656120183922624</v>
      </c>
    </row>
    <row r="7" spans="1:68" ht="18" customHeight="1">
      <c r="A7" s="8"/>
      <c r="B7" s="5" t="s">
        <v>147</v>
      </c>
      <c r="C7" s="239" t="s">
        <v>150</v>
      </c>
      <c r="D7" s="24" t="str">
        <f>IF('PLOs-TQF-Mapping'!D7="x",IF('Weighted-Score'!D$6&gt;0,'Weighted-Score'!D$6,""),"")</f>
        <v/>
      </c>
      <c r="E7" s="24" t="str">
        <f>IF('PLOs-TQF-Mapping'!E7="x",IF('Weighted-Score'!E$6&gt;0,'Weighted-Score'!E$6,""),"")</f>
        <v/>
      </c>
      <c r="F7" s="24" t="str">
        <f>IF('PLOs-TQF-Mapping'!F7="x",IF('Weighted-Score'!F$6&gt;0,'Weighted-Score'!F$6,""),"")</f>
        <v/>
      </c>
      <c r="G7" s="24" t="str">
        <f>IF('PLOs-TQF-Mapping'!G7="x",IF('Weighted-Score'!G$6&gt;0,'Weighted-Score'!G$6,""),"")</f>
        <v/>
      </c>
      <c r="H7" s="24" t="str">
        <f>IF('PLOs-TQF-Mapping'!H7="x",IF('Weighted-Score'!H$6&gt;0,'Weighted-Score'!H$6,""),"")</f>
        <v/>
      </c>
      <c r="I7" s="24">
        <f ca="1">IF('PLOs-TQF-Mapping'!I7="x",IF('Weighted-Score'!I$6&gt;0,'Weighted-Score'!I$6,""),"")</f>
        <v>0.92857142857142849</v>
      </c>
      <c r="J7" s="24" t="str">
        <f>IF('PLOs-TQF-Mapping'!J7="x",IF('Weighted-Score'!J$6&gt;0,'Weighted-Score'!J$6,""),"")</f>
        <v/>
      </c>
      <c r="K7" s="24" t="str">
        <f>IF('PLOs-TQF-Mapping'!K7="x",IF('Weighted-Score'!K$6&gt;0,'Weighted-Score'!K$6,""),"")</f>
        <v/>
      </c>
      <c r="L7" s="24" t="str">
        <f>IF('PLOs-TQF-Mapping'!L7="x",IF('Weighted-Score'!L$6&gt;0,'Weighted-Score'!L$6,""),"")</f>
        <v/>
      </c>
      <c r="M7" s="24" t="str">
        <f>IF('PLOs-TQF-Mapping'!M7="x",IF('Weighted-Score'!M$6&gt;0,'Weighted-Score'!M$6,""),"")</f>
        <v/>
      </c>
      <c r="N7" s="24" t="str">
        <f>IF('PLOs-TQF-Mapping'!N7="x",IF('Weighted-Score'!N$6&gt;0,'Weighted-Score'!N$6,""),"")</f>
        <v/>
      </c>
      <c r="O7" s="24" t="str">
        <f>IF('PLOs-TQF-Mapping'!O7="x",IF('Weighted-Score'!O$6&gt;0,'Weighted-Score'!O$6,""),"")</f>
        <v/>
      </c>
      <c r="P7" s="24">
        <f ca="1">IF('PLOs-TQF-Mapping'!P7="x",IF('Weighted-Score'!P$6&gt;0,'Weighted-Score'!P$6,""),"")</f>
        <v>0.6</v>
      </c>
      <c r="Q7" s="24" t="str">
        <f>IF('PLOs-TQF-Mapping'!Q7="x",IF('Weighted-Score'!Q$6&gt;0,'Weighted-Score'!Q$6,""),"")</f>
        <v/>
      </c>
      <c r="R7" s="24">
        <f ca="1">IF('PLOs-TQF-Mapping'!R7="x",IF('Weighted-Score'!R$6&gt;0,'Weighted-Score'!R$6,""),"")</f>
        <v>1.7999999999999998</v>
      </c>
      <c r="S7" s="24" t="str">
        <f>IF('PLOs-TQF-Mapping'!S7="x",IF('Weighted-Score'!S$6&gt;0,'Weighted-Score'!S$6,""),"")</f>
        <v/>
      </c>
      <c r="T7" s="24" t="str">
        <f>IF('PLOs-TQF-Mapping'!T7="x",IF('Weighted-Score'!T$6&gt;0,'Weighted-Score'!T$6,""),"")</f>
        <v/>
      </c>
      <c r="U7" s="24" t="str">
        <f>IF('PLOs-TQF-Mapping'!U7="x",IF('Weighted-Score'!U$6&gt;0,'Weighted-Score'!U$6,""),"")</f>
        <v/>
      </c>
      <c r="V7" s="24" t="str">
        <f>IF('PLOs-TQF-Mapping'!V7="x",IF('Weighted-Score'!V$6&gt;0,'Weighted-Score'!V$6,""),"")</f>
        <v/>
      </c>
      <c r="W7" s="24" t="str">
        <f>IF('PLOs-TQF-Mapping'!W7="x",IF('Weighted-Score'!W$6&gt;0,'Weighted-Score'!W$6,""),"")</f>
        <v/>
      </c>
      <c r="X7" s="24" t="str">
        <f>IF('PLOs-TQF-Mapping'!X7="x",IF('Weighted-Score'!X$6&gt;0,'Weighted-Score'!X$6,""),"")</f>
        <v/>
      </c>
      <c r="Y7" s="24">
        <f ca="1">IF('PLOs-TQF-Mapping'!Y7="x",IF('Weighted-Score'!Y$6&gt;0,'Weighted-Score'!Y$6,""),"")</f>
        <v>0.05</v>
      </c>
      <c r="Z7" s="24" t="str">
        <f>IF('PLOs-TQF-Mapping'!Z7="x",IF('Weighted-Score'!Z$6&gt;0,'Weighted-Score'!Z$6,""),"")</f>
        <v/>
      </c>
      <c r="AA7" s="24" t="str">
        <f>IF('PLOs-TQF-Mapping'!AA7="x",IF('Weighted-Score'!AA$6&gt;0,'Weighted-Score'!AA$6,""),"")</f>
        <v/>
      </c>
      <c r="AB7" s="24" t="str">
        <f>IF('PLOs-TQF-Mapping'!AB7="x",IF('Weighted-Score'!AB$6&gt;0,'Weighted-Score'!AB$6,""),"")</f>
        <v/>
      </c>
      <c r="AC7" s="24" t="str">
        <f>IF('PLOs-TQF-Mapping'!AC7="x",IF('Weighted-Score'!AC$6&gt;0,'Weighted-Score'!AC$6,""),"")</f>
        <v/>
      </c>
      <c r="AD7" s="24" t="str">
        <f>IF('PLOs-TQF-Mapping'!AD7="x",IF('Weighted-Score'!AD$6&gt;0,'Weighted-Score'!AD$6,""),"")</f>
        <v/>
      </c>
      <c r="AE7" s="24" t="str">
        <f>IF('PLOs-TQF-Mapping'!AE7="x",IF('Weighted-Score'!AE$6&gt;0,'Weighted-Score'!AE$6,""),"")</f>
        <v/>
      </c>
      <c r="AF7" s="24" t="str">
        <f>IF('PLOs-TQF-Mapping'!AF7="x",IF('Weighted-Score'!AF$6&gt;0,'Weighted-Score'!AF$6,""),"")</f>
        <v/>
      </c>
      <c r="AG7" s="46">
        <f t="shared" ca="1" si="3"/>
        <v>3.3785714285714281</v>
      </c>
      <c r="AL7" s="104">
        <v>4</v>
      </c>
      <c r="AM7" s="196" t="str">
        <f t="shared" si="0"/>
        <v/>
      </c>
      <c r="AN7" s="196" t="str">
        <f t="shared" si="0"/>
        <v/>
      </c>
      <c r="AO7" s="196">
        <f t="shared" ca="1" si="0"/>
        <v>0.05</v>
      </c>
      <c r="AP7" s="196">
        <f t="shared" ca="1" si="0"/>
        <v>1.1285714285714286</v>
      </c>
      <c r="AQ7" s="196" t="str">
        <f t="shared" si="0"/>
        <v/>
      </c>
      <c r="AR7" s="196" t="str">
        <f t="shared" si="0"/>
        <v/>
      </c>
      <c r="AS7" s="196" t="str">
        <f t="shared" si="0"/>
        <v/>
      </c>
      <c r="AT7" s="196" t="str">
        <f t="shared" si="0"/>
        <v/>
      </c>
      <c r="AU7" s="196" t="str">
        <f t="shared" si="0"/>
        <v/>
      </c>
      <c r="AV7" s="196" t="str">
        <f t="shared" si="0"/>
        <v/>
      </c>
      <c r="AW7" s="196" t="str">
        <f t="shared" si="1"/>
        <v/>
      </c>
      <c r="AX7" s="196" t="str">
        <f t="shared" si="1"/>
        <v/>
      </c>
      <c r="AY7" s="196" t="str">
        <f t="shared" si="1"/>
        <v/>
      </c>
      <c r="AZ7" s="196" t="str">
        <f t="shared" si="1"/>
        <v/>
      </c>
      <c r="BA7" s="196" t="str">
        <f t="shared" si="1"/>
        <v/>
      </c>
      <c r="BB7" s="196" t="str">
        <f t="shared" si="1"/>
        <v/>
      </c>
      <c r="BC7" s="196" t="str">
        <f t="shared" si="1"/>
        <v/>
      </c>
      <c r="BD7" s="196" t="str">
        <f t="shared" si="1"/>
        <v/>
      </c>
      <c r="BE7" s="196" t="str">
        <f t="shared" si="1"/>
        <v/>
      </c>
      <c r="BF7" s="196">
        <f t="shared" ca="1" si="1"/>
        <v>0.19999999999999996</v>
      </c>
      <c r="BG7" s="196">
        <f t="shared" ca="1" si="2"/>
        <v>0.29999999999999993</v>
      </c>
      <c r="BH7" s="196" t="str">
        <f t="shared" si="2"/>
        <v/>
      </c>
      <c r="BI7" s="196">
        <f t="shared" ca="1" si="2"/>
        <v>0.22647058823529415</v>
      </c>
      <c r="BJ7" s="196">
        <f t="shared" ca="1" si="2"/>
        <v>0.17647058823529413</v>
      </c>
      <c r="BK7" s="196" t="str">
        <f t="shared" si="2"/>
        <v/>
      </c>
      <c r="BL7" s="196">
        <f t="shared" ca="1" si="2"/>
        <v>2.7571428571428571</v>
      </c>
      <c r="BM7" s="196" t="str">
        <f t="shared" si="2"/>
        <v/>
      </c>
      <c r="BN7" s="196">
        <f t="shared" ca="1" si="2"/>
        <v>1.4529411764705884</v>
      </c>
      <c r="BO7" s="196">
        <f t="shared" ca="1" si="2"/>
        <v>3.657142857142857</v>
      </c>
      <c r="BP7" s="46">
        <f t="shared" ca="1" si="4"/>
        <v>9.9487394957983195</v>
      </c>
    </row>
    <row r="8" spans="1:68" ht="18" customHeight="1" thickBot="1">
      <c r="A8" s="8"/>
      <c r="B8" s="138" t="s">
        <v>147</v>
      </c>
      <c r="C8" s="139" t="s">
        <v>151</v>
      </c>
      <c r="D8" s="140" t="str">
        <f>IF('PLOs-TQF-Mapping'!D8="x",IF('Weighted-Score'!D$6&gt;0,'Weighted-Score'!D$6,""),"")</f>
        <v/>
      </c>
      <c r="E8" s="140" t="str">
        <f>IF('PLOs-TQF-Mapping'!E8="x",IF('Weighted-Score'!E$6&gt;0,'Weighted-Score'!E$6,""),"")</f>
        <v/>
      </c>
      <c r="F8" s="140" t="str">
        <f>IF('PLOs-TQF-Mapping'!F8="x",IF('Weighted-Score'!F$6&gt;0,'Weighted-Score'!F$6,""),"")</f>
        <v/>
      </c>
      <c r="G8" s="140" t="str">
        <f>IF('PLOs-TQF-Mapping'!G8="x",IF('Weighted-Score'!G$6&gt;0,'Weighted-Score'!G$6,""),"")</f>
        <v/>
      </c>
      <c r="H8" s="140" t="str">
        <f>IF('PLOs-TQF-Mapping'!H8="x",IF('Weighted-Score'!H$6&gt;0,'Weighted-Score'!H$6,""),"")</f>
        <v/>
      </c>
      <c r="I8" s="140" t="str">
        <f>IF('PLOs-TQF-Mapping'!I8="x",IF('Weighted-Score'!I$6&gt;0,'Weighted-Score'!I$6,""),"")</f>
        <v/>
      </c>
      <c r="J8" s="140" t="str">
        <f>IF('PLOs-TQF-Mapping'!J8="x",IF('Weighted-Score'!J$6&gt;0,'Weighted-Score'!J$6,""),"")</f>
        <v/>
      </c>
      <c r="K8" s="140" t="str">
        <f>IF('PLOs-TQF-Mapping'!K8="x",IF('Weighted-Score'!K$6&gt;0,'Weighted-Score'!K$6,""),"")</f>
        <v/>
      </c>
      <c r="L8" s="140">
        <f ca="1">IF('PLOs-TQF-Mapping'!L8="x",IF('Weighted-Score'!L$6&gt;0,'Weighted-Score'!L$6,""),"")</f>
        <v>2.2071428571428569</v>
      </c>
      <c r="M8" s="140" t="str">
        <f>IF('PLOs-TQF-Mapping'!M8="x",IF('Weighted-Score'!M$6&gt;0,'Weighted-Score'!M$6,""),"")</f>
        <v/>
      </c>
      <c r="N8" s="140" t="str">
        <f>IF('PLOs-TQF-Mapping'!N8="x",IF('Weighted-Score'!N$6&gt;0,'Weighted-Score'!N$6,""),"")</f>
        <v/>
      </c>
      <c r="O8" s="140" t="str">
        <f>IF('PLOs-TQF-Mapping'!O8="x",IF('Weighted-Score'!O$6&gt;0,'Weighted-Score'!O$6,""),"")</f>
        <v/>
      </c>
      <c r="P8" s="140" t="str">
        <f>IF('PLOs-TQF-Mapping'!P8="x",IF('Weighted-Score'!P$6&gt;0,'Weighted-Score'!P$6,""),"")</f>
        <v/>
      </c>
      <c r="Q8" s="140" t="str">
        <f>IF('PLOs-TQF-Mapping'!Q8="x",IF('Weighted-Score'!Q$6&gt;0,'Weighted-Score'!Q$6,""),"")</f>
        <v/>
      </c>
      <c r="R8" s="140">
        <f ca="1">IF('PLOs-TQF-Mapping'!R8="x",IF('Weighted-Score'!R$6&gt;0,'Weighted-Score'!R$6,""),"")</f>
        <v>1.7999999999999998</v>
      </c>
      <c r="S8" s="140" t="str">
        <f>IF('PLOs-TQF-Mapping'!S8="x",IF('Weighted-Score'!S$6&gt;0,'Weighted-Score'!S$6,""),"")</f>
        <v/>
      </c>
      <c r="T8" s="140" t="str">
        <f>IF('PLOs-TQF-Mapping'!T8="x",IF('Weighted-Score'!T$6&gt;0,'Weighted-Score'!T$6,""),"")</f>
        <v/>
      </c>
      <c r="U8" s="140" t="str">
        <f>IF('PLOs-TQF-Mapping'!U8="x",IF('Weighted-Score'!U$6&gt;0,'Weighted-Score'!U$6,""),"")</f>
        <v/>
      </c>
      <c r="V8" s="140">
        <f ca="1">IF('PLOs-TQF-Mapping'!V8="x",IF('Weighted-Score'!V$6&gt;0,'Weighted-Score'!V$6,""),"")</f>
        <v>2.3071428571428569</v>
      </c>
      <c r="W8" s="140" t="str">
        <f>IF('PLOs-TQF-Mapping'!W8="x",IF('Weighted-Score'!W$6&gt;0,'Weighted-Score'!W$6,""),"")</f>
        <v/>
      </c>
      <c r="X8" s="140" t="str">
        <f>IF('PLOs-TQF-Mapping'!X8="x",IF('Weighted-Score'!X$6&gt;0,'Weighted-Score'!X$6,""),"")</f>
        <v/>
      </c>
      <c r="Y8" s="140">
        <f ca="1">IF('PLOs-TQF-Mapping'!Y8="x",IF('Weighted-Score'!Y$6&gt;0,'Weighted-Score'!Y$6,""),"")</f>
        <v>0.05</v>
      </c>
      <c r="Z8" s="140" t="str">
        <f>IF('PLOs-TQF-Mapping'!Z8="x",IF('Weighted-Score'!Z$6&gt;0,'Weighted-Score'!Z$6,""),"")</f>
        <v/>
      </c>
      <c r="AA8" s="140" t="str">
        <f>IF('PLOs-TQF-Mapping'!AA8="x",IF('Weighted-Score'!AA$6&gt;0,'Weighted-Score'!AA$6,""),"")</f>
        <v/>
      </c>
      <c r="AB8" s="140" t="str">
        <f>IF('PLOs-TQF-Mapping'!AB8="x",IF('Weighted-Score'!AB$6&gt;0,'Weighted-Score'!AB$6,""),"")</f>
        <v/>
      </c>
      <c r="AC8" s="140" t="str">
        <f>IF('PLOs-TQF-Mapping'!AC8="x",IF('Weighted-Score'!AC$6&gt;0,'Weighted-Score'!AC$6,""),"")</f>
        <v/>
      </c>
      <c r="AD8" s="140">
        <f ca="1">IF('PLOs-TQF-Mapping'!AD8="x",IF('Weighted-Score'!AD$6&gt;0,'Weighted-Score'!AD$6,""),"")</f>
        <v>0.95</v>
      </c>
      <c r="AE8" s="140" t="str">
        <f>IF('PLOs-TQF-Mapping'!AE8="x",IF('Weighted-Score'!AE$6&gt;0,'Weighted-Score'!AE$6,""),"")</f>
        <v/>
      </c>
      <c r="AF8" s="140" t="str">
        <f>IF('PLOs-TQF-Mapping'!AF8="x",IF('Weighted-Score'!AF$6&gt;0,'Weighted-Score'!AF$6,""),"")</f>
        <v/>
      </c>
      <c r="AG8" s="141">
        <f t="shared" ca="1" si="3"/>
        <v>7.3142857142857132</v>
      </c>
      <c r="AH8" s="142">
        <f ca="1">SUM(AG4:AG8)</f>
        <v>16.621650547011257</v>
      </c>
      <c r="AI8" s="10">
        <f ca="1">AH8/AH33</f>
        <v>0.96357394475427571</v>
      </c>
      <c r="AJ8" s="164">
        <f ca="1">AH8/PLOsScore!AH$24</f>
        <v>5.9644032617788376E-2</v>
      </c>
      <c r="AL8" s="104">
        <v>5</v>
      </c>
      <c r="AM8" s="196" t="str">
        <f t="shared" si="0"/>
        <v/>
      </c>
      <c r="AN8" s="196" t="str">
        <f t="shared" si="0"/>
        <v/>
      </c>
      <c r="AO8" s="196" t="str">
        <f t="shared" si="0"/>
        <v/>
      </c>
      <c r="AP8" s="196" t="str">
        <f t="shared" si="0"/>
        <v/>
      </c>
      <c r="AQ8" s="196" t="str">
        <f t="shared" si="0"/>
        <v/>
      </c>
      <c r="AR8" s="196" t="str">
        <f t="shared" si="0"/>
        <v/>
      </c>
      <c r="AS8" s="196" t="str">
        <f t="shared" si="0"/>
        <v/>
      </c>
      <c r="AT8" s="196" t="str">
        <f t="shared" si="0"/>
        <v/>
      </c>
      <c r="AU8" s="196" t="str">
        <f t="shared" si="0"/>
        <v/>
      </c>
      <c r="AV8" s="196" t="str">
        <f t="shared" si="0"/>
        <v/>
      </c>
      <c r="AW8" s="196">
        <f t="shared" ca="1" si="1"/>
        <v>1</v>
      </c>
      <c r="AX8" s="196" t="str">
        <f t="shared" ca="1" si="1"/>
        <v/>
      </c>
      <c r="AY8" s="196" t="str">
        <f t="shared" si="1"/>
        <v/>
      </c>
      <c r="AZ8" s="196" t="str">
        <f t="shared" si="1"/>
        <v/>
      </c>
      <c r="BA8" s="196" t="str">
        <f t="shared" si="1"/>
        <v/>
      </c>
      <c r="BB8" s="196" t="str">
        <f t="shared" si="1"/>
        <v/>
      </c>
      <c r="BC8" s="196">
        <f t="shared" ca="1" si="1"/>
        <v>0.49999999999999994</v>
      </c>
      <c r="BD8" s="196" t="str">
        <f t="shared" si="1"/>
        <v/>
      </c>
      <c r="BE8" s="196" t="str">
        <f t="shared" si="1"/>
        <v/>
      </c>
      <c r="BF8" s="196" t="str">
        <f t="shared" si="1"/>
        <v/>
      </c>
      <c r="BG8" s="196" t="str">
        <f t="shared" si="2"/>
        <v/>
      </c>
      <c r="BH8" s="196" t="str">
        <f t="shared" si="2"/>
        <v/>
      </c>
      <c r="BI8" s="196" t="str">
        <f t="shared" si="2"/>
        <v/>
      </c>
      <c r="BJ8" s="196" t="str">
        <f t="shared" si="2"/>
        <v/>
      </c>
      <c r="BK8" s="196">
        <f t="shared" ca="1" si="2"/>
        <v>1.907142857142857</v>
      </c>
      <c r="BL8" s="196">
        <f t="shared" ca="1" si="2"/>
        <v>1.3785714285714286</v>
      </c>
      <c r="BM8" s="196" t="str">
        <f t="shared" si="2"/>
        <v/>
      </c>
      <c r="BN8" s="196" t="str">
        <f t="shared" si="2"/>
        <v/>
      </c>
      <c r="BO8" s="196">
        <f t="shared" ca="1" si="2"/>
        <v>1.8285714285714285</v>
      </c>
      <c r="BP8" s="46">
        <f t="shared" ca="1" si="4"/>
        <v>6.6142857142857139</v>
      </c>
    </row>
    <row r="9" spans="1:68" ht="18" customHeight="1" thickTop="1">
      <c r="A9" s="8"/>
      <c r="B9" s="5" t="s">
        <v>148</v>
      </c>
      <c r="C9" s="239" t="s">
        <v>147</v>
      </c>
      <c r="D9" s="137" t="str">
        <f>IF('PLOs-TQF-Mapping'!D9="x",IF('Weighted-Score'!D$6&gt;0,'Weighted-Score'!D$6,""),"")</f>
        <v/>
      </c>
      <c r="E9" s="137" t="str">
        <f>IF('PLOs-TQF-Mapping'!E9="x",IF('Weighted-Score'!E$6&gt;0,'Weighted-Score'!E$6,""),"")</f>
        <v/>
      </c>
      <c r="F9" s="137" t="str">
        <f>IF('PLOs-TQF-Mapping'!F9="x",IF('Weighted-Score'!F$6&gt;0,'Weighted-Score'!F$6,""),"")</f>
        <v/>
      </c>
      <c r="G9" s="137" t="str">
        <f>IF('PLOs-TQF-Mapping'!G9="x",IF('Weighted-Score'!G$6&gt;0,'Weighted-Score'!G$6,""),"")</f>
        <v/>
      </c>
      <c r="H9" s="137" t="str">
        <f>IF('PLOs-TQF-Mapping'!H9="x",IF('Weighted-Score'!H$6&gt;0,'Weighted-Score'!H$6,""),"")</f>
        <v/>
      </c>
      <c r="I9" s="137" t="str">
        <f>IF('PLOs-TQF-Mapping'!I9="x",IF('Weighted-Score'!I$6&gt;0,'Weighted-Score'!I$6,""),"")</f>
        <v/>
      </c>
      <c r="J9" s="137" t="str">
        <f>IF('PLOs-TQF-Mapping'!J9="x",IF('Weighted-Score'!J$6&gt;0,'Weighted-Score'!J$6,""),"")</f>
        <v/>
      </c>
      <c r="K9" s="137" t="str">
        <f>IF('PLOs-TQF-Mapping'!K9="x",IF('Weighted-Score'!K$6&gt;0,'Weighted-Score'!K$6,""),"")</f>
        <v/>
      </c>
      <c r="L9" s="137" t="str">
        <f>IF('PLOs-TQF-Mapping'!L9="x",IF('Weighted-Score'!L$6&gt;0,'Weighted-Score'!L$6,""),"")</f>
        <v/>
      </c>
      <c r="M9" s="137">
        <f ca="1">IF('PLOs-TQF-Mapping'!M9="x",IF('Weighted-Score'!M$6&gt;0,'Weighted-Score'!M$6,""),"")</f>
        <v>0.74999999999999989</v>
      </c>
      <c r="N9" s="137" t="str">
        <f>IF('PLOs-TQF-Mapping'!N9="x",IF('Weighted-Score'!N$6&gt;0,'Weighted-Score'!N$6,""),"")</f>
        <v/>
      </c>
      <c r="O9" s="137" t="str">
        <f>IF('PLOs-TQF-Mapping'!O9="x",IF('Weighted-Score'!O$6&gt;0,'Weighted-Score'!O$6,""),"")</f>
        <v/>
      </c>
      <c r="P9" s="137" t="str">
        <f>IF('PLOs-TQF-Mapping'!P9="x",IF('Weighted-Score'!P$6&gt;0,'Weighted-Score'!P$6,""),"")</f>
        <v/>
      </c>
      <c r="Q9" s="137">
        <f ca="1">IF('PLOs-TQF-Mapping'!Q9="x",IF('Weighted-Score'!Q$6&gt;0,'Weighted-Score'!Q$6,""),"")</f>
        <v>1.0336134453781514</v>
      </c>
      <c r="R9" s="137" t="str">
        <f>IF('PLOs-TQF-Mapping'!R9="x",IF('Weighted-Score'!R$6&gt;0,'Weighted-Score'!R$6,""),"")</f>
        <v/>
      </c>
      <c r="S9" s="137">
        <f ca="1">IF('PLOs-TQF-Mapping'!S9="x",IF('Weighted-Score'!S$6&gt;0,'Weighted-Score'!S$6,""),"")</f>
        <v>4.0194070080862536</v>
      </c>
      <c r="T9" s="137" t="str">
        <f>IF('PLOs-TQF-Mapping'!T9="x",IF('Weighted-Score'!T$6&gt;0,'Weighted-Score'!T$6,""),"")</f>
        <v/>
      </c>
      <c r="U9" s="137">
        <f ca="1">IF('PLOs-TQF-Mapping'!U9="x",IF('Weighted-Score'!U$6&gt;0,'Weighted-Score'!U$6,""),"")</f>
        <v>1.7100840336134455</v>
      </c>
      <c r="V9" s="137">
        <f ca="1">IF('PLOs-TQF-Mapping'!V9="x",IF('Weighted-Score'!V$6&gt;0,'Weighted-Score'!V$6,""),"")</f>
        <v>2.3071428571428569</v>
      </c>
      <c r="W9" s="137" t="str">
        <f>IF('PLOs-TQF-Mapping'!W9="x",IF('Weighted-Score'!W$6&gt;0,'Weighted-Score'!W$6,""),"")</f>
        <v/>
      </c>
      <c r="X9" s="137" t="str">
        <f>IF('PLOs-TQF-Mapping'!X9="x",IF('Weighted-Score'!X$6&gt;0,'Weighted-Score'!X$6,""),"")</f>
        <v/>
      </c>
      <c r="Y9" s="137" t="str">
        <f>IF('PLOs-TQF-Mapping'!Y9="x",IF('Weighted-Score'!Y$6&gt;0,'Weighted-Score'!Y$6,""),"")</f>
        <v/>
      </c>
      <c r="Z9" s="137" t="str">
        <f>IF('PLOs-TQF-Mapping'!Z9="x",IF('Weighted-Score'!Z$6&gt;0,'Weighted-Score'!Z$6,""),"")</f>
        <v/>
      </c>
      <c r="AA9" s="137" t="str">
        <f>IF('PLOs-TQF-Mapping'!AA9="x",IF('Weighted-Score'!AA$6&gt;0,'Weighted-Score'!AA$6,""),"")</f>
        <v/>
      </c>
      <c r="AB9" s="137" t="str">
        <f>IF('PLOs-TQF-Mapping'!AB9="x",IF('Weighted-Score'!AB$6&gt;0,'Weighted-Score'!AB$6,""),"")</f>
        <v/>
      </c>
      <c r="AC9" s="137" t="str">
        <f>IF('PLOs-TQF-Mapping'!AC9="x",IF('Weighted-Score'!AC$6&gt;0,'Weighted-Score'!AC$6,""),"")</f>
        <v/>
      </c>
      <c r="AD9" s="137" t="str">
        <f>IF('PLOs-TQF-Mapping'!AD9="x",IF('Weighted-Score'!AD$6&gt;0,'Weighted-Score'!AD$6,""),"")</f>
        <v/>
      </c>
      <c r="AE9" s="137" t="str">
        <f>IF('PLOs-TQF-Mapping'!AE9="x",IF('Weighted-Score'!AE$6&gt;0,'Weighted-Score'!AE$6,""),"")</f>
        <v/>
      </c>
      <c r="AF9" s="137" t="str">
        <f>IF('PLOs-TQF-Mapping'!AF9="x",IF('Weighted-Score'!AF$6&gt;0,'Weighted-Score'!AF$6,""),"")</f>
        <v/>
      </c>
      <c r="AG9" s="46">
        <f t="shared" ca="1" si="3"/>
        <v>9.8202473442207072</v>
      </c>
      <c r="AJ9" s="165"/>
      <c r="AL9" s="104">
        <v>6</v>
      </c>
      <c r="AM9" s="196">
        <f t="shared" ca="1" si="0"/>
        <v>1.1285714285714286</v>
      </c>
      <c r="AN9" s="196">
        <f t="shared" ca="1" si="0"/>
        <v>1.8550420168067228</v>
      </c>
      <c r="AO9" s="196" t="str">
        <f t="shared" si="0"/>
        <v/>
      </c>
      <c r="AP9" s="196">
        <f t="shared" ca="1" si="0"/>
        <v>1.1285714285714286</v>
      </c>
      <c r="AQ9" s="196">
        <f t="shared" ca="1" si="0"/>
        <v>0.92857142857142849</v>
      </c>
      <c r="AR9" s="196">
        <f t="shared" ca="1" si="0"/>
        <v>0.92857142857142849</v>
      </c>
      <c r="AS9" s="196">
        <f t="shared" ca="1" si="0"/>
        <v>3.2571428571428571</v>
      </c>
      <c r="AT9" s="196" t="str">
        <f t="shared" si="0"/>
        <v/>
      </c>
      <c r="AU9" s="196" t="str">
        <f t="shared" si="0"/>
        <v/>
      </c>
      <c r="AV9" s="196" t="str">
        <f t="shared" si="0"/>
        <v/>
      </c>
      <c r="AW9" s="196" t="str">
        <f t="shared" si="1"/>
        <v/>
      </c>
      <c r="AX9" s="196" t="str">
        <f t="shared" si="1"/>
        <v/>
      </c>
      <c r="AY9" s="196" t="str">
        <f t="shared" si="1"/>
        <v/>
      </c>
      <c r="AZ9" s="196" t="str">
        <f t="shared" si="1"/>
        <v/>
      </c>
      <c r="BA9" s="196" t="str">
        <f t="shared" si="1"/>
        <v/>
      </c>
      <c r="BB9" s="196" t="str">
        <f t="shared" si="1"/>
        <v/>
      </c>
      <c r="BC9" s="196" t="str">
        <f t="shared" si="1"/>
        <v/>
      </c>
      <c r="BD9" s="196" t="str">
        <f t="shared" si="1"/>
        <v/>
      </c>
      <c r="BE9" s="196" t="str">
        <f t="shared" si="1"/>
        <v/>
      </c>
      <c r="BF9" s="196" t="str">
        <f t="shared" si="1"/>
        <v/>
      </c>
      <c r="BG9" s="196" t="str">
        <f t="shared" si="2"/>
        <v/>
      </c>
      <c r="BH9" s="196">
        <f t="shared" ca="1" si="2"/>
        <v>0.05</v>
      </c>
      <c r="BI9" s="196">
        <f t="shared" ca="1" si="2"/>
        <v>0.22647058823529415</v>
      </c>
      <c r="BJ9" s="196" t="str">
        <f t="shared" si="2"/>
        <v/>
      </c>
      <c r="BK9" s="196" t="str">
        <f t="shared" si="2"/>
        <v/>
      </c>
      <c r="BL9" s="196" t="str">
        <f t="shared" si="2"/>
        <v/>
      </c>
      <c r="BM9" s="196" t="str">
        <f t="shared" si="2"/>
        <v/>
      </c>
      <c r="BN9" s="196" t="str">
        <f t="shared" si="2"/>
        <v/>
      </c>
      <c r="BO9" s="196" t="str">
        <f t="shared" si="2"/>
        <v/>
      </c>
      <c r="BP9" s="46">
        <f t="shared" ca="1" si="4"/>
        <v>9.5029411764705891</v>
      </c>
    </row>
    <row r="10" spans="1:68" ht="18" customHeight="1">
      <c r="A10" s="8"/>
      <c r="B10" s="5" t="s">
        <v>148</v>
      </c>
      <c r="C10" s="239" t="s">
        <v>148</v>
      </c>
      <c r="D10" s="24" t="str">
        <f>IF('PLOs-TQF-Mapping'!D10="x",IF('Weighted-Score'!D$6&gt;0,'Weighted-Score'!D$6,""),"")</f>
        <v/>
      </c>
      <c r="E10" s="24" t="str">
        <f>IF('PLOs-TQF-Mapping'!E10="x",IF('Weighted-Score'!E$6&gt;0,'Weighted-Score'!E$6,""),"")</f>
        <v/>
      </c>
      <c r="F10" s="24" t="str">
        <f>IF('PLOs-TQF-Mapping'!F10="x",IF('Weighted-Score'!F$6&gt;0,'Weighted-Score'!F$6,""),"")</f>
        <v/>
      </c>
      <c r="G10" s="24" t="str">
        <f>IF('PLOs-TQF-Mapping'!G10="x",IF('Weighted-Score'!G$6&gt;0,'Weighted-Score'!G$6,""),"")</f>
        <v/>
      </c>
      <c r="H10" s="24" t="str">
        <f>IF('PLOs-TQF-Mapping'!H10="x",IF('Weighted-Score'!H$6&gt;0,'Weighted-Score'!H$6,""),"")</f>
        <v/>
      </c>
      <c r="I10" s="24" t="str">
        <f>IF('PLOs-TQF-Mapping'!I10="x",IF('Weighted-Score'!I$6&gt;0,'Weighted-Score'!I$6,""),"")</f>
        <v/>
      </c>
      <c r="J10" s="24" t="str">
        <f>IF('PLOs-TQF-Mapping'!J10="x",IF('Weighted-Score'!J$6&gt;0,'Weighted-Score'!J$6,""),"")</f>
        <v/>
      </c>
      <c r="K10" s="24" t="str">
        <f>IF('PLOs-TQF-Mapping'!K10="x",IF('Weighted-Score'!K$6&gt;0,'Weighted-Score'!K$6,""),"")</f>
        <v/>
      </c>
      <c r="L10" s="24" t="str">
        <f>IF('PLOs-TQF-Mapping'!L10="x",IF('Weighted-Score'!L$6&gt;0,'Weighted-Score'!L$6,""),"")</f>
        <v/>
      </c>
      <c r="M10" s="24">
        <f ca="1">IF('PLOs-TQF-Mapping'!M10="x",IF('Weighted-Score'!M$6&gt;0,'Weighted-Score'!M$6,""),"")</f>
        <v>0.74999999999999989</v>
      </c>
      <c r="N10" s="24" t="str">
        <f>IF('PLOs-TQF-Mapping'!N10="x",IF('Weighted-Score'!N$6&gt;0,'Weighted-Score'!N$6,""),"")</f>
        <v/>
      </c>
      <c r="O10" s="24" t="str">
        <f>IF('PLOs-TQF-Mapping'!O10="x",IF('Weighted-Score'!O$6&gt;0,'Weighted-Score'!O$6,""),"")</f>
        <v/>
      </c>
      <c r="P10" s="24" t="str">
        <f>IF('PLOs-TQF-Mapping'!P10="x",IF('Weighted-Score'!P$6&gt;0,'Weighted-Score'!P$6,""),"")</f>
        <v/>
      </c>
      <c r="Q10" s="24">
        <f ca="1">IF('PLOs-TQF-Mapping'!Q10="x",IF('Weighted-Score'!Q$6&gt;0,'Weighted-Score'!Q$6,""),"")</f>
        <v>1.0336134453781514</v>
      </c>
      <c r="R10" s="24" t="str">
        <f>IF('PLOs-TQF-Mapping'!R10="x",IF('Weighted-Score'!R$6&gt;0,'Weighted-Score'!R$6,""),"")</f>
        <v/>
      </c>
      <c r="S10" s="24">
        <f ca="1">IF('PLOs-TQF-Mapping'!S10="x",IF('Weighted-Score'!S$6&gt;0,'Weighted-Score'!S$6,""),"")</f>
        <v>4.0194070080862536</v>
      </c>
      <c r="T10" s="24" t="str">
        <f>IF('PLOs-TQF-Mapping'!T10="x",IF('Weighted-Score'!T$6&gt;0,'Weighted-Score'!T$6,""),"")</f>
        <v/>
      </c>
      <c r="U10" s="24" t="str">
        <f>IF('PLOs-TQF-Mapping'!U10="x",IF('Weighted-Score'!U$6&gt;0,'Weighted-Score'!U$6,""),"")</f>
        <v/>
      </c>
      <c r="V10" s="24">
        <f ca="1">IF('PLOs-TQF-Mapping'!V10="x",IF('Weighted-Score'!V$6&gt;0,'Weighted-Score'!V$6,""),"")</f>
        <v>2.3071428571428569</v>
      </c>
      <c r="W10" s="24" t="str">
        <f>IF('PLOs-TQF-Mapping'!W10="x",IF('Weighted-Score'!W$6&gt;0,'Weighted-Score'!W$6,""),"")</f>
        <v/>
      </c>
      <c r="X10" s="24" t="str">
        <f>IF('PLOs-TQF-Mapping'!X10="x",IF('Weighted-Score'!X$6&gt;0,'Weighted-Score'!X$6,""),"")</f>
        <v/>
      </c>
      <c r="Y10" s="24" t="str">
        <f>IF('PLOs-TQF-Mapping'!Y10="x",IF('Weighted-Score'!Y$6&gt;0,'Weighted-Score'!Y$6,""),"")</f>
        <v/>
      </c>
      <c r="Z10" s="24" t="str">
        <f>IF('PLOs-TQF-Mapping'!Z10="x",IF('Weighted-Score'!Z$6&gt;0,'Weighted-Score'!Z$6,""),"")</f>
        <v/>
      </c>
      <c r="AA10" s="24" t="str">
        <f>IF('PLOs-TQF-Mapping'!AA10="x",IF('Weighted-Score'!AA$6&gt;0,'Weighted-Score'!AA$6,""),"")</f>
        <v/>
      </c>
      <c r="AB10" s="24" t="str">
        <f>IF('PLOs-TQF-Mapping'!AB10="x",IF('Weighted-Score'!AB$6&gt;0,'Weighted-Score'!AB$6,""),"")</f>
        <v/>
      </c>
      <c r="AC10" s="24" t="str">
        <f>IF('PLOs-TQF-Mapping'!AC10="x",IF('Weighted-Score'!AC$6&gt;0,'Weighted-Score'!AC$6,""),"")</f>
        <v/>
      </c>
      <c r="AD10" s="24" t="str">
        <f>IF('PLOs-TQF-Mapping'!AD10="x",IF('Weighted-Score'!AD$6&gt;0,'Weighted-Score'!AD$6,""),"")</f>
        <v/>
      </c>
      <c r="AE10" s="24" t="str">
        <f>IF('PLOs-TQF-Mapping'!AE10="x",IF('Weighted-Score'!AE$6&gt;0,'Weighted-Score'!AE$6,""),"")</f>
        <v/>
      </c>
      <c r="AF10" s="24" t="str">
        <f>IF('PLOs-TQF-Mapping'!AF10="x",IF('Weighted-Score'!AF$6&gt;0,'Weighted-Score'!AF$6,""),"")</f>
        <v/>
      </c>
      <c r="AG10" s="46">
        <f t="shared" ca="1" si="3"/>
        <v>8.1101633106072626</v>
      </c>
      <c r="AJ10" s="165"/>
    </row>
    <row r="11" spans="1:68" ht="18" customHeight="1">
      <c r="A11" s="8"/>
      <c r="B11" s="161" t="s">
        <v>148</v>
      </c>
      <c r="C11" s="162" t="s">
        <v>149</v>
      </c>
      <c r="D11" s="24" t="str">
        <f>IF('PLOs-TQF-Mapping'!D11="x",IF('Weighted-Score'!D$6&gt;0,'Weighted-Score'!D$6,""),"")</f>
        <v/>
      </c>
      <c r="E11" s="24" t="str">
        <f>IF('PLOs-TQF-Mapping'!E11="x",IF('Weighted-Score'!E$6&gt;0,'Weighted-Score'!E$6,""),"")</f>
        <v/>
      </c>
      <c r="F11" s="24" t="str">
        <f>IF('PLOs-TQF-Mapping'!F11="x",IF('Weighted-Score'!F$6&gt;0,'Weighted-Score'!F$6,""),"")</f>
        <v/>
      </c>
      <c r="G11" s="24" t="str">
        <f>IF('PLOs-TQF-Mapping'!G11="x",IF('Weighted-Score'!G$6&gt;0,'Weighted-Score'!G$6,""),"")</f>
        <v/>
      </c>
      <c r="H11" s="24" t="str">
        <f>IF('PLOs-TQF-Mapping'!H11="x",IF('Weighted-Score'!H$6&gt;0,'Weighted-Score'!H$6,""),"")</f>
        <v/>
      </c>
      <c r="I11" s="24" t="str">
        <f>IF('PLOs-TQF-Mapping'!I11="x",IF('Weighted-Score'!I$6&gt;0,'Weighted-Score'!I$6,""),"")</f>
        <v/>
      </c>
      <c r="J11" s="24" t="str">
        <f>IF('PLOs-TQF-Mapping'!J11="x",IF('Weighted-Score'!J$6&gt;0,'Weighted-Score'!J$6,""),"")</f>
        <v/>
      </c>
      <c r="K11" s="24" t="str">
        <f>IF('PLOs-TQF-Mapping'!K11="x",IF('Weighted-Score'!K$6&gt;0,'Weighted-Score'!K$6,""),"")</f>
        <v/>
      </c>
      <c r="L11" s="24" t="str">
        <f>IF('PLOs-TQF-Mapping'!L11="x",IF('Weighted-Score'!L$6&gt;0,'Weighted-Score'!L$6,""),"")</f>
        <v/>
      </c>
      <c r="M11" s="24">
        <f ca="1">IF('PLOs-TQF-Mapping'!M11="x",IF('Weighted-Score'!M$6&gt;0,'Weighted-Score'!M$6,""),"")</f>
        <v>0.74999999999999989</v>
      </c>
      <c r="N11" s="24" t="str">
        <f>IF('PLOs-TQF-Mapping'!N11="x",IF('Weighted-Score'!N$6&gt;0,'Weighted-Score'!N$6,""),"")</f>
        <v/>
      </c>
      <c r="O11" s="24" t="str">
        <f>IF('PLOs-TQF-Mapping'!O11="x",IF('Weighted-Score'!O$6&gt;0,'Weighted-Score'!O$6,""),"")</f>
        <v/>
      </c>
      <c r="P11" s="24" t="str">
        <f>IF('PLOs-TQF-Mapping'!P11="x",IF('Weighted-Score'!P$6&gt;0,'Weighted-Score'!P$6,""),"")</f>
        <v/>
      </c>
      <c r="Q11" s="24">
        <f ca="1">IF('PLOs-TQF-Mapping'!Q11="x",IF('Weighted-Score'!Q$6&gt;0,'Weighted-Score'!Q$6,""),"")</f>
        <v>1.0336134453781514</v>
      </c>
      <c r="R11" s="24" t="str">
        <f>IF('PLOs-TQF-Mapping'!R11="x",IF('Weighted-Score'!R$6&gt;0,'Weighted-Score'!R$6,""),"")</f>
        <v/>
      </c>
      <c r="S11" s="24">
        <f ca="1">IF('PLOs-TQF-Mapping'!S11="x",IF('Weighted-Score'!S$6&gt;0,'Weighted-Score'!S$6,""),"")</f>
        <v>4.0194070080862536</v>
      </c>
      <c r="T11" s="24" t="str">
        <f>IF('PLOs-TQF-Mapping'!T11="x",IF('Weighted-Score'!T$6&gt;0,'Weighted-Score'!T$6,""),"")</f>
        <v/>
      </c>
      <c r="U11" s="24" t="str">
        <f>IF('PLOs-TQF-Mapping'!U11="x",IF('Weighted-Score'!U$6&gt;0,'Weighted-Score'!U$6,""),"")</f>
        <v/>
      </c>
      <c r="V11" s="24">
        <f ca="1">IF('PLOs-TQF-Mapping'!V11="x",IF('Weighted-Score'!V$6&gt;0,'Weighted-Score'!V$6,""),"")</f>
        <v>2.3071428571428569</v>
      </c>
      <c r="W11" s="24" t="str">
        <f>IF('PLOs-TQF-Mapping'!W11="x",IF('Weighted-Score'!W$6&gt;0,'Weighted-Score'!W$6,""),"")</f>
        <v/>
      </c>
      <c r="X11" s="24" t="str">
        <f>IF('PLOs-TQF-Mapping'!X11="x",IF('Weighted-Score'!X$6&gt;0,'Weighted-Score'!X$6,""),"")</f>
        <v/>
      </c>
      <c r="Y11" s="24" t="str">
        <f>IF('PLOs-TQF-Mapping'!Y11="x",IF('Weighted-Score'!Y$6&gt;0,'Weighted-Score'!Y$6,""),"")</f>
        <v/>
      </c>
      <c r="Z11" s="24" t="str">
        <f>IF('PLOs-TQF-Mapping'!Z11="x",IF('Weighted-Score'!Z$6&gt;0,'Weighted-Score'!Z$6,""),"")</f>
        <v/>
      </c>
      <c r="AA11" s="24" t="str">
        <f>IF('PLOs-TQF-Mapping'!AA11="x",IF('Weighted-Score'!AA$6&gt;0,'Weighted-Score'!AA$6,""),"")</f>
        <v/>
      </c>
      <c r="AB11" s="24" t="str">
        <f>IF('PLOs-TQF-Mapping'!AB11="x",IF('Weighted-Score'!AB$6&gt;0,'Weighted-Score'!AB$6,""),"")</f>
        <v/>
      </c>
      <c r="AC11" s="24" t="str">
        <f>IF('PLOs-TQF-Mapping'!AC11="x",IF('Weighted-Score'!AC$6&gt;0,'Weighted-Score'!AC$6,""),"")</f>
        <v/>
      </c>
      <c r="AD11" s="24" t="str">
        <f>IF('PLOs-TQF-Mapping'!AD11="x",IF('Weighted-Score'!AD$6&gt;0,'Weighted-Score'!AD$6,""),"")</f>
        <v/>
      </c>
      <c r="AE11" s="24" t="str">
        <f>IF('PLOs-TQF-Mapping'!AE11="x",IF('Weighted-Score'!AE$6&gt;0,'Weighted-Score'!AE$6,""),"")</f>
        <v/>
      </c>
      <c r="AF11" s="24" t="str">
        <f>IF('PLOs-TQF-Mapping'!AF11="x",IF('Weighted-Score'!AF$6&gt;0,'Weighted-Score'!AF$6,""),"")</f>
        <v/>
      </c>
      <c r="AG11" s="163">
        <f t="shared" ca="1" si="3"/>
        <v>8.1101633106072626</v>
      </c>
      <c r="AH11" s="150"/>
      <c r="AJ11" s="165"/>
    </row>
    <row r="12" spans="1:68" ht="18" customHeight="1" thickBot="1">
      <c r="A12" s="8"/>
      <c r="B12" s="138" t="s">
        <v>148</v>
      </c>
      <c r="C12" s="139" t="s">
        <v>150</v>
      </c>
      <c r="D12" s="140" t="str">
        <f>IF('PLOs-TQF-Mapping'!D12="x",IF('Weighted-Score'!D$6&gt;0,'Weighted-Score'!D$6,""),"")</f>
        <v/>
      </c>
      <c r="E12" s="140" t="str">
        <f>IF('PLOs-TQF-Mapping'!E12="x",IF('Weighted-Score'!E$6&gt;0,'Weighted-Score'!E$6,""),"")</f>
        <v/>
      </c>
      <c r="F12" s="140" t="str">
        <f>IF('PLOs-TQF-Mapping'!F12="x",IF('Weighted-Score'!F$6&gt;0,'Weighted-Score'!F$6,""),"")</f>
        <v/>
      </c>
      <c r="G12" s="140" t="str">
        <f>IF('PLOs-TQF-Mapping'!G12="x",IF('Weighted-Score'!G$6&gt;0,'Weighted-Score'!G$6,""),"")</f>
        <v/>
      </c>
      <c r="H12" s="140" t="str">
        <f>IF('PLOs-TQF-Mapping'!H12="x",IF('Weighted-Score'!H$6&gt;0,'Weighted-Score'!H$6,""),"")</f>
        <v/>
      </c>
      <c r="I12" s="140" t="str">
        <f>IF('PLOs-TQF-Mapping'!I12="x",IF('Weighted-Score'!I$6&gt;0,'Weighted-Score'!I$6,""),"")</f>
        <v/>
      </c>
      <c r="J12" s="140" t="str">
        <f>IF('PLOs-TQF-Mapping'!J12="x",IF('Weighted-Score'!J$6&gt;0,'Weighted-Score'!J$6,""),"")</f>
        <v/>
      </c>
      <c r="K12" s="140" t="str">
        <f>IF('PLOs-TQF-Mapping'!K12="x",IF('Weighted-Score'!K$6&gt;0,'Weighted-Score'!K$6,""),"")</f>
        <v/>
      </c>
      <c r="L12" s="140" t="str">
        <f>IF('PLOs-TQF-Mapping'!L12="x",IF('Weighted-Score'!L$6&gt;0,'Weighted-Score'!L$6,""),"")</f>
        <v/>
      </c>
      <c r="M12" s="140">
        <f ca="1">IF('PLOs-TQF-Mapping'!M12="x",IF('Weighted-Score'!M$6&gt;0,'Weighted-Score'!M$6,""),"")</f>
        <v>0.74999999999999989</v>
      </c>
      <c r="N12" s="140" t="str">
        <f>IF('PLOs-TQF-Mapping'!N12="x",IF('Weighted-Score'!N$6&gt;0,'Weighted-Score'!N$6,""),"")</f>
        <v/>
      </c>
      <c r="O12" s="140" t="str">
        <f>IF('PLOs-TQF-Mapping'!O12="x",IF('Weighted-Score'!O$6&gt;0,'Weighted-Score'!O$6,""),"")</f>
        <v/>
      </c>
      <c r="P12" s="140" t="str">
        <f>IF('PLOs-TQF-Mapping'!P12="x",IF('Weighted-Score'!P$6&gt;0,'Weighted-Score'!P$6,""),"")</f>
        <v/>
      </c>
      <c r="Q12" s="140">
        <f ca="1">IF('PLOs-TQF-Mapping'!Q12="x",IF('Weighted-Score'!Q$6&gt;0,'Weighted-Score'!Q$6,""),"")</f>
        <v>1.0336134453781514</v>
      </c>
      <c r="R12" s="140" t="str">
        <f>IF('PLOs-TQF-Mapping'!R12="x",IF('Weighted-Score'!R$6&gt;0,'Weighted-Score'!R$6,""),"")</f>
        <v/>
      </c>
      <c r="S12" s="140">
        <f ca="1">IF('PLOs-TQF-Mapping'!S12="x",IF('Weighted-Score'!S$6&gt;0,'Weighted-Score'!S$6,""),"")</f>
        <v>4.0194070080862536</v>
      </c>
      <c r="T12" s="140" t="str">
        <f>IF('PLOs-TQF-Mapping'!T12="x",IF('Weighted-Score'!T$6&gt;0,'Weighted-Score'!T$6,""),"")</f>
        <v/>
      </c>
      <c r="U12" s="140" t="str">
        <f>IF('PLOs-TQF-Mapping'!U12="x",IF('Weighted-Score'!U$6&gt;0,'Weighted-Score'!U$6,""),"")</f>
        <v/>
      </c>
      <c r="V12" s="140">
        <f ca="1">IF('PLOs-TQF-Mapping'!V12="x",IF('Weighted-Score'!V$6&gt;0,'Weighted-Score'!V$6,""),"")</f>
        <v>2.3071428571428569</v>
      </c>
      <c r="W12" s="140" t="str">
        <f>IF('PLOs-TQF-Mapping'!W12="x",IF('Weighted-Score'!W$6&gt;0,'Weighted-Score'!W$6,""),"")</f>
        <v/>
      </c>
      <c r="X12" s="140" t="str">
        <f>IF('PLOs-TQF-Mapping'!X12="x",IF('Weighted-Score'!X$6&gt;0,'Weighted-Score'!X$6,""),"")</f>
        <v/>
      </c>
      <c r="Y12" s="140" t="str">
        <f>IF('PLOs-TQF-Mapping'!Y12="x",IF('Weighted-Score'!Y$6&gt;0,'Weighted-Score'!Y$6,""),"")</f>
        <v/>
      </c>
      <c r="Z12" s="140" t="str">
        <f>IF('PLOs-TQF-Mapping'!Z12="x",IF('Weighted-Score'!Z$6&gt;0,'Weighted-Score'!Z$6,""),"")</f>
        <v/>
      </c>
      <c r="AA12" s="140" t="str">
        <f>IF('PLOs-TQF-Mapping'!AA12="x",IF('Weighted-Score'!AA$6&gt;0,'Weighted-Score'!AA$6,""),"")</f>
        <v/>
      </c>
      <c r="AB12" s="140" t="str">
        <f>IF('PLOs-TQF-Mapping'!AB12="x",IF('Weighted-Score'!AB$6&gt;0,'Weighted-Score'!AB$6,""),"")</f>
        <v/>
      </c>
      <c r="AC12" s="140" t="str">
        <f>IF('PLOs-TQF-Mapping'!AC12="x",IF('Weighted-Score'!AC$6&gt;0,'Weighted-Score'!AC$6,""),"")</f>
        <v/>
      </c>
      <c r="AD12" s="140" t="str">
        <f>IF('PLOs-TQF-Mapping'!AD12="x",IF('Weighted-Score'!AD$6&gt;0,'Weighted-Score'!AD$6,""),"")</f>
        <v/>
      </c>
      <c r="AE12" s="140" t="str">
        <f>IF('PLOs-TQF-Mapping'!AE12="x",IF('Weighted-Score'!AE$6&gt;0,'Weighted-Score'!AE$6,""),"")</f>
        <v/>
      </c>
      <c r="AF12" s="140" t="str">
        <f>IF('PLOs-TQF-Mapping'!AF12="x",IF('Weighted-Score'!AF$6&gt;0,'Weighted-Score'!AF$6,""),"")</f>
        <v/>
      </c>
      <c r="AG12" s="141">
        <f t="shared" ca="1" si="3"/>
        <v>8.1101633106072626</v>
      </c>
      <c r="AH12" s="142">
        <f ca="1">SUM(AG9:AG12)</f>
        <v>34.150737276042491</v>
      </c>
      <c r="AI12" s="10">
        <f ca="1">AH12/AH37</f>
        <v>0.93053780043712508</v>
      </c>
      <c r="AJ12" s="164">
        <f ca="1">AH12/PLOsScore!AH$24</f>
        <v>0.1225442492761378</v>
      </c>
      <c r="AL12" s="181"/>
    </row>
    <row r="13" spans="1:68" ht="18" customHeight="1" thickTop="1">
      <c r="A13" s="8"/>
      <c r="B13" s="5" t="s">
        <v>149</v>
      </c>
      <c r="C13" s="239" t="s">
        <v>147</v>
      </c>
      <c r="D13" s="137" t="str">
        <f>IF('PLOs-TQF-Mapping'!D13="x",IF('Weighted-Score'!D$6&gt;0,'Weighted-Score'!D$6,""),"")</f>
        <v/>
      </c>
      <c r="E13" s="137" t="str">
        <f>IF('PLOs-TQF-Mapping'!E13="x",IF('Weighted-Score'!E$6&gt;0,'Weighted-Score'!E$6,""),"")</f>
        <v/>
      </c>
      <c r="F13" s="137" t="str">
        <f>IF('PLOs-TQF-Mapping'!F13="x",IF('Weighted-Score'!F$6&gt;0,'Weighted-Score'!F$6,""),"")</f>
        <v/>
      </c>
      <c r="G13" s="137" t="str">
        <f>IF('PLOs-TQF-Mapping'!G13="x",IF('Weighted-Score'!G$6&gt;0,'Weighted-Score'!G$6,""),"")</f>
        <v/>
      </c>
      <c r="H13" s="137" t="str">
        <f>IF('PLOs-TQF-Mapping'!H13="x",IF('Weighted-Score'!H$6&gt;0,'Weighted-Score'!H$6,""),"")</f>
        <v/>
      </c>
      <c r="I13" s="137" t="str">
        <f>IF('PLOs-TQF-Mapping'!I13="x",IF('Weighted-Score'!I$6&gt;0,'Weighted-Score'!I$6,""),"")</f>
        <v/>
      </c>
      <c r="J13" s="137" t="str">
        <f>IF('PLOs-TQF-Mapping'!J13="x",IF('Weighted-Score'!J$6&gt;0,'Weighted-Score'!J$6,""),"")</f>
        <v/>
      </c>
      <c r="K13" s="137" t="str">
        <f>IF('PLOs-TQF-Mapping'!K13="x",IF('Weighted-Score'!K$6&gt;0,'Weighted-Score'!K$6,""),"")</f>
        <v/>
      </c>
      <c r="L13" s="137" t="str">
        <f>IF('PLOs-TQF-Mapping'!L13="x",IF('Weighted-Score'!L$6&gt;0,'Weighted-Score'!L$6,""),"")</f>
        <v/>
      </c>
      <c r="M13" s="137">
        <f ca="1">IF('PLOs-TQF-Mapping'!M13="x",IF('Weighted-Score'!M$6&gt;0,'Weighted-Score'!M$6,""),"")</f>
        <v>0.74999999999999989</v>
      </c>
      <c r="N13" s="137" t="str">
        <f>IF('PLOs-TQF-Mapping'!N13="x",IF('Weighted-Score'!N$6&gt;0,'Weighted-Score'!N$6,""),"")</f>
        <v/>
      </c>
      <c r="O13" s="137" t="str">
        <f>IF('PLOs-TQF-Mapping'!O13="x",IF('Weighted-Score'!O$6&gt;0,'Weighted-Score'!O$6,""),"")</f>
        <v/>
      </c>
      <c r="P13" s="137" t="str">
        <f>IF('PLOs-TQF-Mapping'!P13="x",IF('Weighted-Score'!P$6&gt;0,'Weighted-Score'!P$6,""),"")</f>
        <v/>
      </c>
      <c r="Q13" s="137" t="str">
        <f>IF('PLOs-TQF-Mapping'!Q13="x",IF('Weighted-Score'!Q$6&gt;0,'Weighted-Score'!Q$6,""),"")</f>
        <v/>
      </c>
      <c r="R13" s="137" t="str">
        <f>IF('PLOs-TQF-Mapping'!R13="x",IF('Weighted-Score'!R$6&gt;0,'Weighted-Score'!R$6,""),"")</f>
        <v/>
      </c>
      <c r="S13" s="137">
        <f ca="1">IF('PLOs-TQF-Mapping'!S13="x",IF('Weighted-Score'!S$6&gt;0,'Weighted-Score'!S$6,""),"")</f>
        <v>4.0194070080862536</v>
      </c>
      <c r="T13" s="137" t="str">
        <f>IF('PLOs-TQF-Mapping'!T13="x",IF('Weighted-Score'!T$6&gt;0,'Weighted-Score'!T$6,""),"")</f>
        <v/>
      </c>
      <c r="U13" s="137" t="str">
        <f>IF('PLOs-TQF-Mapping'!U13="x",IF('Weighted-Score'!U$6&gt;0,'Weighted-Score'!U$6,""),"")</f>
        <v/>
      </c>
      <c r="V13" s="137">
        <f ca="1">IF('PLOs-TQF-Mapping'!V13="x",IF('Weighted-Score'!V$6&gt;0,'Weighted-Score'!V$6,""),"")</f>
        <v>2.3071428571428569</v>
      </c>
      <c r="W13" s="137" t="str">
        <f>IF('PLOs-TQF-Mapping'!W13="x",IF('Weighted-Score'!W$6&gt;0,'Weighted-Score'!W$6,""),"")</f>
        <v/>
      </c>
      <c r="X13" s="137" t="str">
        <f>IF('PLOs-TQF-Mapping'!X13="x",IF('Weighted-Score'!X$6&gt;0,'Weighted-Score'!X$6,""),"")</f>
        <v/>
      </c>
      <c r="Y13" s="137" t="str">
        <f>IF('PLOs-TQF-Mapping'!Y13="x",IF('Weighted-Score'!Y$6&gt;0,'Weighted-Score'!Y$6,""),"")</f>
        <v/>
      </c>
      <c r="Z13" s="137" t="str">
        <f>IF('PLOs-TQF-Mapping'!Z13="x",IF('Weighted-Score'!Z$6&gt;0,'Weighted-Score'!Z$6,""),"")</f>
        <v/>
      </c>
      <c r="AA13" s="137" t="str">
        <f>IF('PLOs-TQF-Mapping'!AA13="x",IF('Weighted-Score'!AA$6&gt;0,'Weighted-Score'!AA$6,""),"")</f>
        <v/>
      </c>
      <c r="AB13" s="137" t="str">
        <f>IF('PLOs-TQF-Mapping'!AB13="x",IF('Weighted-Score'!AB$6&gt;0,'Weighted-Score'!AB$6,""),"")</f>
        <v/>
      </c>
      <c r="AC13" s="137" t="str">
        <f>IF('PLOs-TQF-Mapping'!AC13="x",IF('Weighted-Score'!AC$6&gt;0,'Weighted-Score'!AC$6,""),"")</f>
        <v/>
      </c>
      <c r="AD13" s="137" t="str">
        <f>IF('PLOs-TQF-Mapping'!AD13="x",IF('Weighted-Score'!AD$6&gt;0,'Weighted-Score'!AD$6,""),"")</f>
        <v/>
      </c>
      <c r="AE13" s="137" t="str">
        <f>IF('PLOs-TQF-Mapping'!AE13="x",IF('Weighted-Score'!AE$6&gt;0,'Weighted-Score'!AE$6,""),"")</f>
        <v/>
      </c>
      <c r="AF13" s="137" t="str">
        <f>IF('PLOs-TQF-Mapping'!AF13="x",IF('Weighted-Score'!AF$6&gt;0,'Weighted-Score'!AF$6,""),"")</f>
        <v/>
      </c>
      <c r="AG13" s="46">
        <f t="shared" ca="1" si="3"/>
        <v>7.0765498652291106</v>
      </c>
      <c r="AJ13" s="165"/>
    </row>
    <row r="14" spans="1:68" ht="18" customHeight="1">
      <c r="A14" s="8"/>
      <c r="B14" s="5" t="s">
        <v>149</v>
      </c>
      <c r="C14" s="239" t="s">
        <v>148</v>
      </c>
      <c r="D14" s="24" t="str">
        <f>IF('PLOs-TQF-Mapping'!D14="x",IF('Weighted-Score'!D$6&gt;0,'Weighted-Score'!D$6,""),"")</f>
        <v/>
      </c>
      <c r="E14" s="24" t="str">
        <f>IF('PLOs-TQF-Mapping'!E14="x",IF('Weighted-Score'!E$6&gt;0,'Weighted-Score'!E$6,""),"")</f>
        <v/>
      </c>
      <c r="F14" s="24" t="str">
        <f>IF('PLOs-TQF-Mapping'!F14="x",IF('Weighted-Score'!F$6&gt;0,'Weighted-Score'!F$6,""),"")</f>
        <v/>
      </c>
      <c r="G14" s="24" t="str">
        <f>IF('PLOs-TQF-Mapping'!G14="x",IF('Weighted-Score'!G$6&gt;0,'Weighted-Score'!G$6,""),"")</f>
        <v/>
      </c>
      <c r="H14" s="24" t="str">
        <f>IF('PLOs-TQF-Mapping'!H14="x",IF('Weighted-Score'!H$6&gt;0,'Weighted-Score'!H$6,""),"")</f>
        <v/>
      </c>
      <c r="I14" s="24" t="str">
        <f>IF('PLOs-TQF-Mapping'!I14="x",IF('Weighted-Score'!I$6&gt;0,'Weighted-Score'!I$6,""),"")</f>
        <v/>
      </c>
      <c r="J14" s="24" t="str">
        <f>IF('PLOs-TQF-Mapping'!J14="x",IF('Weighted-Score'!J$6&gt;0,'Weighted-Score'!J$6,""),"")</f>
        <v/>
      </c>
      <c r="K14" s="24" t="str">
        <f>IF('PLOs-TQF-Mapping'!K14="x",IF('Weighted-Score'!K$6&gt;0,'Weighted-Score'!K$6,""),"")</f>
        <v/>
      </c>
      <c r="L14" s="24" t="str">
        <f>IF('PLOs-TQF-Mapping'!L14="x",IF('Weighted-Score'!L$6&gt;0,'Weighted-Score'!L$6,""),"")</f>
        <v/>
      </c>
      <c r="M14" s="24">
        <f ca="1">IF('PLOs-TQF-Mapping'!M14="x",IF('Weighted-Score'!M$6&gt;0,'Weighted-Score'!M$6,""),"")</f>
        <v>0.74999999999999989</v>
      </c>
      <c r="N14" s="24" t="str">
        <f>IF('PLOs-TQF-Mapping'!N14="x",IF('Weighted-Score'!N$6&gt;0,'Weighted-Score'!N$6,""),"")</f>
        <v/>
      </c>
      <c r="O14" s="24" t="str">
        <f>IF('PLOs-TQF-Mapping'!O14="x",IF('Weighted-Score'!O$6&gt;0,'Weighted-Score'!O$6,""),"")</f>
        <v/>
      </c>
      <c r="P14" s="24" t="str">
        <f>IF('PLOs-TQF-Mapping'!P14="x",IF('Weighted-Score'!P$6&gt;0,'Weighted-Score'!P$6,""),"")</f>
        <v/>
      </c>
      <c r="Q14" s="24" t="str">
        <f>IF('PLOs-TQF-Mapping'!Q14="x",IF('Weighted-Score'!Q$6&gt;0,'Weighted-Score'!Q$6,""),"")</f>
        <v/>
      </c>
      <c r="R14" s="24" t="str">
        <f>IF('PLOs-TQF-Mapping'!R14="x",IF('Weighted-Score'!R$6&gt;0,'Weighted-Score'!R$6,""),"")</f>
        <v/>
      </c>
      <c r="S14" s="24">
        <f ca="1">IF('PLOs-TQF-Mapping'!S14="x",IF('Weighted-Score'!S$6&gt;0,'Weighted-Score'!S$6,""),"")</f>
        <v>4.0194070080862536</v>
      </c>
      <c r="T14" s="24" t="str">
        <f>IF('PLOs-TQF-Mapping'!T14="x",IF('Weighted-Score'!T$6&gt;0,'Weighted-Score'!T$6,""),"")</f>
        <v/>
      </c>
      <c r="U14" s="24" t="str">
        <f>IF('PLOs-TQF-Mapping'!U14="x",IF('Weighted-Score'!U$6&gt;0,'Weighted-Score'!U$6,""),"")</f>
        <v/>
      </c>
      <c r="V14" s="24">
        <f ca="1">IF('PLOs-TQF-Mapping'!V14="x",IF('Weighted-Score'!V$6&gt;0,'Weighted-Score'!V$6,""),"")</f>
        <v>2.3071428571428569</v>
      </c>
      <c r="W14" s="24" t="str">
        <f>IF('PLOs-TQF-Mapping'!W14="x",IF('Weighted-Score'!W$6&gt;0,'Weighted-Score'!W$6,""),"")</f>
        <v/>
      </c>
      <c r="X14" s="24" t="str">
        <f>IF('PLOs-TQF-Mapping'!X14="x",IF('Weighted-Score'!X$6&gt;0,'Weighted-Score'!X$6,""),"")</f>
        <v/>
      </c>
      <c r="Y14" s="24" t="str">
        <f>IF('PLOs-TQF-Mapping'!Y14="x",IF('Weighted-Score'!Y$6&gt;0,'Weighted-Score'!Y$6,""),"")</f>
        <v/>
      </c>
      <c r="Z14" s="24" t="str">
        <f>IF('PLOs-TQF-Mapping'!Z14="x",IF('Weighted-Score'!Z$6&gt;0,'Weighted-Score'!Z$6,""),"")</f>
        <v/>
      </c>
      <c r="AA14" s="24" t="str">
        <f>IF('PLOs-TQF-Mapping'!AA14="x",IF('Weighted-Score'!AA$6&gt;0,'Weighted-Score'!AA$6,""),"")</f>
        <v/>
      </c>
      <c r="AB14" s="24" t="str">
        <f>IF('PLOs-TQF-Mapping'!AB14="x",IF('Weighted-Score'!AB$6&gt;0,'Weighted-Score'!AB$6,""),"")</f>
        <v/>
      </c>
      <c r="AC14" s="24" t="str">
        <f>IF('PLOs-TQF-Mapping'!AC14="x",IF('Weighted-Score'!AC$6&gt;0,'Weighted-Score'!AC$6,""),"")</f>
        <v/>
      </c>
      <c r="AD14" s="24" t="str">
        <f>IF('PLOs-TQF-Mapping'!AD14="x",IF('Weighted-Score'!AD$6&gt;0,'Weighted-Score'!AD$6,""),"")</f>
        <v/>
      </c>
      <c r="AE14" s="24" t="str">
        <f>IF('PLOs-TQF-Mapping'!AE14="x",IF('Weighted-Score'!AE$6&gt;0,'Weighted-Score'!AE$6,""),"")</f>
        <v/>
      </c>
      <c r="AF14" s="24" t="str">
        <f>IF('PLOs-TQF-Mapping'!AF14="x",IF('Weighted-Score'!AF$6&gt;0,'Weighted-Score'!AF$6,""),"")</f>
        <v/>
      </c>
      <c r="AG14" s="46">
        <f t="shared" ca="1" si="3"/>
        <v>7.0765498652291106</v>
      </c>
      <c r="AJ14" s="165"/>
    </row>
    <row r="15" spans="1:68" ht="18" customHeight="1" thickBot="1">
      <c r="A15" s="8"/>
      <c r="B15" s="138" t="s">
        <v>149</v>
      </c>
      <c r="C15" s="139" t="s">
        <v>149</v>
      </c>
      <c r="D15" s="140" t="str">
        <f>IF('PLOs-TQF-Mapping'!D15="x",IF('Weighted-Score'!D$6&gt;0,'Weighted-Score'!D$6,""),"")</f>
        <v/>
      </c>
      <c r="E15" s="140" t="str">
        <f>IF('PLOs-TQF-Mapping'!E15="x",IF('Weighted-Score'!E$6&gt;0,'Weighted-Score'!E$6,""),"")</f>
        <v/>
      </c>
      <c r="F15" s="140" t="str">
        <f>IF('PLOs-TQF-Mapping'!F15="x",IF('Weighted-Score'!F$6&gt;0,'Weighted-Score'!F$6,""),"")</f>
        <v/>
      </c>
      <c r="G15" s="140" t="str">
        <f>IF('PLOs-TQF-Mapping'!G15="x",IF('Weighted-Score'!G$6&gt;0,'Weighted-Score'!G$6,""),"")</f>
        <v/>
      </c>
      <c r="H15" s="140" t="str">
        <f>IF('PLOs-TQF-Mapping'!H15="x",IF('Weighted-Score'!H$6&gt;0,'Weighted-Score'!H$6,""),"")</f>
        <v/>
      </c>
      <c r="I15" s="140" t="str">
        <f>IF('PLOs-TQF-Mapping'!I15="x",IF('Weighted-Score'!I$6&gt;0,'Weighted-Score'!I$6,""),"")</f>
        <v/>
      </c>
      <c r="J15" s="140" t="str">
        <f>IF('PLOs-TQF-Mapping'!J15="x",IF('Weighted-Score'!J$6&gt;0,'Weighted-Score'!J$6,""),"")</f>
        <v/>
      </c>
      <c r="K15" s="140" t="str">
        <f>IF('PLOs-TQF-Mapping'!K15="x",IF('Weighted-Score'!K$6&gt;0,'Weighted-Score'!K$6,""),"")</f>
        <v/>
      </c>
      <c r="L15" s="140" t="str">
        <f>IF('PLOs-TQF-Mapping'!L15="x",IF('Weighted-Score'!L$6&gt;0,'Weighted-Score'!L$6,""),"")</f>
        <v/>
      </c>
      <c r="M15" s="140" t="str">
        <f>IF('PLOs-TQF-Mapping'!M15="x",IF('Weighted-Score'!M$6&gt;0,'Weighted-Score'!M$6,""),"")</f>
        <v/>
      </c>
      <c r="N15" s="140" t="str">
        <f>IF('PLOs-TQF-Mapping'!N15="x",IF('Weighted-Score'!N$6&gt;0,'Weighted-Score'!N$6,""),"")</f>
        <v/>
      </c>
      <c r="O15" s="140" t="str">
        <f>IF('PLOs-TQF-Mapping'!O15="x",IF('Weighted-Score'!O$6&gt;0,'Weighted-Score'!O$6,""),"")</f>
        <v/>
      </c>
      <c r="P15" s="140" t="str">
        <f>IF('PLOs-TQF-Mapping'!P15="x",IF('Weighted-Score'!P$6&gt;0,'Weighted-Score'!P$6,""),"")</f>
        <v/>
      </c>
      <c r="Q15" s="140" t="str">
        <f>IF('PLOs-TQF-Mapping'!Q15="x",IF('Weighted-Score'!Q$6&gt;0,'Weighted-Score'!Q$6,""),"")</f>
        <v/>
      </c>
      <c r="R15" s="140" t="str">
        <f>IF('PLOs-TQF-Mapping'!R15="x",IF('Weighted-Score'!R$6&gt;0,'Weighted-Score'!R$6,""),"")</f>
        <v/>
      </c>
      <c r="S15" s="140">
        <f ca="1">IF('PLOs-TQF-Mapping'!S15="x",IF('Weighted-Score'!S$6&gt;0,'Weighted-Score'!S$6,""),"")</f>
        <v>4.0194070080862536</v>
      </c>
      <c r="T15" s="140" t="str">
        <f>IF('PLOs-TQF-Mapping'!T15="x",IF('Weighted-Score'!T$6&gt;0,'Weighted-Score'!T$6,""),"")</f>
        <v/>
      </c>
      <c r="U15" s="140" t="str">
        <f>IF('PLOs-TQF-Mapping'!U15="x",IF('Weighted-Score'!U$6&gt;0,'Weighted-Score'!U$6,""),"")</f>
        <v/>
      </c>
      <c r="V15" s="140">
        <f ca="1">IF('PLOs-TQF-Mapping'!V15="x",IF('Weighted-Score'!V$6&gt;0,'Weighted-Score'!V$6,""),"")</f>
        <v>2.3071428571428569</v>
      </c>
      <c r="W15" s="140" t="str">
        <f>IF('PLOs-TQF-Mapping'!W15="x",IF('Weighted-Score'!W$6&gt;0,'Weighted-Score'!W$6,""),"")</f>
        <v/>
      </c>
      <c r="X15" s="140" t="str">
        <f>IF('PLOs-TQF-Mapping'!X15="x",IF('Weighted-Score'!X$6&gt;0,'Weighted-Score'!X$6,""),"")</f>
        <v/>
      </c>
      <c r="Y15" s="140">
        <f ca="1">IF('PLOs-TQF-Mapping'!Y15="x",IF('Weighted-Score'!Y$6&gt;0,'Weighted-Score'!Y$6,""),"")</f>
        <v>0.05</v>
      </c>
      <c r="Z15" s="140" t="str">
        <f>IF('PLOs-TQF-Mapping'!Z15="x",IF('Weighted-Score'!Z$6&gt;0,'Weighted-Score'!Z$6,""),"")</f>
        <v/>
      </c>
      <c r="AA15" s="140">
        <f ca="1">IF('PLOs-TQF-Mapping'!AA15="x",IF('Weighted-Score'!AA$6&gt;0,'Weighted-Score'!AA$6,""),"")</f>
        <v>0.17647058823529413</v>
      </c>
      <c r="AB15" s="140" t="str">
        <f>IF('PLOs-TQF-Mapping'!AB15="x",IF('Weighted-Score'!AB$6&gt;0,'Weighted-Score'!AB$6,""),"")</f>
        <v/>
      </c>
      <c r="AC15" s="140" t="str">
        <f>IF('PLOs-TQF-Mapping'!AC15="x",IF('Weighted-Score'!AC$6&gt;0,'Weighted-Score'!AC$6,""),"")</f>
        <v/>
      </c>
      <c r="AD15" s="140">
        <f ca="1">IF('PLOs-TQF-Mapping'!AD15="x",IF('Weighted-Score'!AD$6&gt;0,'Weighted-Score'!AD$6,""),"")</f>
        <v>0.95</v>
      </c>
      <c r="AE15" s="140" t="str">
        <f>IF('PLOs-TQF-Mapping'!AE15="x",IF('Weighted-Score'!AE$6&gt;0,'Weighted-Score'!AE$6,""),"")</f>
        <v/>
      </c>
      <c r="AF15" s="140" t="str">
        <f>IF('PLOs-TQF-Mapping'!AF15="x",IF('Weighted-Score'!AF$6&gt;0,'Weighted-Score'!AF$6,""),"")</f>
        <v/>
      </c>
      <c r="AG15" s="141">
        <f t="shared" ca="1" si="3"/>
        <v>7.5030204534644049</v>
      </c>
      <c r="AH15" s="142">
        <f ca="1">SUM(AG13:AG15)</f>
        <v>21.656120183922624</v>
      </c>
      <c r="AI15" s="10">
        <f ca="1">AH15/AH40</f>
        <v>0.94362179450643247</v>
      </c>
      <c r="AJ15" s="164">
        <f ca="1">AH15/PLOsScore!AH$24</f>
        <v>7.7709390831639136E-2</v>
      </c>
      <c r="AL15" s="181"/>
    </row>
    <row r="16" spans="1:68" ht="18" customHeight="1" thickTop="1">
      <c r="A16" s="8"/>
      <c r="B16" s="5" t="s">
        <v>150</v>
      </c>
      <c r="C16" s="239" t="s">
        <v>147</v>
      </c>
      <c r="D16" s="137" t="str">
        <f>IF('PLOs-TQF-Mapping'!D16="x",IF('Weighted-Score'!D$6&gt;0,'Weighted-Score'!D$6,""),"")</f>
        <v/>
      </c>
      <c r="E16" s="137" t="str">
        <f>IF('PLOs-TQF-Mapping'!E16="x",IF('Weighted-Score'!E$6&gt;0,'Weighted-Score'!E$6,""),"")</f>
        <v/>
      </c>
      <c r="F16" s="137" t="str">
        <f>IF('PLOs-TQF-Mapping'!F16="x",IF('Weighted-Score'!F$6&gt;0,'Weighted-Score'!F$6,""),"")</f>
        <v/>
      </c>
      <c r="G16" s="137" t="str">
        <f>IF('PLOs-TQF-Mapping'!G16="x",IF('Weighted-Score'!G$6&gt;0,'Weighted-Score'!G$6,""),"")</f>
        <v/>
      </c>
      <c r="H16" s="137" t="str">
        <f>IF('PLOs-TQF-Mapping'!H16="x",IF('Weighted-Score'!H$6&gt;0,'Weighted-Score'!H$6,""),"")</f>
        <v/>
      </c>
      <c r="I16" s="137" t="str">
        <f>IF('PLOs-TQF-Mapping'!I16="x",IF('Weighted-Score'!I$6&gt;0,'Weighted-Score'!I$6,""),"")</f>
        <v/>
      </c>
      <c r="J16" s="137" t="str">
        <f>IF('PLOs-TQF-Mapping'!J16="x",IF('Weighted-Score'!J$6&gt;0,'Weighted-Score'!J$6,""),"")</f>
        <v/>
      </c>
      <c r="K16" s="137" t="str">
        <f>IF('PLOs-TQF-Mapping'!K16="x",IF('Weighted-Score'!K$6&gt;0,'Weighted-Score'!K$6,""),"")</f>
        <v/>
      </c>
      <c r="L16" s="137" t="str">
        <f>IF('PLOs-TQF-Mapping'!L16="x",IF('Weighted-Score'!L$6&gt;0,'Weighted-Score'!L$6,""),"")</f>
        <v/>
      </c>
      <c r="M16" s="137" t="str">
        <f>IF('PLOs-TQF-Mapping'!M16="x",IF('Weighted-Score'!M$6&gt;0,'Weighted-Score'!M$6,""),"")</f>
        <v/>
      </c>
      <c r="N16" s="137" t="str">
        <f>IF('PLOs-TQF-Mapping'!N16="x",IF('Weighted-Score'!N$6&gt;0,'Weighted-Score'!N$6,""),"")</f>
        <v/>
      </c>
      <c r="O16" s="137" t="str">
        <f>IF('PLOs-TQF-Mapping'!O16="x",IF('Weighted-Score'!O$6&gt;0,'Weighted-Score'!O$6,""),"")</f>
        <v/>
      </c>
      <c r="P16" s="137" t="str">
        <f>IF('PLOs-TQF-Mapping'!P16="x",IF('Weighted-Score'!P$6&gt;0,'Weighted-Score'!P$6,""),"")</f>
        <v/>
      </c>
      <c r="Q16" s="137" t="str">
        <f>IF('PLOs-TQF-Mapping'!Q16="x",IF('Weighted-Score'!Q$6&gt;0,'Weighted-Score'!Q$6,""),"")</f>
        <v/>
      </c>
      <c r="R16" s="137" t="str">
        <f>IF('PLOs-TQF-Mapping'!R16="x",IF('Weighted-Score'!R$6&gt;0,'Weighted-Score'!R$6,""),"")</f>
        <v/>
      </c>
      <c r="S16" s="137" t="str">
        <f>IF('PLOs-TQF-Mapping'!S16="x",IF('Weighted-Score'!S$6&gt;0,'Weighted-Score'!S$6,""),"")</f>
        <v/>
      </c>
      <c r="T16" s="137" t="str">
        <f>IF('PLOs-TQF-Mapping'!T16="x",IF('Weighted-Score'!T$6&gt;0,'Weighted-Score'!T$6,""),"")</f>
        <v/>
      </c>
      <c r="U16" s="137" t="str">
        <f>IF('PLOs-TQF-Mapping'!U16="x",IF('Weighted-Score'!U$6&gt;0,'Weighted-Score'!U$6,""),"")</f>
        <v/>
      </c>
      <c r="V16" s="137" t="str">
        <f>IF('PLOs-TQF-Mapping'!V16="x",IF('Weighted-Score'!V$6&gt;0,'Weighted-Score'!V$6,""),"")</f>
        <v/>
      </c>
      <c r="W16" s="137" t="str">
        <f>IF('PLOs-TQF-Mapping'!W16="x",IF('Weighted-Score'!W$6&gt;0,'Weighted-Score'!W$6,""),"")</f>
        <v/>
      </c>
      <c r="X16" s="137" t="str">
        <f>IF('PLOs-TQF-Mapping'!X16="x",IF('Weighted-Score'!X$6&gt;0,'Weighted-Score'!X$6,""),"")</f>
        <v/>
      </c>
      <c r="Y16" s="137" t="str">
        <f>IF('PLOs-TQF-Mapping'!Y16="x",IF('Weighted-Score'!Y$6&gt;0,'Weighted-Score'!Y$6,""),"")</f>
        <v/>
      </c>
      <c r="Z16" s="137" t="str">
        <f>IF('PLOs-TQF-Mapping'!Z16="x",IF('Weighted-Score'!Z$6&gt;0,'Weighted-Score'!Z$6,""),"")</f>
        <v/>
      </c>
      <c r="AA16" s="137" t="str">
        <f>IF('PLOs-TQF-Mapping'!AA16="x",IF('Weighted-Score'!AA$6&gt;0,'Weighted-Score'!AA$6,""),"")</f>
        <v/>
      </c>
      <c r="AB16" s="137" t="str">
        <f>IF('PLOs-TQF-Mapping'!AB16="x",IF('Weighted-Score'!AB$6&gt;0,'Weighted-Score'!AB$6,""),"")</f>
        <v/>
      </c>
      <c r="AC16" s="137">
        <f ca="1">IF('PLOs-TQF-Mapping'!AC16="x",IF('Weighted-Score'!AC$6&gt;0,'Weighted-Score'!AC$6,""),"")</f>
        <v>1.3785714285714286</v>
      </c>
      <c r="AD16" s="137" t="str">
        <f>IF('PLOs-TQF-Mapping'!AD16="x",IF('Weighted-Score'!AD$6&gt;0,'Weighted-Score'!AD$6,""),"")</f>
        <v/>
      </c>
      <c r="AE16" s="137">
        <f ca="1">IF('PLOs-TQF-Mapping'!AE16="x",IF('Weighted-Score'!AE$6&gt;0,'Weighted-Score'!AE$6,""),"")</f>
        <v>0.7264705882352942</v>
      </c>
      <c r="AF16" s="137">
        <f ca="1">IF('PLOs-TQF-Mapping'!AF16="x",IF('Weighted-Score'!AF$6&gt;0,'Weighted-Score'!AF$6,""),"")</f>
        <v>1.8285714285714285</v>
      </c>
      <c r="AG16" s="46">
        <f t="shared" ca="1" si="3"/>
        <v>3.9336134453781515</v>
      </c>
      <c r="AJ16" s="165"/>
    </row>
    <row r="17" spans="1:68" ht="18" customHeight="1">
      <c r="A17" s="8"/>
      <c r="B17" s="5" t="s">
        <v>150</v>
      </c>
      <c r="C17" s="239" t="s">
        <v>148</v>
      </c>
      <c r="D17" s="24" t="str">
        <f>IF('PLOs-TQF-Mapping'!D17="x",IF('Weighted-Score'!D$6&gt;0,'Weighted-Score'!D$6,""),"")</f>
        <v/>
      </c>
      <c r="E17" s="24" t="str">
        <f>IF('PLOs-TQF-Mapping'!E17="x",IF('Weighted-Score'!E$6&gt;0,'Weighted-Score'!E$6,""),"")</f>
        <v/>
      </c>
      <c r="F17" s="24" t="str">
        <f>IF('PLOs-TQF-Mapping'!F17="x",IF('Weighted-Score'!F$6&gt;0,'Weighted-Score'!F$6,""),"")</f>
        <v/>
      </c>
      <c r="G17" s="24" t="str">
        <f>IF('PLOs-TQF-Mapping'!G17="x",IF('Weighted-Score'!G$6&gt;0,'Weighted-Score'!G$6,""),"")</f>
        <v/>
      </c>
      <c r="H17" s="24" t="str">
        <f>IF('PLOs-TQF-Mapping'!H17="x",IF('Weighted-Score'!H$6&gt;0,'Weighted-Score'!H$6,""),"")</f>
        <v/>
      </c>
      <c r="I17" s="24" t="str">
        <f>IF('PLOs-TQF-Mapping'!I17="x",IF('Weighted-Score'!I$6&gt;0,'Weighted-Score'!I$6,""),"")</f>
        <v/>
      </c>
      <c r="J17" s="24" t="str">
        <f>IF('PLOs-TQF-Mapping'!J17="x",IF('Weighted-Score'!J$6&gt;0,'Weighted-Score'!J$6,""),"")</f>
        <v/>
      </c>
      <c r="K17" s="24" t="str">
        <f>IF('PLOs-TQF-Mapping'!K17="x",IF('Weighted-Score'!K$6&gt;0,'Weighted-Score'!K$6,""),"")</f>
        <v/>
      </c>
      <c r="L17" s="24" t="str">
        <f>IF('PLOs-TQF-Mapping'!L17="x",IF('Weighted-Score'!L$6&gt;0,'Weighted-Score'!L$6,""),"")</f>
        <v/>
      </c>
      <c r="M17" s="24" t="str">
        <f>IF('PLOs-TQF-Mapping'!M17="x",IF('Weighted-Score'!M$6&gt;0,'Weighted-Score'!M$6,""),"")</f>
        <v/>
      </c>
      <c r="N17" s="24" t="str">
        <f>IF('PLOs-TQF-Mapping'!N17="x",IF('Weighted-Score'!N$6&gt;0,'Weighted-Score'!N$6,""),"")</f>
        <v/>
      </c>
      <c r="O17" s="24" t="str">
        <f>IF('PLOs-TQF-Mapping'!O17="x",IF('Weighted-Score'!O$6&gt;0,'Weighted-Score'!O$6,""),"")</f>
        <v/>
      </c>
      <c r="P17" s="24" t="str">
        <f>IF('PLOs-TQF-Mapping'!P17="x",IF('Weighted-Score'!P$6&gt;0,'Weighted-Score'!P$6,""),"")</f>
        <v/>
      </c>
      <c r="Q17" s="24" t="str">
        <f>IF('PLOs-TQF-Mapping'!Q17="x",IF('Weighted-Score'!Q$6&gt;0,'Weighted-Score'!Q$6,""),"")</f>
        <v/>
      </c>
      <c r="R17" s="24" t="str">
        <f>IF('PLOs-TQF-Mapping'!R17="x",IF('Weighted-Score'!R$6&gt;0,'Weighted-Score'!R$6,""),"")</f>
        <v/>
      </c>
      <c r="S17" s="24" t="str">
        <f>IF('PLOs-TQF-Mapping'!S17="x",IF('Weighted-Score'!S$6&gt;0,'Weighted-Score'!S$6,""),"")</f>
        <v/>
      </c>
      <c r="T17" s="24" t="str">
        <f>IF('PLOs-TQF-Mapping'!T17="x",IF('Weighted-Score'!T$6&gt;0,'Weighted-Score'!T$6,""),"")</f>
        <v/>
      </c>
      <c r="U17" s="24" t="str">
        <f>IF('PLOs-TQF-Mapping'!U17="x",IF('Weighted-Score'!U$6&gt;0,'Weighted-Score'!U$6,""),"")</f>
        <v/>
      </c>
      <c r="V17" s="24" t="str">
        <f>IF('PLOs-TQF-Mapping'!V17="x",IF('Weighted-Score'!V$6&gt;0,'Weighted-Score'!V$6,""),"")</f>
        <v/>
      </c>
      <c r="W17" s="24" t="str">
        <f>IF('PLOs-TQF-Mapping'!W17="x",IF('Weighted-Score'!W$6&gt;0,'Weighted-Score'!W$6,""),"")</f>
        <v/>
      </c>
      <c r="X17" s="24" t="str">
        <f>IF('PLOs-TQF-Mapping'!X17="x",IF('Weighted-Score'!X$6&gt;0,'Weighted-Score'!X$6,""),"")</f>
        <v/>
      </c>
      <c r="Y17" s="24" t="str">
        <f>IF('PLOs-TQF-Mapping'!Y17="x",IF('Weighted-Score'!Y$6&gt;0,'Weighted-Score'!Y$6,""),"")</f>
        <v/>
      </c>
      <c r="Z17" s="24" t="str">
        <f>IF('PLOs-TQF-Mapping'!Z17="x",IF('Weighted-Score'!Z$6&gt;0,'Weighted-Score'!Z$6,""),"")</f>
        <v/>
      </c>
      <c r="AA17" s="24" t="str">
        <f>IF('PLOs-TQF-Mapping'!AA17="x",IF('Weighted-Score'!AA$6&gt;0,'Weighted-Score'!AA$6,""),"")</f>
        <v/>
      </c>
      <c r="AB17" s="24" t="str">
        <f>IF('PLOs-TQF-Mapping'!AB17="x",IF('Weighted-Score'!AB$6&gt;0,'Weighted-Score'!AB$6,""),"")</f>
        <v/>
      </c>
      <c r="AC17" s="24">
        <f ca="1">IF('PLOs-TQF-Mapping'!AC17="x",IF('Weighted-Score'!AC$6&gt;0,'Weighted-Score'!AC$6,""),"")</f>
        <v>1.3785714285714286</v>
      </c>
      <c r="AD17" s="24" t="str">
        <f>IF('PLOs-TQF-Mapping'!AD17="x",IF('Weighted-Score'!AD$6&gt;0,'Weighted-Score'!AD$6,""),"")</f>
        <v/>
      </c>
      <c r="AE17" s="24">
        <f ca="1">IF('PLOs-TQF-Mapping'!AE17="x",IF('Weighted-Score'!AE$6&gt;0,'Weighted-Score'!AE$6,""),"")</f>
        <v>0.7264705882352942</v>
      </c>
      <c r="AF17" s="24">
        <f ca="1">IF('PLOs-TQF-Mapping'!AF17="x",IF('Weighted-Score'!AF$6&gt;0,'Weighted-Score'!AF$6,""),"")</f>
        <v>1.8285714285714285</v>
      </c>
      <c r="AG17" s="46">
        <f t="shared" ca="1" si="3"/>
        <v>3.9336134453781515</v>
      </c>
      <c r="AJ17" s="165"/>
    </row>
    <row r="18" spans="1:68" ht="18" customHeight="1">
      <c r="A18" s="8"/>
      <c r="B18" s="161" t="s">
        <v>150</v>
      </c>
      <c r="C18" s="162" t="s">
        <v>149</v>
      </c>
      <c r="D18" s="24" t="str">
        <f>IF('PLOs-TQF-Mapping'!D18="x",IF('Weighted-Score'!D$6&gt;0,'Weighted-Score'!D$6,""),"")</f>
        <v/>
      </c>
      <c r="E18" s="24" t="str">
        <f>IF('PLOs-TQF-Mapping'!E18="x",IF('Weighted-Score'!E$6&gt;0,'Weighted-Score'!E$6,""),"")</f>
        <v/>
      </c>
      <c r="F18" s="24">
        <f ca="1">IF('PLOs-TQF-Mapping'!F18="x",IF('Weighted-Score'!F$6&gt;0,'Weighted-Score'!F$6,""),"")</f>
        <v>0.05</v>
      </c>
      <c r="G18" s="24">
        <f ca="1">IF('PLOs-TQF-Mapping'!G18="x",IF('Weighted-Score'!G$6&gt;0,'Weighted-Score'!G$6,""),"")</f>
        <v>1.1285714285714286</v>
      </c>
      <c r="H18" s="24" t="str">
        <f>IF('PLOs-TQF-Mapping'!H18="x",IF('Weighted-Score'!H$6&gt;0,'Weighted-Score'!H$6,""),"")</f>
        <v/>
      </c>
      <c r="I18" s="24" t="str">
        <f>IF('PLOs-TQF-Mapping'!I18="x",IF('Weighted-Score'!I$6&gt;0,'Weighted-Score'!I$6,""),"")</f>
        <v/>
      </c>
      <c r="J18" s="24" t="str">
        <f>IF('PLOs-TQF-Mapping'!J18="x",IF('Weighted-Score'!J$6&gt;0,'Weighted-Score'!J$6,""),"")</f>
        <v/>
      </c>
      <c r="K18" s="24" t="str">
        <f>IF('PLOs-TQF-Mapping'!K18="x",IF('Weighted-Score'!K$6&gt;0,'Weighted-Score'!K$6,""),"")</f>
        <v/>
      </c>
      <c r="L18" s="24" t="str">
        <f>IF('PLOs-TQF-Mapping'!L18="x",IF('Weighted-Score'!L$6&gt;0,'Weighted-Score'!L$6,""),"")</f>
        <v/>
      </c>
      <c r="M18" s="24" t="str">
        <f>IF('PLOs-TQF-Mapping'!M18="x",IF('Weighted-Score'!M$6&gt;0,'Weighted-Score'!M$6,""),"")</f>
        <v/>
      </c>
      <c r="N18" s="24" t="str">
        <f>IF('PLOs-TQF-Mapping'!N18="x",IF('Weighted-Score'!N$6&gt;0,'Weighted-Score'!N$6,""),"")</f>
        <v/>
      </c>
      <c r="O18" s="24" t="str">
        <f>IF('PLOs-TQF-Mapping'!O18="x",IF('Weighted-Score'!O$6&gt;0,'Weighted-Score'!O$6,""),"")</f>
        <v/>
      </c>
      <c r="P18" s="24" t="str">
        <f>IF('PLOs-TQF-Mapping'!P18="x",IF('Weighted-Score'!P$6&gt;0,'Weighted-Score'!P$6,""),"")</f>
        <v/>
      </c>
      <c r="Q18" s="24" t="str">
        <f>IF('PLOs-TQF-Mapping'!Q18="x",IF('Weighted-Score'!Q$6&gt;0,'Weighted-Score'!Q$6,""),"")</f>
        <v/>
      </c>
      <c r="R18" s="24" t="str">
        <f>IF('PLOs-TQF-Mapping'!R18="x",IF('Weighted-Score'!R$6&gt;0,'Weighted-Score'!R$6,""),"")</f>
        <v/>
      </c>
      <c r="S18" s="24" t="str">
        <f>IF('PLOs-TQF-Mapping'!S18="x",IF('Weighted-Score'!S$6&gt;0,'Weighted-Score'!S$6,""),"")</f>
        <v/>
      </c>
      <c r="T18" s="24" t="str">
        <f>IF('PLOs-TQF-Mapping'!T18="x",IF('Weighted-Score'!T$6&gt;0,'Weighted-Score'!T$6,""),"")</f>
        <v/>
      </c>
      <c r="U18" s="24" t="str">
        <f>IF('PLOs-TQF-Mapping'!U18="x",IF('Weighted-Score'!U$6&gt;0,'Weighted-Score'!U$6,""),"")</f>
        <v/>
      </c>
      <c r="V18" s="24" t="str">
        <f>IF('PLOs-TQF-Mapping'!V18="x",IF('Weighted-Score'!V$6&gt;0,'Weighted-Score'!V$6,""),"")</f>
        <v/>
      </c>
      <c r="W18" s="24" t="str">
        <f>IF('PLOs-TQF-Mapping'!W18="x",IF('Weighted-Score'!W$6&gt;0,'Weighted-Score'!W$6,""),"")</f>
        <v/>
      </c>
      <c r="X18" s="24">
        <f ca="1">IF('PLOs-TQF-Mapping'!X18="x",IF('Weighted-Score'!X$6&gt;0,'Weighted-Score'!X$6,""),"")</f>
        <v>0.29999999999999993</v>
      </c>
      <c r="Y18" s="24" t="str">
        <f>IF('PLOs-TQF-Mapping'!Y18="x",IF('Weighted-Score'!Y$6&gt;0,'Weighted-Score'!Y$6,""),"")</f>
        <v/>
      </c>
      <c r="Z18" s="24">
        <f ca="1">IF('PLOs-TQF-Mapping'!Z18="x",IF('Weighted-Score'!Z$6&gt;0,'Weighted-Score'!Z$6,""),"")</f>
        <v>0.22647058823529415</v>
      </c>
      <c r="AA18" s="24">
        <f ca="1">IF('PLOs-TQF-Mapping'!AA18="x",IF('Weighted-Score'!AA$6&gt;0,'Weighted-Score'!AA$6,""),"")</f>
        <v>0.17647058823529413</v>
      </c>
      <c r="AB18" s="24" t="str">
        <f>IF('PLOs-TQF-Mapping'!AB18="x",IF('Weighted-Score'!AB$6&gt;0,'Weighted-Score'!AB$6,""),"")</f>
        <v/>
      </c>
      <c r="AC18" s="24" t="str">
        <f>IF('PLOs-TQF-Mapping'!AC18="x",IF('Weighted-Score'!AC$6&gt;0,'Weighted-Score'!AC$6,""),"")</f>
        <v/>
      </c>
      <c r="AD18" s="24" t="str">
        <f>IF('PLOs-TQF-Mapping'!AD18="x",IF('Weighted-Score'!AD$6&gt;0,'Weighted-Score'!AD$6,""),"")</f>
        <v/>
      </c>
      <c r="AE18" s="24" t="str">
        <f>IF('PLOs-TQF-Mapping'!AE18="x",IF('Weighted-Score'!AE$6&gt;0,'Weighted-Score'!AE$6,""),"")</f>
        <v/>
      </c>
      <c r="AF18" s="24" t="str">
        <f>IF('PLOs-TQF-Mapping'!AF18="x",IF('Weighted-Score'!AF$6&gt;0,'Weighted-Score'!AF$6,""),"")</f>
        <v/>
      </c>
      <c r="AG18" s="163">
        <f t="shared" ca="1" si="3"/>
        <v>1.881512605042017</v>
      </c>
      <c r="AH18" s="150"/>
      <c r="AJ18" s="165"/>
    </row>
    <row r="19" spans="1:68" ht="18" customHeight="1" thickBot="1">
      <c r="A19" s="8"/>
      <c r="B19" s="138" t="s">
        <v>150</v>
      </c>
      <c r="C19" s="139" t="s">
        <v>150</v>
      </c>
      <c r="D19" s="140" t="str">
        <f>IF('PLOs-TQF-Mapping'!D19="x",IF('Weighted-Score'!D$6&gt;0,'Weighted-Score'!D$6,""),"")</f>
        <v/>
      </c>
      <c r="E19" s="140" t="str">
        <f>IF('PLOs-TQF-Mapping'!E19="x",IF('Weighted-Score'!E$6&gt;0,'Weighted-Score'!E$6,""),"")</f>
        <v/>
      </c>
      <c r="F19" s="140" t="str">
        <f>IF('PLOs-TQF-Mapping'!F19="x",IF('Weighted-Score'!F$6&gt;0,'Weighted-Score'!F$6,""),"")</f>
        <v/>
      </c>
      <c r="G19" s="140" t="str">
        <f>IF('PLOs-TQF-Mapping'!G19="x",IF('Weighted-Score'!G$6&gt;0,'Weighted-Score'!G$6,""),"")</f>
        <v/>
      </c>
      <c r="H19" s="140" t="str">
        <f>IF('PLOs-TQF-Mapping'!H19="x",IF('Weighted-Score'!H$6&gt;0,'Weighted-Score'!H$6,""),"")</f>
        <v/>
      </c>
      <c r="I19" s="140" t="str">
        <f>IF('PLOs-TQF-Mapping'!I19="x",IF('Weighted-Score'!I$6&gt;0,'Weighted-Score'!I$6,""),"")</f>
        <v/>
      </c>
      <c r="J19" s="140" t="str">
        <f>IF('PLOs-TQF-Mapping'!J19="x",IF('Weighted-Score'!J$6&gt;0,'Weighted-Score'!J$6,""),"")</f>
        <v/>
      </c>
      <c r="K19" s="140" t="str">
        <f>IF('PLOs-TQF-Mapping'!K19="x",IF('Weighted-Score'!K$6&gt;0,'Weighted-Score'!K$6,""),"")</f>
        <v/>
      </c>
      <c r="L19" s="140" t="str">
        <f>IF('PLOs-TQF-Mapping'!L19="x",IF('Weighted-Score'!L$6&gt;0,'Weighted-Score'!L$6,""),"")</f>
        <v/>
      </c>
      <c r="M19" s="140" t="str">
        <f>IF('PLOs-TQF-Mapping'!M19="x",IF('Weighted-Score'!M$6&gt;0,'Weighted-Score'!M$6,""),"")</f>
        <v/>
      </c>
      <c r="N19" s="140" t="str">
        <f>IF('PLOs-TQF-Mapping'!N19="x",IF('Weighted-Score'!N$6&gt;0,'Weighted-Score'!N$6,""),"")</f>
        <v/>
      </c>
      <c r="O19" s="140" t="str">
        <f>IF('PLOs-TQF-Mapping'!O19="x",IF('Weighted-Score'!O$6&gt;0,'Weighted-Score'!O$6,""),"")</f>
        <v/>
      </c>
      <c r="P19" s="140" t="str">
        <f>IF('PLOs-TQF-Mapping'!P19="x",IF('Weighted-Score'!P$6&gt;0,'Weighted-Score'!P$6,""),"")</f>
        <v/>
      </c>
      <c r="Q19" s="140" t="str">
        <f>IF('PLOs-TQF-Mapping'!Q19="x",IF('Weighted-Score'!Q$6&gt;0,'Weighted-Score'!Q$6,""),"")</f>
        <v/>
      </c>
      <c r="R19" s="140" t="str">
        <f>IF('PLOs-TQF-Mapping'!R19="x",IF('Weighted-Score'!R$6&gt;0,'Weighted-Score'!R$6,""),"")</f>
        <v/>
      </c>
      <c r="S19" s="140" t="str">
        <f>IF('PLOs-TQF-Mapping'!S19="x",IF('Weighted-Score'!S$6&gt;0,'Weighted-Score'!S$6,""),"")</f>
        <v/>
      </c>
      <c r="T19" s="140" t="str">
        <f>IF('PLOs-TQF-Mapping'!T19="x",IF('Weighted-Score'!T$6&gt;0,'Weighted-Score'!T$6,""),"")</f>
        <v/>
      </c>
      <c r="U19" s="140" t="str">
        <f>IF('PLOs-TQF-Mapping'!U19="x",IF('Weighted-Score'!U$6&gt;0,'Weighted-Score'!U$6,""),"")</f>
        <v/>
      </c>
      <c r="V19" s="140" t="str">
        <f>IF('PLOs-TQF-Mapping'!V19="x",IF('Weighted-Score'!V$6&gt;0,'Weighted-Score'!V$6,""),"")</f>
        <v/>
      </c>
      <c r="W19" s="140">
        <f ca="1">IF('PLOs-TQF-Mapping'!W19="x",IF('Weighted-Score'!W$6&gt;0,'Weighted-Score'!W$6,""),"")</f>
        <v>0.19999999999999996</v>
      </c>
      <c r="X19" s="140" t="str">
        <f>IF('PLOs-TQF-Mapping'!X19="x",IF('Weighted-Score'!X$6&gt;0,'Weighted-Score'!X$6,""),"")</f>
        <v/>
      </c>
      <c r="Y19" s="140" t="str">
        <f>IF('PLOs-TQF-Mapping'!Y19="x",IF('Weighted-Score'!Y$6&gt;0,'Weighted-Score'!Y$6,""),"")</f>
        <v/>
      </c>
      <c r="Z19" s="140" t="str">
        <f>IF('PLOs-TQF-Mapping'!Z19="x",IF('Weighted-Score'!Z$6&gt;0,'Weighted-Score'!Z$6,""),"")</f>
        <v/>
      </c>
      <c r="AA19" s="140" t="str">
        <f>IF('PLOs-TQF-Mapping'!AA19="x",IF('Weighted-Score'!AA$6&gt;0,'Weighted-Score'!AA$6,""),"")</f>
        <v/>
      </c>
      <c r="AB19" s="140" t="str">
        <f>IF('PLOs-TQF-Mapping'!AB19="x",IF('Weighted-Score'!AB$6&gt;0,'Weighted-Score'!AB$6,""),"")</f>
        <v/>
      </c>
      <c r="AC19" s="140" t="str">
        <f>IF('PLOs-TQF-Mapping'!AC19="x",IF('Weighted-Score'!AC$6&gt;0,'Weighted-Score'!AC$6,""),"")</f>
        <v/>
      </c>
      <c r="AD19" s="140" t="str">
        <f>IF('PLOs-TQF-Mapping'!AD19="x",IF('Weighted-Score'!AD$6&gt;0,'Weighted-Score'!AD$6,""),"")</f>
        <v/>
      </c>
      <c r="AE19" s="140" t="str">
        <f>IF('PLOs-TQF-Mapping'!AE19="x",IF('Weighted-Score'!AE$6&gt;0,'Weighted-Score'!AE$6,""),"")</f>
        <v/>
      </c>
      <c r="AF19" s="140" t="str">
        <f>IF('PLOs-TQF-Mapping'!AF19="x",IF('Weighted-Score'!AF$6&gt;0,'Weighted-Score'!AF$6,""),"")</f>
        <v/>
      </c>
      <c r="AG19" s="141">
        <f t="shared" ca="1" si="3"/>
        <v>0.19999999999999996</v>
      </c>
      <c r="AH19" s="142">
        <f ca="1">SUM(AG16:AG19)</f>
        <v>9.9487394957983195</v>
      </c>
      <c r="AI19" s="10">
        <f ca="1">AH19/AH44</f>
        <v>0.92117958294428892</v>
      </c>
      <c r="AJ19" s="164">
        <f ca="1">AH19/PLOsScore!AH$24</f>
        <v>3.569939948592956E-2</v>
      </c>
      <c r="AK19" s="181"/>
      <c r="AL19" s="181"/>
    </row>
    <row r="20" spans="1:68" ht="18" customHeight="1" thickTop="1">
      <c r="A20" s="8"/>
      <c r="B20" s="5" t="s">
        <v>151</v>
      </c>
      <c r="C20" s="239" t="s">
        <v>147</v>
      </c>
      <c r="D20" s="137" t="str">
        <f>IF('PLOs-TQF-Mapping'!D20="x",IF('Weighted-Score'!D$6&gt;0,'Weighted-Score'!D$6,""),"")</f>
        <v/>
      </c>
      <c r="E20" s="137" t="str">
        <f>IF('PLOs-TQF-Mapping'!E20="x",IF('Weighted-Score'!E$6&gt;0,'Weighted-Score'!E$6,""),"")</f>
        <v/>
      </c>
      <c r="F20" s="137" t="str">
        <f>IF('PLOs-TQF-Mapping'!F20="x",IF('Weighted-Score'!F$6&gt;0,'Weighted-Score'!F$6,""),"")</f>
        <v/>
      </c>
      <c r="G20" s="137" t="str">
        <f>IF('PLOs-TQF-Mapping'!G20="x",IF('Weighted-Score'!G$6&gt;0,'Weighted-Score'!G$6,""),"")</f>
        <v/>
      </c>
      <c r="H20" s="137" t="str">
        <f>IF('PLOs-TQF-Mapping'!H20="x",IF('Weighted-Score'!H$6&gt;0,'Weighted-Score'!H$6,""),"")</f>
        <v/>
      </c>
      <c r="I20" s="137" t="str">
        <f>IF('PLOs-TQF-Mapping'!I20="x",IF('Weighted-Score'!I$6&gt;0,'Weighted-Score'!I$6,""),"")</f>
        <v/>
      </c>
      <c r="J20" s="137" t="str">
        <f>IF('PLOs-TQF-Mapping'!J20="x",IF('Weighted-Score'!J$6&gt;0,'Weighted-Score'!J$6,""),"")</f>
        <v/>
      </c>
      <c r="K20" s="137" t="str">
        <f>IF('PLOs-TQF-Mapping'!K20="x",IF('Weighted-Score'!K$6&gt;0,'Weighted-Score'!K$6,""),"")</f>
        <v/>
      </c>
      <c r="L20" s="137" t="str">
        <f>IF('PLOs-TQF-Mapping'!L20="x",IF('Weighted-Score'!L$6&gt;0,'Weighted-Score'!L$6,""),"")</f>
        <v/>
      </c>
      <c r="M20" s="137" t="str">
        <f>IF('PLOs-TQF-Mapping'!M20="x",IF('Weighted-Score'!M$6&gt;0,'Weighted-Score'!M$6,""),"")</f>
        <v/>
      </c>
      <c r="N20" s="137">
        <f ca="1">IF('PLOs-TQF-Mapping'!N20="x",IF('Weighted-Score'!N$6&gt;0,'Weighted-Score'!N$6,""),"")</f>
        <v>0.5</v>
      </c>
      <c r="O20" s="137" t="str">
        <f>IF('PLOs-TQF-Mapping'!O20="x",IF('Weighted-Score'!O$6&gt;0,'Weighted-Score'!O$6,""),"")</f>
        <v/>
      </c>
      <c r="P20" s="137" t="str">
        <f>IF('PLOs-TQF-Mapping'!P20="x",IF('Weighted-Score'!P$6&gt;0,'Weighted-Score'!P$6,""),"")</f>
        <v/>
      </c>
      <c r="Q20" s="137" t="str">
        <f>IF('PLOs-TQF-Mapping'!Q20="x",IF('Weighted-Score'!Q$6&gt;0,'Weighted-Score'!Q$6,""),"")</f>
        <v/>
      </c>
      <c r="R20" s="137" t="str">
        <f>IF('PLOs-TQF-Mapping'!R20="x",IF('Weighted-Score'!R$6&gt;0,'Weighted-Score'!R$6,""),"")</f>
        <v/>
      </c>
      <c r="S20" s="137" t="str">
        <f>IF('PLOs-TQF-Mapping'!S20="x",IF('Weighted-Score'!S$6&gt;0,'Weighted-Score'!S$6,""),"")</f>
        <v/>
      </c>
      <c r="T20" s="137">
        <f ca="1">IF('PLOs-TQF-Mapping'!T20="x",IF('Weighted-Score'!T$6&gt;0,'Weighted-Score'!T$6,""),"")</f>
        <v>0.49999999999999994</v>
      </c>
      <c r="U20" s="137" t="str">
        <f>IF('PLOs-TQF-Mapping'!U20="x",IF('Weighted-Score'!U$6&gt;0,'Weighted-Score'!U$6,""),"")</f>
        <v/>
      </c>
      <c r="V20" s="137" t="str">
        <f>IF('PLOs-TQF-Mapping'!V20="x",IF('Weighted-Score'!V$6&gt;0,'Weighted-Score'!V$6,""),"")</f>
        <v/>
      </c>
      <c r="W20" s="137" t="str">
        <f>IF('PLOs-TQF-Mapping'!W20="x",IF('Weighted-Score'!W$6&gt;0,'Weighted-Score'!W$6,""),"")</f>
        <v/>
      </c>
      <c r="X20" s="137" t="str">
        <f>IF('PLOs-TQF-Mapping'!X20="x",IF('Weighted-Score'!X$6&gt;0,'Weighted-Score'!X$6,""),"")</f>
        <v/>
      </c>
      <c r="Y20" s="137" t="str">
        <f>IF('PLOs-TQF-Mapping'!Y20="x",IF('Weighted-Score'!Y$6&gt;0,'Weighted-Score'!Y$6,""),"")</f>
        <v/>
      </c>
      <c r="Z20" s="137" t="str">
        <f>IF('PLOs-TQF-Mapping'!Z20="x",IF('Weighted-Score'!Z$6&gt;0,'Weighted-Score'!Z$6,""),"")</f>
        <v/>
      </c>
      <c r="AA20" s="137" t="str">
        <f>IF('PLOs-TQF-Mapping'!AA20="x",IF('Weighted-Score'!AA$6&gt;0,'Weighted-Score'!AA$6,""),"")</f>
        <v/>
      </c>
      <c r="AB20" s="137" t="str">
        <f>IF('PLOs-TQF-Mapping'!AB20="x",IF('Weighted-Score'!AB$6&gt;0,'Weighted-Score'!AB$6,""),"")</f>
        <v/>
      </c>
      <c r="AC20" s="137">
        <f ca="1">IF('PLOs-TQF-Mapping'!AC20="x",IF('Weighted-Score'!AC$6&gt;0,'Weighted-Score'!AC$6,""),"")</f>
        <v>1.3785714285714286</v>
      </c>
      <c r="AD20" s="137" t="str">
        <f>IF('PLOs-TQF-Mapping'!AD20="x",IF('Weighted-Score'!AD$6&gt;0,'Weighted-Score'!AD$6,""),"")</f>
        <v/>
      </c>
      <c r="AE20" s="137" t="str">
        <f>IF('PLOs-TQF-Mapping'!AE20="x",IF('Weighted-Score'!AE$6&gt;0,'Weighted-Score'!AE$6,""),"")</f>
        <v/>
      </c>
      <c r="AF20" s="137">
        <f ca="1">IF('PLOs-TQF-Mapping'!AF20="x",IF('Weighted-Score'!AF$6&gt;0,'Weighted-Score'!AF$6,""),"")</f>
        <v>1.8285714285714285</v>
      </c>
      <c r="AG20" s="46">
        <f t="shared" ca="1" si="3"/>
        <v>4.2071428571428573</v>
      </c>
      <c r="AJ20" s="165"/>
    </row>
    <row r="21" spans="1:68" ht="18" customHeight="1" thickBot="1">
      <c r="A21" s="8"/>
      <c r="B21" s="138" t="s">
        <v>151</v>
      </c>
      <c r="C21" s="139" t="s">
        <v>148</v>
      </c>
      <c r="D21" s="140" t="str">
        <f>IF('PLOs-TQF-Mapping'!D21="x",IF('Weighted-Score'!D$6&gt;0,'Weighted-Score'!D$6,""),"")</f>
        <v/>
      </c>
      <c r="E21" s="140" t="str">
        <f>IF('PLOs-TQF-Mapping'!E21="x",IF('Weighted-Score'!E$6&gt;0,'Weighted-Score'!E$6,""),"")</f>
        <v/>
      </c>
      <c r="F21" s="140" t="str">
        <f>IF('PLOs-TQF-Mapping'!F21="x",IF('Weighted-Score'!F$6&gt;0,'Weighted-Score'!F$6,""),"")</f>
        <v/>
      </c>
      <c r="G21" s="140" t="str">
        <f>IF('PLOs-TQF-Mapping'!G21="x",IF('Weighted-Score'!G$6&gt;0,'Weighted-Score'!G$6,""),"")</f>
        <v/>
      </c>
      <c r="H21" s="140" t="str">
        <f>IF('PLOs-TQF-Mapping'!H21="x",IF('Weighted-Score'!H$6&gt;0,'Weighted-Score'!H$6,""),"")</f>
        <v/>
      </c>
      <c r="I21" s="140" t="str">
        <f>IF('PLOs-TQF-Mapping'!I21="x",IF('Weighted-Score'!I$6&gt;0,'Weighted-Score'!I$6,""),"")</f>
        <v/>
      </c>
      <c r="J21" s="140" t="str">
        <f>IF('PLOs-TQF-Mapping'!J21="x",IF('Weighted-Score'!J$6&gt;0,'Weighted-Score'!J$6,""),"")</f>
        <v/>
      </c>
      <c r="K21" s="140" t="str">
        <f>IF('PLOs-TQF-Mapping'!K21="x",IF('Weighted-Score'!K$6&gt;0,'Weighted-Score'!K$6,""),"")</f>
        <v/>
      </c>
      <c r="L21" s="140" t="str">
        <f>IF('PLOs-TQF-Mapping'!L21="x",IF('Weighted-Score'!L$6&gt;0,'Weighted-Score'!L$6,""),"")</f>
        <v/>
      </c>
      <c r="M21" s="140" t="str">
        <f>IF('PLOs-TQF-Mapping'!M21="x",IF('Weighted-Score'!M$6&gt;0,'Weighted-Score'!M$6,""),"")</f>
        <v/>
      </c>
      <c r="N21" s="140">
        <f ca="1">IF('PLOs-TQF-Mapping'!N21="x",IF('Weighted-Score'!N$6&gt;0,'Weighted-Score'!N$6,""),"")</f>
        <v>0.5</v>
      </c>
      <c r="O21" s="140" t="str">
        <f ca="1">IF('PLOs-TQF-Mapping'!O21="x",IF('Weighted-Score'!O$6&gt;0,'Weighted-Score'!O$6,""),"")</f>
        <v/>
      </c>
      <c r="P21" s="140" t="str">
        <f>IF('PLOs-TQF-Mapping'!P21="x",IF('Weighted-Score'!P$6&gt;0,'Weighted-Score'!P$6,""),"")</f>
        <v/>
      </c>
      <c r="Q21" s="140" t="str">
        <f>IF('PLOs-TQF-Mapping'!Q21="x",IF('Weighted-Score'!Q$6&gt;0,'Weighted-Score'!Q$6,""),"")</f>
        <v/>
      </c>
      <c r="R21" s="140" t="str">
        <f>IF('PLOs-TQF-Mapping'!R21="x",IF('Weighted-Score'!R$6&gt;0,'Weighted-Score'!R$6,""),"")</f>
        <v/>
      </c>
      <c r="S21" s="140" t="str">
        <f>IF('PLOs-TQF-Mapping'!S21="x",IF('Weighted-Score'!S$6&gt;0,'Weighted-Score'!S$6,""),"")</f>
        <v/>
      </c>
      <c r="T21" s="140" t="str">
        <f>IF('PLOs-TQF-Mapping'!T21="x",IF('Weighted-Score'!T$6&gt;0,'Weighted-Score'!T$6,""),"")</f>
        <v/>
      </c>
      <c r="U21" s="140" t="str">
        <f>IF('PLOs-TQF-Mapping'!U21="x",IF('Weighted-Score'!U$6&gt;0,'Weighted-Score'!U$6,""),"")</f>
        <v/>
      </c>
      <c r="V21" s="140" t="str">
        <f>IF('PLOs-TQF-Mapping'!V21="x",IF('Weighted-Score'!V$6&gt;0,'Weighted-Score'!V$6,""),"")</f>
        <v/>
      </c>
      <c r="W21" s="140" t="str">
        <f>IF('PLOs-TQF-Mapping'!W21="x",IF('Weighted-Score'!W$6&gt;0,'Weighted-Score'!W$6,""),"")</f>
        <v/>
      </c>
      <c r="X21" s="140" t="str">
        <f>IF('PLOs-TQF-Mapping'!X21="x",IF('Weighted-Score'!X$6&gt;0,'Weighted-Score'!X$6,""),"")</f>
        <v/>
      </c>
      <c r="Y21" s="140" t="str">
        <f>IF('PLOs-TQF-Mapping'!Y21="x",IF('Weighted-Score'!Y$6&gt;0,'Weighted-Score'!Y$6,""),"")</f>
        <v/>
      </c>
      <c r="Z21" s="140" t="str">
        <f>IF('PLOs-TQF-Mapping'!Z21="x",IF('Weighted-Score'!Z$6&gt;0,'Weighted-Score'!Z$6,""),"")</f>
        <v/>
      </c>
      <c r="AA21" s="140" t="str">
        <f>IF('PLOs-TQF-Mapping'!AA21="x",IF('Weighted-Score'!AA$6&gt;0,'Weighted-Score'!AA$6,""),"")</f>
        <v/>
      </c>
      <c r="AB21" s="140">
        <f ca="1">IF('PLOs-TQF-Mapping'!AB21="x",IF('Weighted-Score'!AB$6&gt;0,'Weighted-Score'!AB$6,""),"")</f>
        <v>1.907142857142857</v>
      </c>
      <c r="AC21" s="140" t="str">
        <f>IF('PLOs-TQF-Mapping'!AC21="x",IF('Weighted-Score'!AC$6&gt;0,'Weighted-Score'!AC$6,""),"")</f>
        <v/>
      </c>
      <c r="AD21" s="140" t="str">
        <f>IF('PLOs-TQF-Mapping'!AD21="x",IF('Weighted-Score'!AD$6&gt;0,'Weighted-Score'!AD$6,""),"")</f>
        <v/>
      </c>
      <c r="AE21" s="140" t="str">
        <f>IF('PLOs-TQF-Mapping'!AE21="x",IF('Weighted-Score'!AE$6&gt;0,'Weighted-Score'!AE$6,""),"")</f>
        <v/>
      </c>
      <c r="AF21" s="140" t="str">
        <f>IF('PLOs-TQF-Mapping'!AF21="x",IF('Weighted-Score'!AF$6&gt;0,'Weighted-Score'!AF$6,""),"")</f>
        <v/>
      </c>
      <c r="AG21" s="141">
        <f t="shared" ca="1" si="3"/>
        <v>2.407142857142857</v>
      </c>
      <c r="AH21" s="142">
        <f ca="1">SUM(AG20:AG21)</f>
        <v>6.6142857142857139</v>
      </c>
      <c r="AI21" s="10">
        <f ca="1">AH21/AH46</f>
        <v>0.93158953722334004</v>
      </c>
      <c r="AJ21" s="164">
        <f ca="1">AH21/PLOsScore!AH$24</f>
        <v>2.3734265846249814E-2</v>
      </c>
      <c r="AK21" s="181"/>
      <c r="AL21" s="181"/>
    </row>
    <row r="22" spans="1:68" ht="18" customHeight="1" thickTop="1">
      <c r="A22" s="8"/>
      <c r="B22" s="5" t="s">
        <v>152</v>
      </c>
      <c r="C22" s="239" t="s">
        <v>147</v>
      </c>
      <c r="D22" s="137">
        <f ca="1">IF('PLOs-TQF-Mapping'!D22="x",IF('Weighted-Score'!D$6&gt;0,'Weighted-Score'!D$6,""),"")</f>
        <v>1.1285714285714286</v>
      </c>
      <c r="E22" s="137">
        <f ca="1">IF('PLOs-TQF-Mapping'!E22="x",IF('Weighted-Score'!E$6&gt;0,'Weighted-Score'!E$6,""),"")</f>
        <v>1.8550420168067228</v>
      </c>
      <c r="F22" s="137" t="str">
        <f>IF('PLOs-TQF-Mapping'!F22="x",IF('Weighted-Score'!F$6&gt;0,'Weighted-Score'!F$6,""),"")</f>
        <v/>
      </c>
      <c r="G22" s="137">
        <f ca="1">IF('PLOs-TQF-Mapping'!G22="x",IF('Weighted-Score'!G$6&gt;0,'Weighted-Score'!G$6,""),"")</f>
        <v>1.1285714285714286</v>
      </c>
      <c r="H22" s="137">
        <f ca="1">IF('PLOs-TQF-Mapping'!H22="x",IF('Weighted-Score'!H$6&gt;0,'Weighted-Score'!H$6,""),"")</f>
        <v>0.92857142857142849</v>
      </c>
      <c r="I22" s="137" t="str">
        <f>IF('PLOs-TQF-Mapping'!I22="x",IF('Weighted-Score'!I$6&gt;0,'Weighted-Score'!I$6,""),"")</f>
        <v/>
      </c>
      <c r="J22" s="137">
        <f ca="1">IF('PLOs-TQF-Mapping'!J22="x",IF('Weighted-Score'!J$6&gt;0,'Weighted-Score'!J$6,""),"")</f>
        <v>1.6285714285714286</v>
      </c>
      <c r="K22" s="137" t="str">
        <f>IF('PLOs-TQF-Mapping'!K22="x",IF('Weighted-Score'!K$6&gt;0,'Weighted-Score'!K$6,""),"")</f>
        <v/>
      </c>
      <c r="L22" s="137" t="str">
        <f>IF('PLOs-TQF-Mapping'!L22="x",IF('Weighted-Score'!L$6&gt;0,'Weighted-Score'!L$6,""),"")</f>
        <v/>
      </c>
      <c r="M22" s="137" t="str">
        <f>IF('PLOs-TQF-Mapping'!M22="x",IF('Weighted-Score'!M$6&gt;0,'Weighted-Score'!M$6,""),"")</f>
        <v/>
      </c>
      <c r="N22" s="137" t="str">
        <f>IF('PLOs-TQF-Mapping'!N22="x",IF('Weighted-Score'!N$6&gt;0,'Weighted-Score'!N$6,""),"")</f>
        <v/>
      </c>
      <c r="O22" s="137" t="str">
        <f>IF('PLOs-TQF-Mapping'!O22="x",IF('Weighted-Score'!O$6&gt;0,'Weighted-Score'!O$6,""),"")</f>
        <v/>
      </c>
      <c r="P22" s="137" t="str">
        <f>IF('PLOs-TQF-Mapping'!P22="x",IF('Weighted-Score'!P$6&gt;0,'Weighted-Score'!P$6,""),"")</f>
        <v/>
      </c>
      <c r="Q22" s="137" t="str">
        <f>IF('PLOs-TQF-Mapping'!Q22="x",IF('Weighted-Score'!Q$6&gt;0,'Weighted-Score'!Q$6,""),"")</f>
        <v/>
      </c>
      <c r="R22" s="137" t="str">
        <f>IF('PLOs-TQF-Mapping'!R22="x",IF('Weighted-Score'!R$6&gt;0,'Weighted-Score'!R$6,""),"")</f>
        <v/>
      </c>
      <c r="S22" s="137" t="str">
        <f>IF('PLOs-TQF-Mapping'!S22="x",IF('Weighted-Score'!S$6&gt;0,'Weighted-Score'!S$6,""),"")</f>
        <v/>
      </c>
      <c r="T22" s="137" t="str">
        <f>IF('PLOs-TQF-Mapping'!T22="x",IF('Weighted-Score'!T$6&gt;0,'Weighted-Score'!T$6,""),"")</f>
        <v/>
      </c>
      <c r="U22" s="137" t="str">
        <f>IF('PLOs-TQF-Mapping'!U22="x",IF('Weighted-Score'!U$6&gt;0,'Weighted-Score'!U$6,""),"")</f>
        <v/>
      </c>
      <c r="V22" s="137" t="str">
        <f>IF('PLOs-TQF-Mapping'!V22="x",IF('Weighted-Score'!V$6&gt;0,'Weighted-Score'!V$6,""),"")</f>
        <v/>
      </c>
      <c r="W22" s="137" t="str">
        <f>IF('PLOs-TQF-Mapping'!W22="x",IF('Weighted-Score'!W$6&gt;0,'Weighted-Score'!W$6,""),"")</f>
        <v/>
      </c>
      <c r="X22" s="137" t="str">
        <f>IF('PLOs-TQF-Mapping'!X22="x",IF('Weighted-Score'!X$6&gt;0,'Weighted-Score'!X$6,""),"")</f>
        <v/>
      </c>
      <c r="Y22" s="137" t="str">
        <f>IF('PLOs-TQF-Mapping'!Y22="x",IF('Weighted-Score'!Y$6&gt;0,'Weighted-Score'!Y$6,""),"")</f>
        <v/>
      </c>
      <c r="Z22" s="137">
        <f ca="1">IF('PLOs-TQF-Mapping'!Z22="x",IF('Weighted-Score'!Z$6&gt;0,'Weighted-Score'!Z$6,""),"")</f>
        <v>0.22647058823529415</v>
      </c>
      <c r="AA22" s="137" t="str">
        <f>IF('PLOs-TQF-Mapping'!AA22="x",IF('Weighted-Score'!AA$6&gt;0,'Weighted-Score'!AA$6,""),"")</f>
        <v/>
      </c>
      <c r="AB22" s="137" t="str">
        <f>IF('PLOs-TQF-Mapping'!AB22="x",IF('Weighted-Score'!AB$6&gt;0,'Weighted-Score'!AB$6,""),"")</f>
        <v/>
      </c>
      <c r="AC22" s="137" t="str">
        <f>IF('PLOs-TQF-Mapping'!AC22="x",IF('Weighted-Score'!AC$6&gt;0,'Weighted-Score'!AC$6,""),"")</f>
        <v/>
      </c>
      <c r="AD22" s="137" t="str">
        <f>IF('PLOs-TQF-Mapping'!AD22="x",IF('Weighted-Score'!AD$6&gt;0,'Weighted-Score'!AD$6,""),"")</f>
        <v/>
      </c>
      <c r="AE22" s="137" t="str">
        <f>IF('PLOs-TQF-Mapping'!AE22="x",IF('Weighted-Score'!AE$6&gt;0,'Weighted-Score'!AE$6,""),"")</f>
        <v/>
      </c>
      <c r="AF22" s="137" t="str">
        <f>IF('PLOs-TQF-Mapping'!AF22="x",IF('Weighted-Score'!AF$6&gt;0,'Weighted-Score'!AF$6,""),"")</f>
        <v/>
      </c>
      <c r="AG22" s="46">
        <f t="shared" ca="1" si="3"/>
        <v>6.8957983193277315</v>
      </c>
      <c r="AJ22" s="165"/>
    </row>
    <row r="23" spans="1:68" ht="18" customHeight="1">
      <c r="A23" s="8"/>
      <c r="B23" s="5" t="s">
        <v>152</v>
      </c>
      <c r="C23" s="239" t="s">
        <v>148</v>
      </c>
      <c r="D23" s="24" t="str">
        <f>IF('PLOs-TQF-Mapping'!D23="x",IF('Weighted-Score'!D$6&gt;0,'Weighted-Score'!D$6,""),"")</f>
        <v/>
      </c>
      <c r="E23" s="24" t="str">
        <f>IF('PLOs-TQF-Mapping'!E23="x",IF('Weighted-Score'!E$6&gt;0,'Weighted-Score'!E$6,""),"")</f>
        <v/>
      </c>
      <c r="F23" s="24" t="str">
        <f>IF('PLOs-TQF-Mapping'!F23="x",IF('Weighted-Score'!F$6&gt;0,'Weighted-Score'!F$6,""),"")</f>
        <v/>
      </c>
      <c r="G23" s="24" t="str">
        <f>IF('PLOs-TQF-Mapping'!G23="x",IF('Weighted-Score'!G$6&gt;0,'Weighted-Score'!G$6,""),"")</f>
        <v/>
      </c>
      <c r="H23" s="24" t="str">
        <f>IF('PLOs-TQF-Mapping'!H23="x",IF('Weighted-Score'!H$6&gt;0,'Weighted-Score'!H$6,""),"")</f>
        <v/>
      </c>
      <c r="I23" s="24">
        <f ca="1">IF('PLOs-TQF-Mapping'!I23="x",IF('Weighted-Score'!I$6&gt;0,'Weighted-Score'!I$6,""),"")</f>
        <v>0.92857142857142849</v>
      </c>
      <c r="J23" s="24">
        <f ca="1">IF('PLOs-TQF-Mapping'!J23="x",IF('Weighted-Score'!J$6&gt;0,'Weighted-Score'!J$6,""),"")</f>
        <v>1.6285714285714286</v>
      </c>
      <c r="K23" s="24" t="str">
        <f>IF('PLOs-TQF-Mapping'!K23="x",IF('Weighted-Score'!K$6&gt;0,'Weighted-Score'!K$6,""),"")</f>
        <v/>
      </c>
      <c r="L23" s="24" t="str">
        <f>IF('PLOs-TQF-Mapping'!L23="x",IF('Weighted-Score'!L$6&gt;0,'Weighted-Score'!L$6,""),"")</f>
        <v/>
      </c>
      <c r="M23" s="24" t="str">
        <f>IF('PLOs-TQF-Mapping'!M23="x",IF('Weighted-Score'!M$6&gt;0,'Weighted-Score'!M$6,""),"")</f>
        <v/>
      </c>
      <c r="N23" s="24" t="str">
        <f>IF('PLOs-TQF-Mapping'!N23="x",IF('Weighted-Score'!N$6&gt;0,'Weighted-Score'!N$6,""),"")</f>
        <v/>
      </c>
      <c r="O23" s="24" t="str">
        <f>IF('PLOs-TQF-Mapping'!O23="x",IF('Weighted-Score'!O$6&gt;0,'Weighted-Score'!O$6,""),"")</f>
        <v/>
      </c>
      <c r="P23" s="24" t="str">
        <f>IF('PLOs-TQF-Mapping'!P23="x",IF('Weighted-Score'!P$6&gt;0,'Weighted-Score'!P$6,""),"")</f>
        <v/>
      </c>
      <c r="Q23" s="24" t="str">
        <f>IF('PLOs-TQF-Mapping'!Q23="x",IF('Weighted-Score'!Q$6&gt;0,'Weighted-Score'!Q$6,""),"")</f>
        <v/>
      </c>
      <c r="R23" s="24" t="str">
        <f>IF('PLOs-TQF-Mapping'!R23="x",IF('Weighted-Score'!R$6&gt;0,'Weighted-Score'!R$6,""),"")</f>
        <v/>
      </c>
      <c r="S23" s="24" t="str">
        <f>IF('PLOs-TQF-Mapping'!S23="x",IF('Weighted-Score'!S$6&gt;0,'Weighted-Score'!S$6,""),"")</f>
        <v/>
      </c>
      <c r="T23" s="24" t="str">
        <f>IF('PLOs-TQF-Mapping'!T23="x",IF('Weighted-Score'!T$6&gt;0,'Weighted-Score'!T$6,""),"")</f>
        <v/>
      </c>
      <c r="U23" s="24" t="str">
        <f>IF('PLOs-TQF-Mapping'!U23="x",IF('Weighted-Score'!U$6&gt;0,'Weighted-Score'!U$6,""),"")</f>
        <v/>
      </c>
      <c r="V23" s="24" t="str">
        <f>IF('PLOs-TQF-Mapping'!V23="x",IF('Weighted-Score'!V$6&gt;0,'Weighted-Score'!V$6,""),"")</f>
        <v/>
      </c>
      <c r="W23" s="24" t="str">
        <f>IF('PLOs-TQF-Mapping'!W23="x",IF('Weighted-Score'!W$6&gt;0,'Weighted-Score'!W$6,""),"")</f>
        <v/>
      </c>
      <c r="X23" s="24" t="str">
        <f>IF('PLOs-TQF-Mapping'!X23="x",IF('Weighted-Score'!X$6&gt;0,'Weighted-Score'!X$6,""),"")</f>
        <v/>
      </c>
      <c r="Y23" s="24">
        <f ca="1">IF('PLOs-TQF-Mapping'!Y23="x",IF('Weighted-Score'!Y$6&gt;0,'Weighted-Score'!Y$6,""),"")</f>
        <v>0.05</v>
      </c>
      <c r="Z23" s="24" t="str">
        <f>IF('PLOs-TQF-Mapping'!Z23="x",IF('Weighted-Score'!Z$6&gt;0,'Weighted-Score'!Z$6,""),"")</f>
        <v/>
      </c>
      <c r="AA23" s="24" t="str">
        <f>IF('PLOs-TQF-Mapping'!AA23="x",IF('Weighted-Score'!AA$6&gt;0,'Weighted-Score'!AA$6,""),"")</f>
        <v/>
      </c>
      <c r="AB23" s="24" t="str">
        <f>IF('PLOs-TQF-Mapping'!AB23="x",IF('Weighted-Score'!AB$6&gt;0,'Weighted-Score'!AB$6,""),"")</f>
        <v/>
      </c>
      <c r="AC23" s="24" t="str">
        <f>IF('PLOs-TQF-Mapping'!AC23="x",IF('Weighted-Score'!AC$6&gt;0,'Weighted-Score'!AC$6,""),"")</f>
        <v/>
      </c>
      <c r="AD23" s="24" t="str">
        <f>IF('PLOs-TQF-Mapping'!AD23="x",IF('Weighted-Score'!AD$6&gt;0,'Weighted-Score'!AD$6,""),"")</f>
        <v/>
      </c>
      <c r="AE23" s="24" t="str">
        <f>IF('PLOs-TQF-Mapping'!AE23="x",IF('Weighted-Score'!AE$6&gt;0,'Weighted-Score'!AE$6,""),"")</f>
        <v/>
      </c>
      <c r="AF23" s="24" t="str">
        <f>IF('PLOs-TQF-Mapping'!AF23="x",IF('Weighted-Score'!AF$6&gt;0,'Weighted-Score'!AF$6,""),"")</f>
        <v/>
      </c>
      <c r="AG23" s="46">
        <f t="shared" ca="1" si="3"/>
        <v>2.6071428571428568</v>
      </c>
      <c r="AH23" s="10">
        <f ca="1">SUM(AG22:AG23)</f>
        <v>9.5029411764705891</v>
      </c>
      <c r="AI23" s="10">
        <f ca="1">AH23/AH48</f>
        <v>0.93625036221385116</v>
      </c>
      <c r="AJ23" s="164">
        <f ca="1">AH23/PLOsScore!AH$24</f>
        <v>3.4099726251088307E-2</v>
      </c>
      <c r="AK23" s="10"/>
      <c r="AL23" s="10"/>
    </row>
    <row r="24" spans="1:68" ht="18" customHeight="1">
      <c r="AH24" s="10">
        <f ca="1">SUM(AH8:AH23)</f>
        <v>98.494474393530993</v>
      </c>
      <c r="AK24" s="10"/>
      <c r="AL24" s="10"/>
    </row>
    <row r="25" spans="1:68" ht="18" customHeight="1">
      <c r="D25" s="3"/>
      <c r="AI25" s="10"/>
      <c r="AK25" s="10"/>
      <c r="AL25" s="10"/>
    </row>
    <row r="27" spans="1:68" ht="18" customHeight="1">
      <c r="C27" s="3" t="s">
        <v>185</v>
      </c>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L27" s="8" t="s">
        <v>116</v>
      </c>
      <c r="BP27" s="8"/>
    </row>
    <row r="28" spans="1:68" ht="18" customHeight="1">
      <c r="B28" s="27" t="s">
        <v>116</v>
      </c>
      <c r="C28" s="27" t="s">
        <v>117</v>
      </c>
      <c r="D28" s="16" t="s">
        <v>118</v>
      </c>
      <c r="E28" s="16" t="s">
        <v>119</v>
      </c>
      <c r="F28" s="16" t="s">
        <v>120</v>
      </c>
      <c r="G28" s="16" t="s">
        <v>121</v>
      </c>
      <c r="H28" s="16" t="s">
        <v>122</v>
      </c>
      <c r="I28" s="16" t="s">
        <v>123</v>
      </c>
      <c r="J28" s="16" t="s">
        <v>124</v>
      </c>
      <c r="K28" s="16" t="s">
        <v>125</v>
      </c>
      <c r="L28" s="16" t="s">
        <v>126</v>
      </c>
      <c r="M28" s="16" t="s">
        <v>127</v>
      </c>
      <c r="N28" s="16" t="s">
        <v>128</v>
      </c>
      <c r="O28" s="16" t="s">
        <v>129</v>
      </c>
      <c r="P28" s="16" t="s">
        <v>130</v>
      </c>
      <c r="Q28" s="16" t="s">
        <v>131</v>
      </c>
      <c r="R28" s="16" t="s">
        <v>132</v>
      </c>
      <c r="S28" s="16" t="s">
        <v>133</v>
      </c>
      <c r="T28" s="16" t="s">
        <v>134</v>
      </c>
      <c r="U28" s="16" t="s">
        <v>135</v>
      </c>
      <c r="V28" s="16" t="s">
        <v>136</v>
      </c>
      <c r="W28" s="16" t="s">
        <v>137</v>
      </c>
      <c r="X28" s="16" t="s">
        <v>138</v>
      </c>
      <c r="Y28" s="16" t="s">
        <v>139</v>
      </c>
      <c r="Z28" s="16" t="s">
        <v>140</v>
      </c>
      <c r="AA28" s="16" t="s">
        <v>141</v>
      </c>
      <c r="AB28" s="16" t="s">
        <v>142</v>
      </c>
      <c r="AC28" s="16" t="s">
        <v>143</v>
      </c>
      <c r="AD28" s="16" t="s">
        <v>144</v>
      </c>
      <c r="AE28" s="16" t="s">
        <v>145</v>
      </c>
      <c r="AF28" s="16" t="s">
        <v>146</v>
      </c>
      <c r="AG28" s="8" t="s">
        <v>184</v>
      </c>
      <c r="AH28" s="3" t="s">
        <v>186</v>
      </c>
      <c r="AL28" s="104"/>
      <c r="AM28" s="158" t="s">
        <v>118</v>
      </c>
      <c r="AN28" s="158" t="s">
        <v>119</v>
      </c>
      <c r="AO28" s="158" t="s">
        <v>120</v>
      </c>
      <c r="AP28" s="158" t="s">
        <v>121</v>
      </c>
      <c r="AQ28" s="158" t="s">
        <v>122</v>
      </c>
      <c r="AR28" s="158" t="s">
        <v>123</v>
      </c>
      <c r="AS28" s="158" t="s">
        <v>124</v>
      </c>
      <c r="AT28" s="158" t="s">
        <v>125</v>
      </c>
      <c r="AU28" s="158" t="s">
        <v>126</v>
      </c>
      <c r="AV28" s="158" t="s">
        <v>127</v>
      </c>
      <c r="AW28" s="158" t="s">
        <v>128</v>
      </c>
      <c r="AX28" s="158" t="s">
        <v>129</v>
      </c>
      <c r="AY28" s="158" t="s">
        <v>130</v>
      </c>
      <c r="AZ28" s="158" t="s">
        <v>131</v>
      </c>
      <c r="BA28" s="158" t="s">
        <v>132</v>
      </c>
      <c r="BB28" s="158" t="s">
        <v>133</v>
      </c>
      <c r="BC28" s="158" t="s">
        <v>134</v>
      </c>
      <c r="BD28" s="158" t="s">
        <v>135</v>
      </c>
      <c r="BE28" s="158" t="s">
        <v>136</v>
      </c>
      <c r="BF28" s="158" t="s">
        <v>137</v>
      </c>
      <c r="BG28" s="158" t="s">
        <v>138</v>
      </c>
      <c r="BH28" s="158" t="s">
        <v>139</v>
      </c>
      <c r="BI28" s="158">
        <v>4.4000000000000004</v>
      </c>
      <c r="BJ28" s="158" t="s">
        <v>141</v>
      </c>
      <c r="BK28" s="158" t="s">
        <v>142</v>
      </c>
      <c r="BL28" s="158" t="s">
        <v>143</v>
      </c>
      <c r="BM28" s="158" t="s">
        <v>144</v>
      </c>
      <c r="BN28" s="158" t="s">
        <v>145</v>
      </c>
      <c r="BO28" s="158" t="s">
        <v>146</v>
      </c>
      <c r="BP28" s="8"/>
    </row>
    <row r="29" spans="1:68" ht="18" customHeight="1">
      <c r="B29" s="5" t="s">
        <v>147</v>
      </c>
      <c r="C29" s="239" t="s">
        <v>147</v>
      </c>
      <c r="D29" s="24" t="str">
        <f>IF('PLOs-TQF-Mapping'!D4="x",IF(Weighted!D$6&gt;0,Weighted!D$6,""),"")</f>
        <v/>
      </c>
      <c r="E29" s="24" t="str">
        <f>IF('PLOs-TQF-Mapping'!E4="x",IF(Weighted!E$6&gt;0,Weighted!E$6,""),"")</f>
        <v/>
      </c>
      <c r="F29" s="24" t="str">
        <f>IF('PLOs-TQF-Mapping'!F4="x",IF(Weighted!F$6&gt;0,Weighted!F$6,""),"")</f>
        <v/>
      </c>
      <c r="G29" s="24" t="str">
        <f>IF('PLOs-TQF-Mapping'!G4="x",IF(Weighted!G$6&gt;0,Weighted!G$6,""),"")</f>
        <v/>
      </c>
      <c r="H29" s="24" t="str">
        <f>IF('PLOs-TQF-Mapping'!H4="x",IF(Weighted!H$6&gt;0,Weighted!H$6,""),"")</f>
        <v/>
      </c>
      <c r="I29" s="24" t="str">
        <f>IF('PLOs-TQF-Mapping'!I4="x",IF(Weighted!I$6&gt;0,Weighted!I$6,""),"")</f>
        <v/>
      </c>
      <c r="J29" s="24" t="str">
        <f>IF('PLOs-TQF-Mapping'!J4="x",IF(Weighted!J$6&gt;0,Weighted!J$6,""),"")</f>
        <v/>
      </c>
      <c r="K29" s="24">
        <f ca="1">IF('PLOs-TQF-Mapping'!K4="x",IF(Weighted!K$6&gt;0,Weighted!K$6,""),"")</f>
        <v>5</v>
      </c>
      <c r="L29" s="24" t="str">
        <f>IF('PLOs-TQF-Mapping'!L4="x",IF(Weighted!L$6&gt;0,Weighted!L$6,""),"")</f>
        <v/>
      </c>
      <c r="M29" s="24" t="str">
        <f>IF('PLOs-TQF-Mapping'!M4="x",IF(Weighted!M$6&gt;0,Weighted!M$6,""),"")</f>
        <v/>
      </c>
      <c r="N29" s="24" t="str">
        <f>IF('PLOs-TQF-Mapping'!N4="x",IF(Weighted!N$6&gt;0,Weighted!N$6,""),"")</f>
        <v/>
      </c>
      <c r="O29" s="24" t="str">
        <f>IF('PLOs-TQF-Mapping'!O4="x",IF(Weighted!O$6&gt;0,Weighted!O$6,""),"")</f>
        <v/>
      </c>
      <c r="P29" s="24" t="str">
        <f>IF('PLOs-TQF-Mapping'!P4="x",IF(Weighted!P$6&gt;0,Weighted!P$6,""),"")</f>
        <v/>
      </c>
      <c r="Q29" s="24" t="str">
        <f>IF('PLOs-TQF-Mapping'!Q4="x",IF(Weighted!Q$6&gt;0,Weighted!Q$6,""),"")</f>
        <v/>
      </c>
      <c r="R29" s="24" t="str">
        <f>IF('PLOs-TQF-Mapping'!R4="x",IF(Weighted!R$6&gt;0,Weighted!R$6,""),"")</f>
        <v/>
      </c>
      <c r="S29" s="24" t="str">
        <f>IF('PLOs-TQF-Mapping'!S4="x",IF(Weighted!S$6&gt;0,Weighted!S$6,""),"")</f>
        <v/>
      </c>
      <c r="T29" s="24" t="str">
        <f>IF('PLOs-TQF-Mapping'!T4="x",IF(Weighted!T$6&gt;0,Weighted!T$6,""),"")</f>
        <v/>
      </c>
      <c r="U29" s="24" t="str">
        <f>IF('PLOs-TQF-Mapping'!U4="x",IF(Weighted!U$6&gt;0,Weighted!U$6,""),"")</f>
        <v/>
      </c>
      <c r="V29" s="24" t="str">
        <f>IF('PLOs-TQF-Mapping'!V4="x",IF(Weighted!V$6&gt;0,Weighted!V$6,""),"")</f>
        <v/>
      </c>
      <c r="W29" s="24" t="str">
        <f>IF('PLOs-TQF-Mapping'!W4="x",IF(Weighted!W$6&gt;0,Weighted!W$6,""),"")</f>
        <v/>
      </c>
      <c r="X29" s="24" t="str">
        <f>IF('PLOs-TQF-Mapping'!X4="x",IF(Weighted!X$6&gt;0,Weighted!X$6,""),"")</f>
        <v/>
      </c>
      <c r="Y29" s="24" t="str">
        <f>IF('PLOs-TQF-Mapping'!Y4="x",IF(Weighted!Y$6&gt;0,Weighted!Y$6,""),"")</f>
        <v/>
      </c>
      <c r="Z29" s="24" t="str">
        <f>IF('PLOs-TQF-Mapping'!Z4="x",IF(Weighted!Z$6&gt;0,Weighted!Z$6,""),"")</f>
        <v/>
      </c>
      <c r="AA29" s="24" t="str">
        <f>IF('PLOs-TQF-Mapping'!AA4="x",IF(Weighted!AA$6&gt;0,Weighted!AA$6,""),"")</f>
        <v/>
      </c>
      <c r="AB29" s="24" t="str">
        <f>IF('PLOs-TQF-Mapping'!AB4="x",IF(Weighted!AB$6&gt;0,Weighted!AB$6,""),"")</f>
        <v/>
      </c>
      <c r="AC29" s="24" t="str">
        <f>IF('PLOs-TQF-Mapping'!AC4="x",IF(Weighted!AC$6&gt;0,Weighted!AC$6,""),"")</f>
        <v/>
      </c>
      <c r="AD29" s="24" t="str">
        <f>IF('PLOs-TQF-Mapping'!AD4="x",IF(Weighted!AD$6&gt;0,Weighted!AD$6,""),"")</f>
        <v/>
      </c>
      <c r="AE29" s="24" t="str">
        <f>IF('PLOs-TQF-Mapping'!AE4="x",IF(Weighted!AE$6&gt;0,Weighted!AE$6,""),"")</f>
        <v/>
      </c>
      <c r="AF29" s="24" t="str">
        <f>IF('PLOs-TQF-Mapping'!AF4="x",IF(Weighted!AF$6&gt;0,Weighted!AF$6,""),"")</f>
        <v/>
      </c>
      <c r="AG29" s="46">
        <f ca="1">SUM(D29:AF29)</f>
        <v>5</v>
      </c>
      <c r="AL29" s="104">
        <v>1</v>
      </c>
      <c r="AM29" s="196" t="str">
        <f t="shared" ref="AM29:AV34" si="5">IF(SUMIF($B$29:$B$48,$AL29,D$29:D$48) &gt; 0,SUMIF($B$29:$B$48,$AL29,D$29:D$48),"")</f>
        <v/>
      </c>
      <c r="AN29" s="196" t="str">
        <f t="shared" si="5"/>
        <v/>
      </c>
      <c r="AO29" s="196" t="str">
        <f t="shared" si="5"/>
        <v/>
      </c>
      <c r="AP29" s="196" t="str">
        <f t="shared" si="5"/>
        <v/>
      </c>
      <c r="AQ29" s="196" t="str">
        <f t="shared" si="5"/>
        <v/>
      </c>
      <c r="AR29" s="196">
        <f t="shared" ca="1" si="5"/>
        <v>1</v>
      </c>
      <c r="AS29" s="196" t="str">
        <f t="shared" si="5"/>
        <v/>
      </c>
      <c r="AT29" s="196">
        <f t="shared" ca="1" si="5"/>
        <v>5</v>
      </c>
      <c r="AU29" s="196">
        <f t="shared" ca="1" si="5"/>
        <v>2.3499999999999996</v>
      </c>
      <c r="AV29" s="196" t="str">
        <f t="shared" si="5"/>
        <v/>
      </c>
      <c r="AW29" s="196" t="str">
        <f t="shared" ref="AW29:BF34" si="6">IF(SUMIF($B$29:$B$48,$AL29,N$29:N$48) &gt; 0,SUMIF($B$29:$B$48,$AL29,N$29:N$48),"")</f>
        <v/>
      </c>
      <c r="AX29" s="196" t="str">
        <f t="shared" si="6"/>
        <v/>
      </c>
      <c r="AY29" s="196">
        <f t="shared" ca="1" si="6"/>
        <v>1.7999999999999998</v>
      </c>
      <c r="AZ29" s="196" t="str">
        <f t="shared" si="6"/>
        <v/>
      </c>
      <c r="BA29" s="196">
        <f t="shared" ca="1" si="6"/>
        <v>3.5999999999999996</v>
      </c>
      <c r="BB29" s="196" t="str">
        <f t="shared" si="6"/>
        <v/>
      </c>
      <c r="BC29" s="196" t="str">
        <f t="shared" si="6"/>
        <v/>
      </c>
      <c r="BD29" s="196" t="str">
        <f t="shared" si="6"/>
        <v/>
      </c>
      <c r="BE29" s="196">
        <f t="shared" ca="1" si="6"/>
        <v>2.4500000000000002</v>
      </c>
      <c r="BF29" s="196" t="str">
        <f t="shared" si="6"/>
        <v/>
      </c>
      <c r="BG29" s="196" t="str">
        <f t="shared" ref="BG29:BO34" si="7">IF(SUMIF($B$29:$B$48,$AL29,X$29:X$48) &gt; 0,SUMIF($B$29:$B$48,$AL29,X$29:X$48),"")</f>
        <v/>
      </c>
      <c r="BH29" s="196">
        <f t="shared" ca="1" si="7"/>
        <v>0.1</v>
      </c>
      <c r="BI29" s="196" t="str">
        <f t="shared" si="7"/>
        <v/>
      </c>
      <c r="BJ29" s="196" t="str">
        <f t="shared" si="7"/>
        <v/>
      </c>
      <c r="BK29" s="196" t="str">
        <f t="shared" si="7"/>
        <v/>
      </c>
      <c r="BL29" s="196" t="str">
        <f t="shared" si="7"/>
        <v/>
      </c>
      <c r="BM29" s="196">
        <f t="shared" ca="1" si="7"/>
        <v>0.95</v>
      </c>
      <c r="BN29" s="196" t="str">
        <f t="shared" si="7"/>
        <v/>
      </c>
      <c r="BO29" s="196" t="str">
        <f t="shared" si="7"/>
        <v/>
      </c>
      <c r="BP29" s="46">
        <f t="shared" ref="BP29:BP34" ca="1" si="8">SUM(AM29:BO29)</f>
        <v>17.25</v>
      </c>
    </row>
    <row r="30" spans="1:68" ht="18" customHeight="1">
      <c r="B30" s="5" t="s">
        <v>147</v>
      </c>
      <c r="C30" s="239" t="s">
        <v>148</v>
      </c>
      <c r="D30" s="24" t="str">
        <f>IF('PLOs-TQF-Mapping'!D5="x",IF(Weighted!D$6&gt;0,Weighted!D$6,""),"")</f>
        <v/>
      </c>
      <c r="E30" s="24" t="str">
        <f>IF('PLOs-TQF-Mapping'!E5="x",IF(Weighted!E$6&gt;0,Weighted!E$6,""),"")</f>
        <v/>
      </c>
      <c r="F30" s="24" t="str">
        <f>IF('PLOs-TQF-Mapping'!F5="x",IF(Weighted!F$6&gt;0,Weighted!F$6,""),"")</f>
        <v/>
      </c>
      <c r="G30" s="24" t="str">
        <f>IF('PLOs-TQF-Mapping'!G5="x",IF(Weighted!G$6&gt;0,Weighted!G$6,""),"")</f>
        <v/>
      </c>
      <c r="H30" s="24" t="str">
        <f>IF('PLOs-TQF-Mapping'!H5="x",IF(Weighted!H$6&gt;0,Weighted!H$6,""),"")</f>
        <v/>
      </c>
      <c r="I30" s="24" t="str">
        <f>IF('PLOs-TQF-Mapping'!I5="x",IF(Weighted!I$6&gt;0,Weighted!I$6,""),"")</f>
        <v/>
      </c>
      <c r="J30" s="24" t="str">
        <f>IF('PLOs-TQF-Mapping'!J5="x",IF(Weighted!J$6&gt;0,Weighted!J$6,""),"")</f>
        <v/>
      </c>
      <c r="K30" s="24" t="str">
        <f>IF('PLOs-TQF-Mapping'!K5="x",IF(Weighted!K$6&gt;0,Weighted!K$6,""),"")</f>
        <v/>
      </c>
      <c r="L30" s="24" t="str">
        <f>IF('PLOs-TQF-Mapping'!L5="x",IF(Weighted!L$6&gt;0,Weighted!L$6,""),"")</f>
        <v/>
      </c>
      <c r="M30" s="24" t="str">
        <f>IF('PLOs-TQF-Mapping'!M5="x",IF(Weighted!M$6&gt;0,Weighted!M$6,""),"")</f>
        <v/>
      </c>
      <c r="N30" s="24" t="str">
        <f>IF('PLOs-TQF-Mapping'!N5="x",IF(Weighted!N$6&gt;0,Weighted!N$6,""),"")</f>
        <v/>
      </c>
      <c r="O30" s="24" t="str">
        <f>IF('PLOs-TQF-Mapping'!O5="x",IF(Weighted!O$6&gt;0,Weighted!O$6,""),"")</f>
        <v/>
      </c>
      <c r="P30" s="24">
        <f ca="1">IF('PLOs-TQF-Mapping'!P5="x",IF(Weighted!P$6&gt;0,Weighted!P$6,""),"")</f>
        <v>0.6</v>
      </c>
      <c r="Q30" s="24" t="str">
        <f>IF('PLOs-TQF-Mapping'!Q5="x",IF(Weighted!Q$6&gt;0,Weighted!Q$6,""),"")</f>
        <v/>
      </c>
      <c r="R30" s="24" t="str">
        <f>IF('PLOs-TQF-Mapping'!R5="x",IF(Weighted!R$6&gt;0,Weighted!R$6,""),"")</f>
        <v/>
      </c>
      <c r="S30" s="24" t="str">
        <f>IF('PLOs-TQF-Mapping'!S5="x",IF(Weighted!S$6&gt;0,Weighted!S$6,""),"")</f>
        <v/>
      </c>
      <c r="T30" s="24" t="str">
        <f>IF('PLOs-TQF-Mapping'!T5="x",IF(Weighted!T$6&gt;0,Weighted!T$6,""),"")</f>
        <v/>
      </c>
      <c r="U30" s="24" t="str">
        <f>IF('PLOs-TQF-Mapping'!U5="x",IF(Weighted!U$6&gt;0,Weighted!U$6,""),"")</f>
        <v/>
      </c>
      <c r="V30" s="24" t="str">
        <f>IF('PLOs-TQF-Mapping'!V5="x",IF(Weighted!V$6&gt;0,Weighted!V$6,""),"")</f>
        <v/>
      </c>
      <c r="W30" s="24" t="str">
        <f>IF('PLOs-TQF-Mapping'!W5="x",IF(Weighted!W$6&gt;0,Weighted!W$6,""),"")</f>
        <v/>
      </c>
      <c r="X30" s="24" t="str">
        <f>IF('PLOs-TQF-Mapping'!X5="x",IF(Weighted!X$6&gt;0,Weighted!X$6,""),"")</f>
        <v/>
      </c>
      <c r="Y30" s="24" t="str">
        <f>IF('PLOs-TQF-Mapping'!Y5="x",IF(Weighted!Y$6&gt;0,Weighted!Y$6,""),"")</f>
        <v/>
      </c>
      <c r="Z30" s="24" t="str">
        <f>IF('PLOs-TQF-Mapping'!Z5="x",IF(Weighted!Z$6&gt;0,Weighted!Z$6,""),"")</f>
        <v/>
      </c>
      <c r="AA30" s="24" t="str">
        <f>IF('PLOs-TQF-Mapping'!AA5="x",IF(Weighted!AA$6&gt;0,Weighted!AA$6,""),"")</f>
        <v/>
      </c>
      <c r="AB30" s="24" t="str">
        <f>IF('PLOs-TQF-Mapping'!AB5="x",IF(Weighted!AB$6&gt;0,Weighted!AB$6,""),"")</f>
        <v/>
      </c>
      <c r="AC30" s="24" t="str">
        <f>IF('PLOs-TQF-Mapping'!AC5="x",IF(Weighted!AC$6&gt;0,Weighted!AC$6,""),"")</f>
        <v/>
      </c>
      <c r="AD30" s="24" t="str">
        <f>IF('PLOs-TQF-Mapping'!AD5="x",IF(Weighted!AD$6&gt;0,Weighted!AD$6,""),"")</f>
        <v/>
      </c>
      <c r="AE30" s="24" t="str">
        <f>IF('PLOs-TQF-Mapping'!AE5="x",IF(Weighted!AE$6&gt;0,Weighted!AE$6,""),"")</f>
        <v/>
      </c>
      <c r="AF30" s="24" t="str">
        <f>IF('PLOs-TQF-Mapping'!AF5="x",IF(Weighted!AF$6&gt;0,Weighted!AF$6,""),"")</f>
        <v/>
      </c>
      <c r="AG30" s="46">
        <f t="shared" ref="AG30:AG48" ca="1" si="9">SUM(D30:AF30)</f>
        <v>0.6</v>
      </c>
      <c r="AL30" s="104">
        <v>2</v>
      </c>
      <c r="AM30" s="196" t="str">
        <f t="shared" si="5"/>
        <v/>
      </c>
      <c r="AN30" s="196" t="str">
        <f t="shared" si="5"/>
        <v/>
      </c>
      <c r="AO30" s="196" t="str">
        <f t="shared" si="5"/>
        <v/>
      </c>
      <c r="AP30" s="196" t="str">
        <f t="shared" si="5"/>
        <v/>
      </c>
      <c r="AQ30" s="196" t="str">
        <f t="shared" si="5"/>
        <v/>
      </c>
      <c r="AR30" s="196" t="str">
        <f t="shared" si="5"/>
        <v/>
      </c>
      <c r="AS30" s="196" t="str">
        <f t="shared" si="5"/>
        <v/>
      </c>
      <c r="AT30" s="196" t="str">
        <f t="shared" si="5"/>
        <v/>
      </c>
      <c r="AU30" s="196" t="str">
        <f t="shared" si="5"/>
        <v/>
      </c>
      <c r="AV30" s="196">
        <f t="shared" ca="1" si="5"/>
        <v>2.9999999999999996</v>
      </c>
      <c r="AW30" s="196" t="str">
        <f t="shared" si="6"/>
        <v/>
      </c>
      <c r="AX30" s="196" t="str">
        <f t="shared" si="6"/>
        <v/>
      </c>
      <c r="AY30" s="196" t="str">
        <f t="shared" si="6"/>
        <v/>
      </c>
      <c r="AZ30" s="196">
        <f t="shared" ca="1" si="6"/>
        <v>4.8</v>
      </c>
      <c r="BA30" s="196" t="str">
        <f t="shared" si="6"/>
        <v/>
      </c>
      <c r="BB30" s="196">
        <f t="shared" ca="1" si="6"/>
        <v>17.2</v>
      </c>
      <c r="BC30" s="196" t="str">
        <f t="shared" si="6"/>
        <v/>
      </c>
      <c r="BD30" s="196">
        <f t="shared" ca="1" si="6"/>
        <v>1.9</v>
      </c>
      <c r="BE30" s="196">
        <f t="shared" ca="1" si="6"/>
        <v>9.8000000000000007</v>
      </c>
      <c r="BF30" s="196" t="str">
        <f t="shared" si="6"/>
        <v/>
      </c>
      <c r="BG30" s="196" t="str">
        <f t="shared" si="7"/>
        <v/>
      </c>
      <c r="BH30" s="196" t="str">
        <f t="shared" si="7"/>
        <v/>
      </c>
      <c r="BI30" s="196" t="str">
        <f t="shared" si="7"/>
        <v/>
      </c>
      <c r="BJ30" s="196" t="str">
        <f t="shared" si="7"/>
        <v/>
      </c>
      <c r="BK30" s="196" t="str">
        <f t="shared" si="7"/>
        <v/>
      </c>
      <c r="BL30" s="196" t="str">
        <f t="shared" si="7"/>
        <v/>
      </c>
      <c r="BM30" s="196" t="str">
        <f t="shared" si="7"/>
        <v/>
      </c>
      <c r="BN30" s="196" t="str">
        <f t="shared" si="7"/>
        <v/>
      </c>
      <c r="BO30" s="196" t="str">
        <f t="shared" si="7"/>
        <v/>
      </c>
      <c r="BP30" s="46">
        <f t="shared" ca="1" si="8"/>
        <v>36.700000000000003</v>
      </c>
    </row>
    <row r="31" spans="1:68" ht="18" customHeight="1">
      <c r="B31" s="5" t="s">
        <v>147</v>
      </c>
      <c r="C31" s="239" t="s">
        <v>149</v>
      </c>
      <c r="D31" s="24" t="str">
        <f>IF('PLOs-TQF-Mapping'!D6="x",IF(Weighted!D$6&gt;0,Weighted!D$6,""),"")</f>
        <v/>
      </c>
      <c r="E31" s="24" t="str">
        <f>IF('PLOs-TQF-Mapping'!E6="x",IF(Weighted!E$6&gt;0,Weighted!E$6,""),"")</f>
        <v/>
      </c>
      <c r="F31" s="24" t="str">
        <f>IF('PLOs-TQF-Mapping'!F6="x",IF(Weighted!F$6&gt;0,Weighted!F$6,""),"")</f>
        <v/>
      </c>
      <c r="G31" s="24" t="str">
        <f>IF('PLOs-TQF-Mapping'!G6="x",IF(Weighted!G$6&gt;0,Weighted!G$6,""),"")</f>
        <v/>
      </c>
      <c r="H31" s="24" t="str">
        <f>IF('PLOs-TQF-Mapping'!H6="x",IF(Weighted!H$6&gt;0,Weighted!H$6,""),"")</f>
        <v/>
      </c>
      <c r="I31" s="24" t="str">
        <f>IF('PLOs-TQF-Mapping'!I6="x",IF(Weighted!I$6&gt;0,Weighted!I$6,""),"")</f>
        <v/>
      </c>
      <c r="J31" s="24" t="str">
        <f>IF('PLOs-TQF-Mapping'!J6="x",IF(Weighted!J$6&gt;0,Weighted!J$6,""),"")</f>
        <v/>
      </c>
      <c r="K31" s="24" t="str">
        <f>IF('PLOs-TQF-Mapping'!K6="x",IF(Weighted!K$6&gt;0,Weighted!K$6,""),"")</f>
        <v/>
      </c>
      <c r="L31" s="24" t="str">
        <f>IF('PLOs-TQF-Mapping'!L6="x",IF(Weighted!L$6&gt;0,Weighted!L$6,""),"")</f>
        <v/>
      </c>
      <c r="M31" s="24" t="str">
        <f>IF('PLOs-TQF-Mapping'!M6="x",IF(Weighted!M$6&gt;0,Weighted!M$6,""),"")</f>
        <v/>
      </c>
      <c r="N31" s="24" t="str">
        <f>IF('PLOs-TQF-Mapping'!N6="x",IF(Weighted!N$6&gt;0,Weighted!N$6,""),"")</f>
        <v/>
      </c>
      <c r="O31" s="24" t="str">
        <f>IF('PLOs-TQF-Mapping'!O6="x",IF(Weighted!O$6&gt;0,Weighted!O$6,""),"")</f>
        <v/>
      </c>
      <c r="P31" s="24">
        <f ca="1">IF('PLOs-TQF-Mapping'!P6="x",IF(Weighted!P$6&gt;0,Weighted!P$6,""),"")</f>
        <v>0.6</v>
      </c>
      <c r="Q31" s="24" t="str">
        <f>IF('PLOs-TQF-Mapping'!Q6="x",IF(Weighted!Q$6&gt;0,Weighted!Q$6,""),"")</f>
        <v/>
      </c>
      <c r="R31" s="24" t="str">
        <f>IF('PLOs-TQF-Mapping'!R6="x",IF(Weighted!R$6&gt;0,Weighted!R$6,""),"")</f>
        <v/>
      </c>
      <c r="S31" s="24" t="str">
        <f>IF('PLOs-TQF-Mapping'!S6="x",IF(Weighted!S$6&gt;0,Weighted!S$6,""),"")</f>
        <v/>
      </c>
      <c r="T31" s="24" t="str">
        <f>IF('PLOs-TQF-Mapping'!T6="x",IF(Weighted!T$6&gt;0,Weighted!T$6,""),"")</f>
        <v/>
      </c>
      <c r="U31" s="24" t="str">
        <f>IF('PLOs-TQF-Mapping'!U6="x",IF(Weighted!U$6&gt;0,Weighted!U$6,""),"")</f>
        <v/>
      </c>
      <c r="V31" s="24" t="str">
        <f>IF('PLOs-TQF-Mapping'!V6="x",IF(Weighted!V$6&gt;0,Weighted!V$6,""),"")</f>
        <v/>
      </c>
      <c r="W31" s="24" t="str">
        <f>IF('PLOs-TQF-Mapping'!W6="x",IF(Weighted!W$6&gt;0,Weighted!W$6,""),"")</f>
        <v/>
      </c>
      <c r="X31" s="24" t="str">
        <f>IF('PLOs-TQF-Mapping'!X6="x",IF(Weighted!X$6&gt;0,Weighted!X$6,""),"")</f>
        <v/>
      </c>
      <c r="Y31" s="24" t="str">
        <f>IF('PLOs-TQF-Mapping'!Y6="x",IF(Weighted!Y$6&gt;0,Weighted!Y$6,""),"")</f>
        <v/>
      </c>
      <c r="Z31" s="24" t="str">
        <f>IF('PLOs-TQF-Mapping'!Z6="x",IF(Weighted!Z$6&gt;0,Weighted!Z$6,""),"")</f>
        <v/>
      </c>
      <c r="AA31" s="24" t="str">
        <f>IF('PLOs-TQF-Mapping'!AA6="x",IF(Weighted!AA$6&gt;0,Weighted!AA$6,""),"")</f>
        <v/>
      </c>
      <c r="AB31" s="24" t="str">
        <f>IF('PLOs-TQF-Mapping'!AB6="x",IF(Weighted!AB$6&gt;0,Weighted!AB$6,""),"")</f>
        <v/>
      </c>
      <c r="AC31" s="24" t="str">
        <f>IF('PLOs-TQF-Mapping'!AC6="x",IF(Weighted!AC$6&gt;0,Weighted!AC$6,""),"")</f>
        <v/>
      </c>
      <c r="AD31" s="24" t="str">
        <f>IF('PLOs-TQF-Mapping'!AD6="x",IF(Weighted!AD$6&gt;0,Weighted!AD$6,""),"")</f>
        <v/>
      </c>
      <c r="AE31" s="24" t="str">
        <f>IF('PLOs-TQF-Mapping'!AE6="x",IF(Weighted!AE$6&gt;0,Weighted!AE$6,""),"")</f>
        <v/>
      </c>
      <c r="AF31" s="24" t="str">
        <f>IF('PLOs-TQF-Mapping'!AF6="x",IF(Weighted!AF$6&gt;0,Weighted!AF$6,""),"")</f>
        <v/>
      </c>
      <c r="AG31" s="46">
        <f t="shared" ca="1" si="9"/>
        <v>0.6</v>
      </c>
      <c r="AL31" s="104">
        <v>3</v>
      </c>
      <c r="AM31" s="196" t="str">
        <f t="shared" si="5"/>
        <v/>
      </c>
      <c r="AN31" s="196" t="str">
        <f t="shared" si="5"/>
        <v/>
      </c>
      <c r="AO31" s="196" t="str">
        <f t="shared" si="5"/>
        <v/>
      </c>
      <c r="AP31" s="196" t="str">
        <f t="shared" si="5"/>
        <v/>
      </c>
      <c r="AQ31" s="196" t="str">
        <f t="shared" si="5"/>
        <v/>
      </c>
      <c r="AR31" s="196" t="str">
        <f t="shared" si="5"/>
        <v/>
      </c>
      <c r="AS31" s="196" t="str">
        <f t="shared" si="5"/>
        <v/>
      </c>
      <c r="AT31" s="196" t="str">
        <f t="shared" si="5"/>
        <v/>
      </c>
      <c r="AU31" s="196" t="str">
        <f t="shared" si="5"/>
        <v/>
      </c>
      <c r="AV31" s="196">
        <f t="shared" ca="1" si="5"/>
        <v>1.4999999999999998</v>
      </c>
      <c r="AW31" s="196" t="str">
        <f t="shared" si="6"/>
        <v/>
      </c>
      <c r="AX31" s="196" t="str">
        <f t="shared" si="6"/>
        <v/>
      </c>
      <c r="AY31" s="196" t="str">
        <f t="shared" si="6"/>
        <v/>
      </c>
      <c r="AZ31" s="196" t="str">
        <f t="shared" si="6"/>
        <v/>
      </c>
      <c r="BA31" s="196" t="str">
        <f t="shared" si="6"/>
        <v/>
      </c>
      <c r="BB31" s="196">
        <f t="shared" ca="1" si="6"/>
        <v>12.899999999999999</v>
      </c>
      <c r="BC31" s="196" t="str">
        <f t="shared" si="6"/>
        <v/>
      </c>
      <c r="BD31" s="196" t="str">
        <f t="shared" si="6"/>
        <v/>
      </c>
      <c r="BE31" s="196">
        <f t="shared" ca="1" si="6"/>
        <v>7.3500000000000005</v>
      </c>
      <c r="BF31" s="196" t="str">
        <f t="shared" si="6"/>
        <v/>
      </c>
      <c r="BG31" s="196" t="str">
        <f t="shared" si="7"/>
        <v/>
      </c>
      <c r="BH31" s="196">
        <f t="shared" ca="1" si="7"/>
        <v>0.05</v>
      </c>
      <c r="BI31" s="196" t="str">
        <f t="shared" si="7"/>
        <v/>
      </c>
      <c r="BJ31" s="196">
        <f t="shared" ca="1" si="7"/>
        <v>0.2</v>
      </c>
      <c r="BK31" s="196" t="str">
        <f t="shared" si="7"/>
        <v/>
      </c>
      <c r="BL31" s="196" t="str">
        <f t="shared" si="7"/>
        <v/>
      </c>
      <c r="BM31" s="196">
        <f t="shared" ca="1" si="7"/>
        <v>0.95</v>
      </c>
      <c r="BN31" s="196" t="str">
        <f t="shared" si="7"/>
        <v/>
      </c>
      <c r="BO31" s="196" t="str">
        <f t="shared" si="7"/>
        <v/>
      </c>
      <c r="BP31" s="46">
        <f t="shared" ca="1" si="8"/>
        <v>22.95</v>
      </c>
    </row>
    <row r="32" spans="1:68" ht="18" customHeight="1">
      <c r="B32" s="5" t="s">
        <v>147</v>
      </c>
      <c r="C32" s="239" t="s">
        <v>150</v>
      </c>
      <c r="D32" s="24" t="str">
        <f>IF('PLOs-TQF-Mapping'!D7="x",IF(Weighted!D$6&gt;0,Weighted!D$6,""),"")</f>
        <v/>
      </c>
      <c r="E32" s="24" t="str">
        <f>IF('PLOs-TQF-Mapping'!E7="x",IF(Weighted!E$6&gt;0,Weighted!E$6,""),"")</f>
        <v/>
      </c>
      <c r="F32" s="24" t="str">
        <f>IF('PLOs-TQF-Mapping'!F7="x",IF(Weighted!F$6&gt;0,Weighted!F$6,""),"")</f>
        <v/>
      </c>
      <c r="G32" s="24" t="str">
        <f>IF('PLOs-TQF-Mapping'!G7="x",IF(Weighted!G$6&gt;0,Weighted!G$6,""),"")</f>
        <v/>
      </c>
      <c r="H32" s="24" t="str">
        <f>IF('PLOs-TQF-Mapping'!H7="x",IF(Weighted!H$6&gt;0,Weighted!H$6,""),"")</f>
        <v/>
      </c>
      <c r="I32" s="24">
        <f ca="1">IF('PLOs-TQF-Mapping'!I7="x",IF(Weighted!I$6&gt;0,Weighted!I$6,""),"")</f>
        <v>1</v>
      </c>
      <c r="J32" s="24" t="str">
        <f>IF('PLOs-TQF-Mapping'!J7="x",IF(Weighted!J$6&gt;0,Weighted!J$6,""),"")</f>
        <v/>
      </c>
      <c r="K32" s="24" t="str">
        <f>IF('PLOs-TQF-Mapping'!K7="x",IF(Weighted!K$6&gt;0,Weighted!K$6,""),"")</f>
        <v/>
      </c>
      <c r="L32" s="24" t="str">
        <f>IF('PLOs-TQF-Mapping'!L7="x",IF(Weighted!L$6&gt;0,Weighted!L$6,""),"")</f>
        <v/>
      </c>
      <c r="M32" s="24" t="str">
        <f>IF('PLOs-TQF-Mapping'!M7="x",IF(Weighted!M$6&gt;0,Weighted!M$6,""),"")</f>
        <v/>
      </c>
      <c r="N32" s="24" t="str">
        <f>IF('PLOs-TQF-Mapping'!N7="x",IF(Weighted!N$6&gt;0,Weighted!N$6,""),"")</f>
        <v/>
      </c>
      <c r="O32" s="24" t="str">
        <f>IF('PLOs-TQF-Mapping'!O7="x",IF(Weighted!O$6&gt;0,Weighted!O$6,""),"")</f>
        <v/>
      </c>
      <c r="P32" s="24">
        <f ca="1">IF('PLOs-TQF-Mapping'!P7="x",IF(Weighted!P$6&gt;0,Weighted!P$6,""),"")</f>
        <v>0.6</v>
      </c>
      <c r="Q32" s="24" t="str">
        <f>IF('PLOs-TQF-Mapping'!Q7="x",IF(Weighted!Q$6&gt;0,Weighted!Q$6,""),"")</f>
        <v/>
      </c>
      <c r="R32" s="24">
        <f ca="1">IF('PLOs-TQF-Mapping'!R7="x",IF(Weighted!R$6&gt;0,Weighted!R$6,""),"")</f>
        <v>1.7999999999999998</v>
      </c>
      <c r="S32" s="24" t="str">
        <f>IF('PLOs-TQF-Mapping'!S7="x",IF(Weighted!S$6&gt;0,Weighted!S$6,""),"")</f>
        <v/>
      </c>
      <c r="T32" s="24" t="str">
        <f>IF('PLOs-TQF-Mapping'!T7="x",IF(Weighted!T$6&gt;0,Weighted!T$6,""),"")</f>
        <v/>
      </c>
      <c r="U32" s="24" t="str">
        <f>IF('PLOs-TQF-Mapping'!U7="x",IF(Weighted!U$6&gt;0,Weighted!U$6,""),"")</f>
        <v/>
      </c>
      <c r="V32" s="24" t="str">
        <f>IF('PLOs-TQF-Mapping'!V7="x",IF(Weighted!V$6&gt;0,Weighted!V$6,""),"")</f>
        <v/>
      </c>
      <c r="W32" s="24" t="str">
        <f>IF('PLOs-TQF-Mapping'!W7="x",IF(Weighted!W$6&gt;0,Weighted!W$6,""),"")</f>
        <v/>
      </c>
      <c r="X32" s="24" t="str">
        <f>IF('PLOs-TQF-Mapping'!X7="x",IF(Weighted!X$6&gt;0,Weighted!X$6,""),"")</f>
        <v/>
      </c>
      <c r="Y32" s="24">
        <f ca="1">IF('PLOs-TQF-Mapping'!Y7="x",IF(Weighted!Y$6&gt;0,Weighted!Y$6,""),"")</f>
        <v>0.05</v>
      </c>
      <c r="Z32" s="24" t="str">
        <f>IF('PLOs-TQF-Mapping'!Z7="x",IF(Weighted!Z$6&gt;0,Weighted!Z$6,""),"")</f>
        <v/>
      </c>
      <c r="AA32" s="24" t="str">
        <f>IF('PLOs-TQF-Mapping'!AA7="x",IF(Weighted!AA$6&gt;0,Weighted!AA$6,""),"")</f>
        <v/>
      </c>
      <c r="AB32" s="24" t="str">
        <f>IF('PLOs-TQF-Mapping'!AB7="x",IF(Weighted!AB$6&gt;0,Weighted!AB$6,""),"")</f>
        <v/>
      </c>
      <c r="AC32" s="24" t="str">
        <f>IF('PLOs-TQF-Mapping'!AC7="x",IF(Weighted!AC$6&gt;0,Weighted!AC$6,""),"")</f>
        <v/>
      </c>
      <c r="AD32" s="24" t="str">
        <f>IF('PLOs-TQF-Mapping'!AD7="x",IF(Weighted!AD$6&gt;0,Weighted!AD$6,""),"")</f>
        <v/>
      </c>
      <c r="AE32" s="24" t="str">
        <f>IF('PLOs-TQF-Mapping'!AE7="x",IF(Weighted!AE$6&gt;0,Weighted!AE$6,""),"")</f>
        <v/>
      </c>
      <c r="AF32" s="24" t="str">
        <f>IF('PLOs-TQF-Mapping'!AF7="x",IF(Weighted!AF$6&gt;0,Weighted!AF$6,""),"")</f>
        <v/>
      </c>
      <c r="AG32" s="46">
        <f t="shared" ca="1" si="9"/>
        <v>3.4499999999999997</v>
      </c>
      <c r="AL32" s="104">
        <v>4</v>
      </c>
      <c r="AM32" s="196" t="str">
        <f t="shared" si="5"/>
        <v/>
      </c>
      <c r="AN32" s="196" t="str">
        <f t="shared" si="5"/>
        <v/>
      </c>
      <c r="AO32" s="196">
        <f t="shared" ca="1" si="5"/>
        <v>0.05</v>
      </c>
      <c r="AP32" s="196">
        <f t="shared" ca="1" si="5"/>
        <v>1.2</v>
      </c>
      <c r="AQ32" s="196" t="str">
        <f t="shared" si="5"/>
        <v/>
      </c>
      <c r="AR32" s="196" t="str">
        <f t="shared" si="5"/>
        <v/>
      </c>
      <c r="AS32" s="196" t="str">
        <f t="shared" si="5"/>
        <v/>
      </c>
      <c r="AT32" s="196" t="str">
        <f t="shared" si="5"/>
        <v/>
      </c>
      <c r="AU32" s="196" t="str">
        <f t="shared" si="5"/>
        <v/>
      </c>
      <c r="AV32" s="196" t="str">
        <f t="shared" si="5"/>
        <v/>
      </c>
      <c r="AW32" s="196" t="str">
        <f t="shared" si="6"/>
        <v/>
      </c>
      <c r="AX32" s="196" t="str">
        <f t="shared" si="6"/>
        <v/>
      </c>
      <c r="AY32" s="196" t="str">
        <f t="shared" si="6"/>
        <v/>
      </c>
      <c r="AZ32" s="196" t="str">
        <f t="shared" si="6"/>
        <v/>
      </c>
      <c r="BA32" s="196" t="str">
        <f t="shared" si="6"/>
        <v/>
      </c>
      <c r="BB32" s="196" t="str">
        <f t="shared" si="6"/>
        <v/>
      </c>
      <c r="BC32" s="196" t="str">
        <f t="shared" si="6"/>
        <v/>
      </c>
      <c r="BD32" s="196" t="str">
        <f t="shared" si="6"/>
        <v/>
      </c>
      <c r="BE32" s="196" t="str">
        <f t="shared" si="6"/>
        <v/>
      </c>
      <c r="BF32" s="196">
        <f t="shared" ca="1" si="6"/>
        <v>0.19999999999999996</v>
      </c>
      <c r="BG32" s="196">
        <f t="shared" ca="1" si="7"/>
        <v>0.29999999999999993</v>
      </c>
      <c r="BH32" s="196" t="str">
        <f t="shared" si="7"/>
        <v/>
      </c>
      <c r="BI32" s="196">
        <f t="shared" ca="1" si="7"/>
        <v>0.25</v>
      </c>
      <c r="BJ32" s="196">
        <f t="shared" ca="1" si="7"/>
        <v>0.2</v>
      </c>
      <c r="BK32" s="196" t="str">
        <f t="shared" si="7"/>
        <v/>
      </c>
      <c r="BL32" s="196">
        <f t="shared" ca="1" si="7"/>
        <v>3.1</v>
      </c>
      <c r="BM32" s="196" t="str">
        <f t="shared" si="7"/>
        <v/>
      </c>
      <c r="BN32" s="196">
        <f t="shared" ca="1" si="7"/>
        <v>1.5</v>
      </c>
      <c r="BO32" s="196">
        <f t="shared" ca="1" si="7"/>
        <v>4</v>
      </c>
      <c r="BP32" s="46">
        <f t="shared" ca="1" si="8"/>
        <v>10.8</v>
      </c>
    </row>
    <row r="33" spans="2:68" ht="18" customHeight="1">
      <c r="B33" s="5" t="s">
        <v>147</v>
      </c>
      <c r="C33" s="239" t="s">
        <v>151</v>
      </c>
      <c r="D33" s="24" t="str">
        <f>IF('PLOs-TQF-Mapping'!D8="x",IF(Weighted!D$6&gt;0,Weighted!D$6,""),"")</f>
        <v/>
      </c>
      <c r="E33" s="24" t="str">
        <f>IF('PLOs-TQF-Mapping'!E8="x",IF(Weighted!E$6&gt;0,Weighted!E$6,""),"")</f>
        <v/>
      </c>
      <c r="F33" s="24" t="str">
        <f>IF('PLOs-TQF-Mapping'!F8="x",IF(Weighted!F$6&gt;0,Weighted!F$6,""),"")</f>
        <v/>
      </c>
      <c r="G33" s="24" t="str">
        <f>IF('PLOs-TQF-Mapping'!G8="x",IF(Weighted!G$6&gt;0,Weighted!G$6,""),"")</f>
        <v/>
      </c>
      <c r="H33" s="24" t="str">
        <f>IF('PLOs-TQF-Mapping'!H8="x",IF(Weighted!H$6&gt;0,Weighted!H$6,""),"")</f>
        <v/>
      </c>
      <c r="I33" s="24" t="str">
        <f>IF('PLOs-TQF-Mapping'!I8="x",IF(Weighted!I$6&gt;0,Weighted!I$6,""),"")</f>
        <v/>
      </c>
      <c r="J33" s="24" t="str">
        <f>IF('PLOs-TQF-Mapping'!J8="x",IF(Weighted!J$6&gt;0,Weighted!J$6,""),"")</f>
        <v/>
      </c>
      <c r="K33" s="24" t="str">
        <f>IF('PLOs-TQF-Mapping'!K8="x",IF(Weighted!K$6&gt;0,Weighted!K$6,""),"")</f>
        <v/>
      </c>
      <c r="L33" s="24">
        <f ca="1">IF('PLOs-TQF-Mapping'!L8="x",IF(Weighted!L$6&gt;0,Weighted!L$6,""),"")</f>
        <v>2.3499999999999996</v>
      </c>
      <c r="M33" s="24" t="str">
        <f>IF('PLOs-TQF-Mapping'!M8="x",IF(Weighted!M$6&gt;0,Weighted!M$6,""),"")</f>
        <v/>
      </c>
      <c r="N33" s="24" t="str">
        <f>IF('PLOs-TQF-Mapping'!N8="x",IF(Weighted!N$6&gt;0,Weighted!N$6,""),"")</f>
        <v/>
      </c>
      <c r="O33" s="24" t="str">
        <f>IF('PLOs-TQF-Mapping'!O8="x",IF(Weighted!O$6&gt;0,Weighted!O$6,""),"")</f>
        <v/>
      </c>
      <c r="P33" s="24" t="str">
        <f>IF('PLOs-TQF-Mapping'!P8="x",IF(Weighted!P$6&gt;0,Weighted!P$6,""),"")</f>
        <v/>
      </c>
      <c r="Q33" s="24" t="str">
        <f>IF('PLOs-TQF-Mapping'!Q8="x",IF(Weighted!Q$6&gt;0,Weighted!Q$6,""),"")</f>
        <v/>
      </c>
      <c r="R33" s="24">
        <f ca="1">IF('PLOs-TQF-Mapping'!R8="x",IF(Weighted!R$6&gt;0,Weighted!R$6,""),"")</f>
        <v>1.7999999999999998</v>
      </c>
      <c r="S33" s="24" t="str">
        <f>IF('PLOs-TQF-Mapping'!S8="x",IF(Weighted!S$6&gt;0,Weighted!S$6,""),"")</f>
        <v/>
      </c>
      <c r="T33" s="24" t="str">
        <f>IF('PLOs-TQF-Mapping'!T8="x",IF(Weighted!T$6&gt;0,Weighted!T$6,""),"")</f>
        <v/>
      </c>
      <c r="U33" s="24" t="str">
        <f>IF('PLOs-TQF-Mapping'!U8="x",IF(Weighted!U$6&gt;0,Weighted!U$6,""),"")</f>
        <v/>
      </c>
      <c r="V33" s="24">
        <f ca="1">IF('PLOs-TQF-Mapping'!V8="x",IF(Weighted!V$6&gt;0,Weighted!V$6,""),"")</f>
        <v>2.4500000000000002</v>
      </c>
      <c r="W33" s="24" t="str">
        <f>IF('PLOs-TQF-Mapping'!W8="x",IF(Weighted!W$6&gt;0,Weighted!W$6,""),"")</f>
        <v/>
      </c>
      <c r="X33" s="24" t="str">
        <f>IF('PLOs-TQF-Mapping'!X8="x",IF(Weighted!X$6&gt;0,Weighted!X$6,""),"")</f>
        <v/>
      </c>
      <c r="Y33" s="24">
        <f ca="1">IF('PLOs-TQF-Mapping'!Y8="x",IF(Weighted!Y$6&gt;0,Weighted!Y$6,""),"")</f>
        <v>0.05</v>
      </c>
      <c r="Z33" s="24" t="str">
        <f>IF('PLOs-TQF-Mapping'!Z8="x",IF(Weighted!Z$6&gt;0,Weighted!Z$6,""),"")</f>
        <v/>
      </c>
      <c r="AA33" s="24" t="str">
        <f>IF('PLOs-TQF-Mapping'!AA8="x",IF(Weighted!AA$6&gt;0,Weighted!AA$6,""),"")</f>
        <v/>
      </c>
      <c r="AB33" s="24" t="str">
        <f>IF('PLOs-TQF-Mapping'!AB8="x",IF(Weighted!AB$6&gt;0,Weighted!AB$6,""),"")</f>
        <v/>
      </c>
      <c r="AC33" s="24" t="str">
        <f>IF('PLOs-TQF-Mapping'!AC8="x",IF(Weighted!AC$6&gt;0,Weighted!AC$6,""),"")</f>
        <v/>
      </c>
      <c r="AD33" s="24">
        <f ca="1">IF('PLOs-TQF-Mapping'!AD8="x",IF(Weighted!AD$6&gt;0,Weighted!AD$6,""),"")</f>
        <v>0.95</v>
      </c>
      <c r="AE33" s="24" t="str">
        <f>IF('PLOs-TQF-Mapping'!AE8="x",IF(Weighted!AE$6&gt;0,Weighted!AE$6,""),"")</f>
        <v/>
      </c>
      <c r="AF33" s="24" t="str">
        <f>IF('PLOs-TQF-Mapping'!AF8="x",IF(Weighted!AF$6&gt;0,Weighted!AF$6,""),"")</f>
        <v/>
      </c>
      <c r="AG33" s="46">
        <f t="shared" ca="1" si="9"/>
        <v>7.6</v>
      </c>
      <c r="AH33" s="10">
        <f ca="1">SUM(AG29:AG33)</f>
        <v>17.25</v>
      </c>
      <c r="AK33" s="10"/>
      <c r="AL33" s="104">
        <v>5</v>
      </c>
      <c r="AM33" s="196" t="str">
        <f t="shared" si="5"/>
        <v/>
      </c>
      <c r="AN33" s="196" t="str">
        <f t="shared" si="5"/>
        <v/>
      </c>
      <c r="AO33" s="196" t="str">
        <f t="shared" si="5"/>
        <v/>
      </c>
      <c r="AP33" s="196" t="str">
        <f t="shared" si="5"/>
        <v/>
      </c>
      <c r="AQ33" s="196" t="str">
        <f t="shared" si="5"/>
        <v/>
      </c>
      <c r="AR33" s="196" t="str">
        <f t="shared" si="5"/>
        <v/>
      </c>
      <c r="AS33" s="196" t="str">
        <f t="shared" si="5"/>
        <v/>
      </c>
      <c r="AT33" s="196" t="str">
        <f t="shared" si="5"/>
        <v/>
      </c>
      <c r="AU33" s="196" t="str">
        <f t="shared" si="5"/>
        <v/>
      </c>
      <c r="AV33" s="196" t="str">
        <f t="shared" si="5"/>
        <v/>
      </c>
      <c r="AW33" s="196">
        <f t="shared" ca="1" si="6"/>
        <v>1</v>
      </c>
      <c r="AX33" s="196" t="str">
        <f t="shared" ca="1" si="6"/>
        <v/>
      </c>
      <c r="AY33" s="196" t="str">
        <f t="shared" si="6"/>
        <v/>
      </c>
      <c r="AZ33" s="196" t="str">
        <f t="shared" si="6"/>
        <v/>
      </c>
      <c r="BA33" s="196" t="str">
        <f t="shared" si="6"/>
        <v/>
      </c>
      <c r="BB33" s="196" t="str">
        <f t="shared" si="6"/>
        <v/>
      </c>
      <c r="BC33" s="196">
        <f t="shared" ca="1" si="6"/>
        <v>0.49999999999999994</v>
      </c>
      <c r="BD33" s="196" t="str">
        <f t="shared" si="6"/>
        <v/>
      </c>
      <c r="BE33" s="196" t="str">
        <f t="shared" si="6"/>
        <v/>
      </c>
      <c r="BF33" s="196" t="str">
        <f t="shared" si="6"/>
        <v/>
      </c>
      <c r="BG33" s="196" t="str">
        <f t="shared" si="7"/>
        <v/>
      </c>
      <c r="BH33" s="196" t="str">
        <f t="shared" si="7"/>
        <v/>
      </c>
      <c r="BI33" s="196" t="str">
        <f t="shared" si="7"/>
        <v/>
      </c>
      <c r="BJ33" s="196" t="str">
        <f t="shared" si="7"/>
        <v/>
      </c>
      <c r="BK33" s="196">
        <f t="shared" ca="1" si="7"/>
        <v>2.0499999999999998</v>
      </c>
      <c r="BL33" s="196">
        <f t="shared" ca="1" si="7"/>
        <v>1.55</v>
      </c>
      <c r="BM33" s="196" t="str">
        <f t="shared" si="7"/>
        <v/>
      </c>
      <c r="BN33" s="196" t="str">
        <f t="shared" si="7"/>
        <v/>
      </c>
      <c r="BO33" s="196">
        <f t="shared" ca="1" si="7"/>
        <v>2</v>
      </c>
      <c r="BP33" s="46">
        <f t="shared" ca="1" si="8"/>
        <v>7.1</v>
      </c>
    </row>
    <row r="34" spans="2:68" ht="18" customHeight="1">
      <c r="B34" s="5" t="s">
        <v>148</v>
      </c>
      <c r="C34" s="239" t="s">
        <v>147</v>
      </c>
      <c r="D34" s="24" t="str">
        <f>IF('PLOs-TQF-Mapping'!D9="x",IF(Weighted!D$6&gt;0,Weighted!D$6,""),"")</f>
        <v/>
      </c>
      <c r="E34" s="24" t="str">
        <f>IF('PLOs-TQF-Mapping'!E9="x",IF(Weighted!E$6&gt;0,Weighted!E$6,""),"")</f>
        <v/>
      </c>
      <c r="F34" s="24" t="str">
        <f>IF('PLOs-TQF-Mapping'!F9="x",IF(Weighted!F$6&gt;0,Weighted!F$6,""),"")</f>
        <v/>
      </c>
      <c r="G34" s="24" t="str">
        <f>IF('PLOs-TQF-Mapping'!G9="x",IF(Weighted!G$6&gt;0,Weighted!G$6,""),"")</f>
        <v/>
      </c>
      <c r="H34" s="24" t="str">
        <f>IF('PLOs-TQF-Mapping'!H9="x",IF(Weighted!H$6&gt;0,Weighted!H$6,""),"")</f>
        <v/>
      </c>
      <c r="I34" s="24" t="str">
        <f>IF('PLOs-TQF-Mapping'!I9="x",IF(Weighted!I$6&gt;0,Weighted!I$6,""),"")</f>
        <v/>
      </c>
      <c r="J34" s="24" t="str">
        <f>IF('PLOs-TQF-Mapping'!J9="x",IF(Weighted!J$6&gt;0,Weighted!J$6,""),"")</f>
        <v/>
      </c>
      <c r="K34" s="24" t="str">
        <f>IF('PLOs-TQF-Mapping'!K9="x",IF(Weighted!K$6&gt;0,Weighted!K$6,""),"")</f>
        <v/>
      </c>
      <c r="L34" s="24" t="str">
        <f>IF('PLOs-TQF-Mapping'!L9="x",IF(Weighted!L$6&gt;0,Weighted!L$6,""),"")</f>
        <v/>
      </c>
      <c r="M34" s="24">
        <f ca="1">IF('PLOs-TQF-Mapping'!M9="x",IF(Weighted!M$6&gt;0,Weighted!M$6,""),"")</f>
        <v>0.74999999999999989</v>
      </c>
      <c r="N34" s="24" t="str">
        <f>IF('PLOs-TQF-Mapping'!N9="x",IF(Weighted!N$6&gt;0,Weighted!N$6,""),"")</f>
        <v/>
      </c>
      <c r="O34" s="24" t="str">
        <f>IF('PLOs-TQF-Mapping'!O9="x",IF(Weighted!O$6&gt;0,Weighted!O$6,""),"")</f>
        <v/>
      </c>
      <c r="P34" s="24" t="str">
        <f>IF('PLOs-TQF-Mapping'!P9="x",IF(Weighted!P$6&gt;0,Weighted!P$6,""),"")</f>
        <v/>
      </c>
      <c r="Q34" s="24">
        <f ca="1">IF('PLOs-TQF-Mapping'!Q9="x",IF(Weighted!Q$6&gt;0,Weighted!Q$6,""),"")</f>
        <v>1.2</v>
      </c>
      <c r="R34" s="24" t="str">
        <f>IF('PLOs-TQF-Mapping'!R9="x",IF(Weighted!R$6&gt;0,Weighted!R$6,""),"")</f>
        <v/>
      </c>
      <c r="S34" s="24">
        <f ca="1">IF('PLOs-TQF-Mapping'!S9="x",IF(Weighted!S$6&gt;0,Weighted!S$6,""),"")</f>
        <v>4.3</v>
      </c>
      <c r="T34" s="24" t="str">
        <f>IF('PLOs-TQF-Mapping'!T9="x",IF(Weighted!T$6&gt;0,Weighted!T$6,""),"")</f>
        <v/>
      </c>
      <c r="U34" s="24">
        <f ca="1">IF('PLOs-TQF-Mapping'!U9="x",IF(Weighted!U$6&gt;0,Weighted!U$6,""),"")</f>
        <v>1.9</v>
      </c>
      <c r="V34" s="24">
        <f ca="1">IF('PLOs-TQF-Mapping'!V9="x",IF(Weighted!V$6&gt;0,Weighted!V$6,""),"")</f>
        <v>2.4500000000000002</v>
      </c>
      <c r="W34" s="24" t="str">
        <f>IF('PLOs-TQF-Mapping'!W9="x",IF(Weighted!W$6&gt;0,Weighted!W$6,""),"")</f>
        <v/>
      </c>
      <c r="X34" s="24" t="str">
        <f>IF('PLOs-TQF-Mapping'!X9="x",IF(Weighted!X$6&gt;0,Weighted!X$6,""),"")</f>
        <v/>
      </c>
      <c r="Y34" s="24" t="str">
        <f>IF('PLOs-TQF-Mapping'!Y9="x",IF(Weighted!Y$6&gt;0,Weighted!Y$6,""),"")</f>
        <v/>
      </c>
      <c r="Z34" s="24" t="str">
        <f>IF('PLOs-TQF-Mapping'!Z9="x",IF(Weighted!Z$6&gt;0,Weighted!Z$6,""),"")</f>
        <v/>
      </c>
      <c r="AA34" s="24" t="str">
        <f>IF('PLOs-TQF-Mapping'!AA9="x",IF(Weighted!AA$6&gt;0,Weighted!AA$6,""),"")</f>
        <v/>
      </c>
      <c r="AB34" s="24" t="str">
        <f>IF('PLOs-TQF-Mapping'!AB9="x",IF(Weighted!AB$6&gt;0,Weighted!AB$6,""),"")</f>
        <v/>
      </c>
      <c r="AC34" s="24" t="str">
        <f>IF('PLOs-TQF-Mapping'!AC9="x",IF(Weighted!AC$6&gt;0,Weighted!AC$6,""),"")</f>
        <v/>
      </c>
      <c r="AD34" s="24" t="str">
        <f>IF('PLOs-TQF-Mapping'!AD9="x",IF(Weighted!AD$6&gt;0,Weighted!AD$6,""),"")</f>
        <v/>
      </c>
      <c r="AE34" s="24" t="str">
        <f>IF('PLOs-TQF-Mapping'!AE9="x",IF(Weighted!AE$6&gt;0,Weighted!AE$6,""),"")</f>
        <v/>
      </c>
      <c r="AF34" s="24" t="str">
        <f>IF('PLOs-TQF-Mapping'!AF9="x",IF(Weighted!AF$6&gt;0,Weighted!AF$6,""),"")</f>
        <v/>
      </c>
      <c r="AG34" s="46">
        <f t="shared" ca="1" si="9"/>
        <v>10.600000000000001</v>
      </c>
      <c r="AL34" s="104">
        <v>6</v>
      </c>
      <c r="AM34" s="196">
        <f t="shared" ca="1" si="5"/>
        <v>1.2</v>
      </c>
      <c r="AN34" s="196">
        <f t="shared" ca="1" si="5"/>
        <v>2.0500000000000003</v>
      </c>
      <c r="AO34" s="196" t="str">
        <f t="shared" si="5"/>
        <v/>
      </c>
      <c r="AP34" s="196">
        <f t="shared" ca="1" si="5"/>
        <v>1.2</v>
      </c>
      <c r="AQ34" s="196">
        <f t="shared" ca="1" si="5"/>
        <v>1</v>
      </c>
      <c r="AR34" s="196">
        <f t="shared" ca="1" si="5"/>
        <v>1</v>
      </c>
      <c r="AS34" s="196">
        <f t="shared" ca="1" si="5"/>
        <v>3.4</v>
      </c>
      <c r="AT34" s="196" t="str">
        <f t="shared" si="5"/>
        <v/>
      </c>
      <c r="AU34" s="196" t="str">
        <f t="shared" si="5"/>
        <v/>
      </c>
      <c r="AV34" s="196" t="str">
        <f t="shared" si="5"/>
        <v/>
      </c>
      <c r="AW34" s="196" t="str">
        <f t="shared" si="6"/>
        <v/>
      </c>
      <c r="AX34" s="196" t="str">
        <f t="shared" si="6"/>
        <v/>
      </c>
      <c r="AY34" s="196" t="str">
        <f t="shared" si="6"/>
        <v/>
      </c>
      <c r="AZ34" s="196" t="str">
        <f t="shared" si="6"/>
        <v/>
      </c>
      <c r="BA34" s="196" t="str">
        <f t="shared" si="6"/>
        <v/>
      </c>
      <c r="BB34" s="196" t="str">
        <f t="shared" si="6"/>
        <v/>
      </c>
      <c r="BC34" s="196" t="str">
        <f t="shared" si="6"/>
        <v/>
      </c>
      <c r="BD34" s="196" t="str">
        <f t="shared" si="6"/>
        <v/>
      </c>
      <c r="BE34" s="196" t="str">
        <f t="shared" si="6"/>
        <v/>
      </c>
      <c r="BF34" s="196" t="str">
        <f t="shared" si="6"/>
        <v/>
      </c>
      <c r="BG34" s="196" t="str">
        <f t="shared" si="7"/>
        <v/>
      </c>
      <c r="BH34" s="196">
        <f t="shared" ca="1" si="7"/>
        <v>0.05</v>
      </c>
      <c r="BI34" s="196">
        <f t="shared" ca="1" si="7"/>
        <v>0.25</v>
      </c>
      <c r="BJ34" s="196" t="str">
        <f t="shared" si="7"/>
        <v/>
      </c>
      <c r="BK34" s="196" t="str">
        <f t="shared" si="7"/>
        <v/>
      </c>
      <c r="BL34" s="196" t="str">
        <f t="shared" si="7"/>
        <v/>
      </c>
      <c r="BM34" s="196" t="str">
        <f t="shared" si="7"/>
        <v/>
      </c>
      <c r="BN34" s="196" t="str">
        <f t="shared" si="7"/>
        <v/>
      </c>
      <c r="BO34" s="196" t="str">
        <f t="shared" si="7"/>
        <v/>
      </c>
      <c r="BP34" s="46">
        <f t="shared" ca="1" si="8"/>
        <v>10.15</v>
      </c>
    </row>
    <row r="35" spans="2:68" ht="18" customHeight="1">
      <c r="B35" s="5" t="s">
        <v>148</v>
      </c>
      <c r="C35" s="239" t="s">
        <v>148</v>
      </c>
      <c r="D35" s="24" t="str">
        <f>IF('PLOs-TQF-Mapping'!D10="x",IF(Weighted!D$6&gt;0,Weighted!D$6,""),"")</f>
        <v/>
      </c>
      <c r="E35" s="24" t="str">
        <f>IF('PLOs-TQF-Mapping'!E10="x",IF(Weighted!E$6&gt;0,Weighted!E$6,""),"")</f>
        <v/>
      </c>
      <c r="F35" s="24" t="str">
        <f>IF('PLOs-TQF-Mapping'!F10="x",IF(Weighted!F$6&gt;0,Weighted!F$6,""),"")</f>
        <v/>
      </c>
      <c r="G35" s="24" t="str">
        <f>IF('PLOs-TQF-Mapping'!G10="x",IF(Weighted!G$6&gt;0,Weighted!G$6,""),"")</f>
        <v/>
      </c>
      <c r="H35" s="24" t="str">
        <f>IF('PLOs-TQF-Mapping'!H10="x",IF(Weighted!H$6&gt;0,Weighted!H$6,""),"")</f>
        <v/>
      </c>
      <c r="I35" s="24" t="str">
        <f>IF('PLOs-TQF-Mapping'!I10="x",IF(Weighted!I$6&gt;0,Weighted!I$6,""),"")</f>
        <v/>
      </c>
      <c r="J35" s="24" t="str">
        <f>IF('PLOs-TQF-Mapping'!J10="x",IF(Weighted!J$6&gt;0,Weighted!J$6,""),"")</f>
        <v/>
      </c>
      <c r="K35" s="24" t="str">
        <f>IF('PLOs-TQF-Mapping'!K10="x",IF(Weighted!K$6&gt;0,Weighted!K$6,""),"")</f>
        <v/>
      </c>
      <c r="L35" s="24" t="str">
        <f>IF('PLOs-TQF-Mapping'!L10="x",IF(Weighted!L$6&gt;0,Weighted!L$6,""),"")</f>
        <v/>
      </c>
      <c r="M35" s="24">
        <f ca="1">IF('PLOs-TQF-Mapping'!M10="x",IF(Weighted!M$6&gt;0,Weighted!M$6,""),"")</f>
        <v>0.74999999999999989</v>
      </c>
      <c r="N35" s="24" t="str">
        <f>IF('PLOs-TQF-Mapping'!N10="x",IF(Weighted!N$6&gt;0,Weighted!N$6,""),"")</f>
        <v/>
      </c>
      <c r="O35" s="24" t="str">
        <f>IF('PLOs-TQF-Mapping'!O10="x",IF(Weighted!O$6&gt;0,Weighted!O$6,""),"")</f>
        <v/>
      </c>
      <c r="P35" s="24" t="str">
        <f>IF('PLOs-TQF-Mapping'!P10="x",IF(Weighted!P$6&gt;0,Weighted!P$6,""),"")</f>
        <v/>
      </c>
      <c r="Q35" s="24">
        <f ca="1">IF('PLOs-TQF-Mapping'!Q10="x",IF(Weighted!Q$6&gt;0,Weighted!Q$6,""),"")</f>
        <v>1.2</v>
      </c>
      <c r="R35" s="24" t="str">
        <f>IF('PLOs-TQF-Mapping'!R10="x",IF(Weighted!R$6&gt;0,Weighted!R$6,""),"")</f>
        <v/>
      </c>
      <c r="S35" s="24">
        <f ca="1">IF('PLOs-TQF-Mapping'!S10="x",IF(Weighted!S$6&gt;0,Weighted!S$6,""),"")</f>
        <v>4.3</v>
      </c>
      <c r="T35" s="24" t="str">
        <f>IF('PLOs-TQF-Mapping'!T10="x",IF(Weighted!T$6&gt;0,Weighted!T$6,""),"")</f>
        <v/>
      </c>
      <c r="U35" s="24" t="str">
        <f>IF('PLOs-TQF-Mapping'!U10="x",IF(Weighted!U$6&gt;0,Weighted!U$6,""),"")</f>
        <v/>
      </c>
      <c r="V35" s="24">
        <f ca="1">IF('PLOs-TQF-Mapping'!V10="x",IF(Weighted!V$6&gt;0,Weighted!V$6,""),"")</f>
        <v>2.4500000000000002</v>
      </c>
      <c r="W35" s="24" t="str">
        <f>IF('PLOs-TQF-Mapping'!W10="x",IF(Weighted!W$6&gt;0,Weighted!W$6,""),"")</f>
        <v/>
      </c>
      <c r="X35" s="24" t="str">
        <f>IF('PLOs-TQF-Mapping'!X10="x",IF(Weighted!X$6&gt;0,Weighted!X$6,""),"")</f>
        <v/>
      </c>
      <c r="Y35" s="24" t="str">
        <f>IF('PLOs-TQF-Mapping'!Y10="x",IF(Weighted!Y$6&gt;0,Weighted!Y$6,""),"")</f>
        <v/>
      </c>
      <c r="Z35" s="24" t="str">
        <f>IF('PLOs-TQF-Mapping'!Z10="x",IF(Weighted!Z$6&gt;0,Weighted!Z$6,""),"")</f>
        <v/>
      </c>
      <c r="AA35" s="24" t="str">
        <f>IF('PLOs-TQF-Mapping'!AA10="x",IF(Weighted!AA$6&gt;0,Weighted!AA$6,""),"")</f>
        <v/>
      </c>
      <c r="AB35" s="24" t="str">
        <f>IF('PLOs-TQF-Mapping'!AB10="x",IF(Weighted!AB$6&gt;0,Weighted!AB$6,""),"")</f>
        <v/>
      </c>
      <c r="AC35" s="24" t="str">
        <f>IF('PLOs-TQF-Mapping'!AC10="x",IF(Weighted!AC$6&gt;0,Weighted!AC$6,""),"")</f>
        <v/>
      </c>
      <c r="AD35" s="24" t="str">
        <f>IF('PLOs-TQF-Mapping'!AD10="x",IF(Weighted!AD$6&gt;0,Weighted!AD$6,""),"")</f>
        <v/>
      </c>
      <c r="AE35" s="24" t="str">
        <f>IF('PLOs-TQF-Mapping'!AE10="x",IF(Weighted!AE$6&gt;0,Weighted!AE$6,""),"")</f>
        <v/>
      </c>
      <c r="AF35" s="24" t="str">
        <f>IF('PLOs-TQF-Mapping'!AF10="x",IF(Weighted!AF$6&gt;0,Weighted!AF$6,""),"")</f>
        <v/>
      </c>
      <c r="AG35" s="46">
        <f t="shared" ca="1" si="9"/>
        <v>8.6999999999999993</v>
      </c>
    </row>
    <row r="36" spans="2:68" ht="18" customHeight="1">
      <c r="B36" s="5" t="s">
        <v>148</v>
      </c>
      <c r="C36" s="239" t="s">
        <v>149</v>
      </c>
      <c r="D36" s="24" t="str">
        <f>IF('PLOs-TQF-Mapping'!D11="x",IF(Weighted!D$6&gt;0,Weighted!D$6,""),"")</f>
        <v/>
      </c>
      <c r="E36" s="24" t="str">
        <f>IF('PLOs-TQF-Mapping'!E11="x",IF(Weighted!E$6&gt;0,Weighted!E$6,""),"")</f>
        <v/>
      </c>
      <c r="F36" s="24" t="str">
        <f>IF('PLOs-TQF-Mapping'!F11="x",IF(Weighted!F$6&gt;0,Weighted!F$6,""),"")</f>
        <v/>
      </c>
      <c r="G36" s="24" t="str">
        <f>IF('PLOs-TQF-Mapping'!G11="x",IF(Weighted!G$6&gt;0,Weighted!G$6,""),"")</f>
        <v/>
      </c>
      <c r="H36" s="24" t="str">
        <f>IF('PLOs-TQF-Mapping'!H11="x",IF(Weighted!H$6&gt;0,Weighted!H$6,""),"")</f>
        <v/>
      </c>
      <c r="I36" s="24" t="str">
        <f>IF('PLOs-TQF-Mapping'!I11="x",IF(Weighted!I$6&gt;0,Weighted!I$6,""),"")</f>
        <v/>
      </c>
      <c r="J36" s="24" t="str">
        <f>IF('PLOs-TQF-Mapping'!J11="x",IF(Weighted!J$6&gt;0,Weighted!J$6,""),"")</f>
        <v/>
      </c>
      <c r="K36" s="24" t="str">
        <f>IF('PLOs-TQF-Mapping'!K11="x",IF(Weighted!K$6&gt;0,Weighted!K$6,""),"")</f>
        <v/>
      </c>
      <c r="L36" s="24" t="str">
        <f>IF('PLOs-TQF-Mapping'!L11="x",IF(Weighted!L$6&gt;0,Weighted!L$6,""),"")</f>
        <v/>
      </c>
      <c r="M36" s="24">
        <f ca="1">IF('PLOs-TQF-Mapping'!M11="x",IF(Weighted!M$6&gt;0,Weighted!M$6,""),"")</f>
        <v>0.74999999999999989</v>
      </c>
      <c r="N36" s="24" t="str">
        <f>IF('PLOs-TQF-Mapping'!N11="x",IF(Weighted!N$6&gt;0,Weighted!N$6,""),"")</f>
        <v/>
      </c>
      <c r="O36" s="24" t="str">
        <f>IF('PLOs-TQF-Mapping'!O11="x",IF(Weighted!O$6&gt;0,Weighted!O$6,""),"")</f>
        <v/>
      </c>
      <c r="P36" s="24" t="str">
        <f>IF('PLOs-TQF-Mapping'!P11="x",IF(Weighted!P$6&gt;0,Weighted!P$6,""),"")</f>
        <v/>
      </c>
      <c r="Q36" s="24">
        <f ca="1">IF('PLOs-TQF-Mapping'!Q11="x",IF(Weighted!Q$6&gt;0,Weighted!Q$6,""),"")</f>
        <v>1.2</v>
      </c>
      <c r="R36" s="24" t="str">
        <f>IF('PLOs-TQF-Mapping'!R11="x",IF(Weighted!R$6&gt;0,Weighted!R$6,""),"")</f>
        <v/>
      </c>
      <c r="S36" s="24">
        <f ca="1">IF('PLOs-TQF-Mapping'!S11="x",IF(Weighted!S$6&gt;0,Weighted!S$6,""),"")</f>
        <v>4.3</v>
      </c>
      <c r="T36" s="24" t="str">
        <f>IF('PLOs-TQF-Mapping'!T11="x",IF(Weighted!T$6&gt;0,Weighted!T$6,""),"")</f>
        <v/>
      </c>
      <c r="U36" s="24" t="str">
        <f>IF('PLOs-TQF-Mapping'!U11="x",IF(Weighted!U$6&gt;0,Weighted!U$6,""),"")</f>
        <v/>
      </c>
      <c r="V36" s="24">
        <f ca="1">IF('PLOs-TQF-Mapping'!V11="x",IF(Weighted!V$6&gt;0,Weighted!V$6,""),"")</f>
        <v>2.4500000000000002</v>
      </c>
      <c r="W36" s="24" t="str">
        <f>IF('PLOs-TQF-Mapping'!W11="x",IF(Weighted!W$6&gt;0,Weighted!W$6,""),"")</f>
        <v/>
      </c>
      <c r="X36" s="24" t="str">
        <f>IF('PLOs-TQF-Mapping'!X11="x",IF(Weighted!X$6&gt;0,Weighted!X$6,""),"")</f>
        <v/>
      </c>
      <c r="Y36" s="24" t="str">
        <f>IF('PLOs-TQF-Mapping'!Y11="x",IF(Weighted!Y$6&gt;0,Weighted!Y$6,""),"")</f>
        <v/>
      </c>
      <c r="Z36" s="24" t="str">
        <f>IF('PLOs-TQF-Mapping'!Z11="x",IF(Weighted!Z$6&gt;0,Weighted!Z$6,""),"")</f>
        <v/>
      </c>
      <c r="AA36" s="24" t="str">
        <f>IF('PLOs-TQF-Mapping'!AA11="x",IF(Weighted!AA$6&gt;0,Weighted!AA$6,""),"")</f>
        <v/>
      </c>
      <c r="AB36" s="24" t="str">
        <f>IF('PLOs-TQF-Mapping'!AB11="x",IF(Weighted!AB$6&gt;0,Weighted!AB$6,""),"")</f>
        <v/>
      </c>
      <c r="AC36" s="24" t="str">
        <f>IF('PLOs-TQF-Mapping'!AC11="x",IF(Weighted!AC$6&gt;0,Weighted!AC$6,""),"")</f>
        <v/>
      </c>
      <c r="AD36" s="24" t="str">
        <f>IF('PLOs-TQF-Mapping'!AD11="x",IF(Weighted!AD$6&gt;0,Weighted!AD$6,""),"")</f>
        <v/>
      </c>
      <c r="AE36" s="24" t="str">
        <f>IF('PLOs-TQF-Mapping'!AE11="x",IF(Weighted!AE$6&gt;0,Weighted!AE$6,""),"")</f>
        <v/>
      </c>
      <c r="AF36" s="24" t="str">
        <f>IF('PLOs-TQF-Mapping'!AF11="x",IF(Weighted!AF$6&gt;0,Weighted!AF$6,""),"")</f>
        <v/>
      </c>
      <c r="AG36" s="46">
        <f t="shared" ca="1" si="9"/>
        <v>8.6999999999999993</v>
      </c>
    </row>
    <row r="37" spans="2:68" ht="18" customHeight="1">
      <c r="B37" s="5" t="s">
        <v>148</v>
      </c>
      <c r="C37" s="239" t="s">
        <v>150</v>
      </c>
      <c r="D37" s="24" t="str">
        <f>IF('PLOs-TQF-Mapping'!D12="x",IF(Weighted!D$6&gt;0,Weighted!D$6,""),"")</f>
        <v/>
      </c>
      <c r="E37" s="24" t="str">
        <f>IF('PLOs-TQF-Mapping'!E12="x",IF(Weighted!E$6&gt;0,Weighted!E$6,""),"")</f>
        <v/>
      </c>
      <c r="F37" s="24" t="str">
        <f>IF('PLOs-TQF-Mapping'!F12="x",IF(Weighted!F$6&gt;0,Weighted!F$6,""),"")</f>
        <v/>
      </c>
      <c r="G37" s="24" t="str">
        <f>IF('PLOs-TQF-Mapping'!G12="x",IF(Weighted!G$6&gt;0,Weighted!G$6,""),"")</f>
        <v/>
      </c>
      <c r="H37" s="24" t="str">
        <f>IF('PLOs-TQF-Mapping'!H12="x",IF(Weighted!H$6&gt;0,Weighted!H$6,""),"")</f>
        <v/>
      </c>
      <c r="I37" s="24" t="str">
        <f>IF('PLOs-TQF-Mapping'!I12="x",IF(Weighted!I$6&gt;0,Weighted!I$6,""),"")</f>
        <v/>
      </c>
      <c r="J37" s="24" t="str">
        <f>IF('PLOs-TQF-Mapping'!J12="x",IF(Weighted!J$6&gt;0,Weighted!J$6,""),"")</f>
        <v/>
      </c>
      <c r="K37" s="24" t="str">
        <f>IF('PLOs-TQF-Mapping'!K12="x",IF(Weighted!K$6&gt;0,Weighted!K$6,""),"")</f>
        <v/>
      </c>
      <c r="L37" s="24" t="str">
        <f>IF('PLOs-TQF-Mapping'!L12="x",IF(Weighted!L$6&gt;0,Weighted!L$6,""),"")</f>
        <v/>
      </c>
      <c r="M37" s="24">
        <f ca="1">IF('PLOs-TQF-Mapping'!M12="x",IF(Weighted!M$6&gt;0,Weighted!M$6,""),"")</f>
        <v>0.74999999999999989</v>
      </c>
      <c r="N37" s="24" t="str">
        <f>IF('PLOs-TQF-Mapping'!N12="x",IF(Weighted!N$6&gt;0,Weighted!N$6,""),"")</f>
        <v/>
      </c>
      <c r="O37" s="24" t="str">
        <f>IF('PLOs-TQF-Mapping'!O12="x",IF(Weighted!O$6&gt;0,Weighted!O$6,""),"")</f>
        <v/>
      </c>
      <c r="P37" s="24" t="str">
        <f>IF('PLOs-TQF-Mapping'!P12="x",IF(Weighted!P$6&gt;0,Weighted!P$6,""),"")</f>
        <v/>
      </c>
      <c r="Q37" s="24">
        <f ca="1">IF('PLOs-TQF-Mapping'!Q12="x",IF(Weighted!Q$6&gt;0,Weighted!Q$6,""),"")</f>
        <v>1.2</v>
      </c>
      <c r="R37" s="24" t="str">
        <f>IF('PLOs-TQF-Mapping'!R12="x",IF(Weighted!R$6&gt;0,Weighted!R$6,""),"")</f>
        <v/>
      </c>
      <c r="S37" s="24">
        <f ca="1">IF('PLOs-TQF-Mapping'!S12="x",IF(Weighted!S$6&gt;0,Weighted!S$6,""),"")</f>
        <v>4.3</v>
      </c>
      <c r="T37" s="24" t="str">
        <f>IF('PLOs-TQF-Mapping'!T12="x",IF(Weighted!T$6&gt;0,Weighted!T$6,""),"")</f>
        <v/>
      </c>
      <c r="U37" s="24" t="str">
        <f>IF('PLOs-TQF-Mapping'!U12="x",IF(Weighted!U$6&gt;0,Weighted!U$6,""),"")</f>
        <v/>
      </c>
      <c r="V37" s="24">
        <f ca="1">IF('PLOs-TQF-Mapping'!V12="x",IF(Weighted!V$6&gt;0,Weighted!V$6,""),"")</f>
        <v>2.4500000000000002</v>
      </c>
      <c r="W37" s="24" t="str">
        <f>IF('PLOs-TQF-Mapping'!W12="x",IF(Weighted!W$6&gt;0,Weighted!W$6,""),"")</f>
        <v/>
      </c>
      <c r="X37" s="24" t="str">
        <f>IF('PLOs-TQF-Mapping'!X12="x",IF(Weighted!X$6&gt;0,Weighted!X$6,""),"")</f>
        <v/>
      </c>
      <c r="Y37" s="24" t="str">
        <f>IF('PLOs-TQF-Mapping'!Y12="x",IF(Weighted!Y$6&gt;0,Weighted!Y$6,""),"")</f>
        <v/>
      </c>
      <c r="Z37" s="24" t="str">
        <f>IF('PLOs-TQF-Mapping'!Z12="x",IF(Weighted!Z$6&gt;0,Weighted!Z$6,""),"")</f>
        <v/>
      </c>
      <c r="AA37" s="24" t="str">
        <f>IF('PLOs-TQF-Mapping'!AA12="x",IF(Weighted!AA$6&gt;0,Weighted!AA$6,""),"")</f>
        <v/>
      </c>
      <c r="AB37" s="24" t="str">
        <f>IF('PLOs-TQF-Mapping'!AB12="x",IF(Weighted!AB$6&gt;0,Weighted!AB$6,""),"")</f>
        <v/>
      </c>
      <c r="AC37" s="24" t="str">
        <f>IF('PLOs-TQF-Mapping'!AC12="x",IF(Weighted!AC$6&gt;0,Weighted!AC$6,""),"")</f>
        <v/>
      </c>
      <c r="AD37" s="24" t="str">
        <f>IF('PLOs-TQF-Mapping'!AD12="x",IF(Weighted!AD$6&gt;0,Weighted!AD$6,""),"")</f>
        <v/>
      </c>
      <c r="AE37" s="24" t="str">
        <f>IF('PLOs-TQF-Mapping'!AE12="x",IF(Weighted!AE$6&gt;0,Weighted!AE$6,""),"")</f>
        <v/>
      </c>
      <c r="AF37" s="24" t="str">
        <f>IF('PLOs-TQF-Mapping'!AF12="x",IF(Weighted!AF$6&gt;0,Weighted!AF$6,""),"")</f>
        <v/>
      </c>
      <c r="AG37" s="46">
        <f t="shared" ca="1" si="9"/>
        <v>8.6999999999999993</v>
      </c>
      <c r="AH37" s="10">
        <f ca="1">SUM(AG34:AG37)</f>
        <v>36.700000000000003</v>
      </c>
      <c r="AK37" s="10"/>
      <c r="AL37" s="10"/>
    </row>
    <row r="38" spans="2:68" ht="18" customHeight="1">
      <c r="B38" s="5" t="s">
        <v>149</v>
      </c>
      <c r="C38" s="239" t="s">
        <v>147</v>
      </c>
      <c r="D38" s="24" t="str">
        <f>IF('PLOs-TQF-Mapping'!D13="x",IF(Weighted!D$6&gt;0,Weighted!D$6,""),"")</f>
        <v/>
      </c>
      <c r="E38" s="24" t="str">
        <f>IF('PLOs-TQF-Mapping'!E13="x",IF(Weighted!E$6&gt;0,Weighted!E$6,""),"")</f>
        <v/>
      </c>
      <c r="F38" s="24" t="str">
        <f>IF('PLOs-TQF-Mapping'!F13="x",IF(Weighted!F$6&gt;0,Weighted!F$6,""),"")</f>
        <v/>
      </c>
      <c r="G38" s="24" t="str">
        <f>IF('PLOs-TQF-Mapping'!G13="x",IF(Weighted!G$6&gt;0,Weighted!G$6,""),"")</f>
        <v/>
      </c>
      <c r="H38" s="24" t="str">
        <f>IF('PLOs-TQF-Mapping'!H13="x",IF(Weighted!H$6&gt;0,Weighted!H$6,""),"")</f>
        <v/>
      </c>
      <c r="I38" s="24" t="str">
        <f>IF('PLOs-TQF-Mapping'!I13="x",IF(Weighted!I$6&gt;0,Weighted!I$6,""),"")</f>
        <v/>
      </c>
      <c r="J38" s="24" t="str">
        <f>IF('PLOs-TQF-Mapping'!J13="x",IF(Weighted!J$6&gt;0,Weighted!J$6,""),"")</f>
        <v/>
      </c>
      <c r="K38" s="24" t="str">
        <f>IF('PLOs-TQF-Mapping'!K13="x",IF(Weighted!K$6&gt;0,Weighted!K$6,""),"")</f>
        <v/>
      </c>
      <c r="L38" s="24" t="str">
        <f>IF('PLOs-TQF-Mapping'!L13="x",IF(Weighted!L$6&gt;0,Weighted!L$6,""),"")</f>
        <v/>
      </c>
      <c r="M38" s="24">
        <f ca="1">IF('PLOs-TQF-Mapping'!M13="x",IF(Weighted!M$6&gt;0,Weighted!M$6,""),"")</f>
        <v>0.74999999999999989</v>
      </c>
      <c r="N38" s="24" t="str">
        <f>IF('PLOs-TQF-Mapping'!N13="x",IF(Weighted!N$6&gt;0,Weighted!N$6,""),"")</f>
        <v/>
      </c>
      <c r="O38" s="24" t="str">
        <f>IF('PLOs-TQF-Mapping'!O13="x",IF(Weighted!O$6&gt;0,Weighted!O$6,""),"")</f>
        <v/>
      </c>
      <c r="P38" s="24" t="str">
        <f>IF('PLOs-TQF-Mapping'!P13="x",IF(Weighted!P$6&gt;0,Weighted!P$6,""),"")</f>
        <v/>
      </c>
      <c r="Q38" s="24" t="str">
        <f>IF('PLOs-TQF-Mapping'!Q13="x",IF(Weighted!Q$6&gt;0,Weighted!Q$6,""),"")</f>
        <v/>
      </c>
      <c r="R38" s="24" t="str">
        <f>IF('PLOs-TQF-Mapping'!R13="x",IF(Weighted!R$6&gt;0,Weighted!R$6,""),"")</f>
        <v/>
      </c>
      <c r="S38" s="24">
        <f ca="1">IF('PLOs-TQF-Mapping'!S13="x",IF(Weighted!S$6&gt;0,Weighted!S$6,""),"")</f>
        <v>4.3</v>
      </c>
      <c r="T38" s="24" t="str">
        <f>IF('PLOs-TQF-Mapping'!T13="x",IF(Weighted!T$6&gt;0,Weighted!T$6,""),"")</f>
        <v/>
      </c>
      <c r="U38" s="24" t="str">
        <f>IF('PLOs-TQF-Mapping'!U13="x",IF(Weighted!U$6&gt;0,Weighted!U$6,""),"")</f>
        <v/>
      </c>
      <c r="V38" s="24">
        <f ca="1">IF('PLOs-TQF-Mapping'!V13="x",IF(Weighted!V$6&gt;0,Weighted!V$6,""),"")</f>
        <v>2.4500000000000002</v>
      </c>
      <c r="W38" s="24" t="str">
        <f>IF('PLOs-TQF-Mapping'!W13="x",IF(Weighted!W$6&gt;0,Weighted!W$6,""),"")</f>
        <v/>
      </c>
      <c r="X38" s="24" t="str">
        <f>IF('PLOs-TQF-Mapping'!X13="x",IF(Weighted!X$6&gt;0,Weighted!X$6,""),"")</f>
        <v/>
      </c>
      <c r="Y38" s="24" t="str">
        <f>IF('PLOs-TQF-Mapping'!Y13="x",IF(Weighted!Y$6&gt;0,Weighted!Y$6,""),"")</f>
        <v/>
      </c>
      <c r="Z38" s="24" t="str">
        <f>IF('PLOs-TQF-Mapping'!Z13="x",IF(Weighted!Z$6&gt;0,Weighted!Z$6,""),"")</f>
        <v/>
      </c>
      <c r="AA38" s="24" t="str">
        <f>IF('PLOs-TQF-Mapping'!AA13="x",IF(Weighted!AA$6&gt;0,Weighted!AA$6,""),"")</f>
        <v/>
      </c>
      <c r="AB38" s="24" t="str">
        <f>IF('PLOs-TQF-Mapping'!AB13="x",IF(Weighted!AB$6&gt;0,Weighted!AB$6,""),"")</f>
        <v/>
      </c>
      <c r="AC38" s="24" t="str">
        <f>IF('PLOs-TQF-Mapping'!AC13="x",IF(Weighted!AC$6&gt;0,Weighted!AC$6,""),"")</f>
        <v/>
      </c>
      <c r="AD38" s="24" t="str">
        <f>IF('PLOs-TQF-Mapping'!AD13="x",IF(Weighted!AD$6&gt;0,Weighted!AD$6,""),"")</f>
        <v/>
      </c>
      <c r="AE38" s="24" t="str">
        <f>IF('PLOs-TQF-Mapping'!AE13="x",IF(Weighted!AE$6&gt;0,Weighted!AE$6,""),"")</f>
        <v/>
      </c>
      <c r="AF38" s="24" t="str">
        <f>IF('PLOs-TQF-Mapping'!AF13="x",IF(Weighted!AF$6&gt;0,Weighted!AF$6,""),"")</f>
        <v/>
      </c>
      <c r="AG38" s="46">
        <f t="shared" ca="1" si="9"/>
        <v>7.5</v>
      </c>
    </row>
    <row r="39" spans="2:68" ht="18" customHeight="1">
      <c r="B39" s="5" t="s">
        <v>149</v>
      </c>
      <c r="C39" s="239" t="s">
        <v>148</v>
      </c>
      <c r="D39" s="24" t="str">
        <f>IF('PLOs-TQF-Mapping'!D14="x",IF(Weighted!D$6&gt;0,Weighted!D$6,""),"")</f>
        <v/>
      </c>
      <c r="E39" s="24" t="str">
        <f>IF('PLOs-TQF-Mapping'!E14="x",IF(Weighted!E$6&gt;0,Weighted!E$6,""),"")</f>
        <v/>
      </c>
      <c r="F39" s="24" t="str">
        <f>IF('PLOs-TQF-Mapping'!F14="x",IF(Weighted!F$6&gt;0,Weighted!F$6,""),"")</f>
        <v/>
      </c>
      <c r="G39" s="24" t="str">
        <f>IF('PLOs-TQF-Mapping'!G14="x",IF(Weighted!G$6&gt;0,Weighted!G$6,""),"")</f>
        <v/>
      </c>
      <c r="H39" s="24" t="str">
        <f>IF('PLOs-TQF-Mapping'!H14="x",IF(Weighted!H$6&gt;0,Weighted!H$6,""),"")</f>
        <v/>
      </c>
      <c r="I39" s="24" t="str">
        <f>IF('PLOs-TQF-Mapping'!I14="x",IF(Weighted!I$6&gt;0,Weighted!I$6,""),"")</f>
        <v/>
      </c>
      <c r="J39" s="24" t="str">
        <f>IF('PLOs-TQF-Mapping'!J14="x",IF(Weighted!J$6&gt;0,Weighted!J$6,""),"")</f>
        <v/>
      </c>
      <c r="K39" s="24" t="str">
        <f>IF('PLOs-TQF-Mapping'!K14="x",IF(Weighted!K$6&gt;0,Weighted!K$6,""),"")</f>
        <v/>
      </c>
      <c r="L39" s="24" t="str">
        <f>IF('PLOs-TQF-Mapping'!L14="x",IF(Weighted!L$6&gt;0,Weighted!L$6,""),"")</f>
        <v/>
      </c>
      <c r="M39" s="24">
        <f ca="1">IF('PLOs-TQF-Mapping'!M14="x",IF(Weighted!M$6&gt;0,Weighted!M$6,""),"")</f>
        <v>0.74999999999999989</v>
      </c>
      <c r="N39" s="24" t="str">
        <f>IF('PLOs-TQF-Mapping'!N14="x",IF(Weighted!N$6&gt;0,Weighted!N$6,""),"")</f>
        <v/>
      </c>
      <c r="O39" s="24" t="str">
        <f>IF('PLOs-TQF-Mapping'!O14="x",IF(Weighted!O$6&gt;0,Weighted!O$6,""),"")</f>
        <v/>
      </c>
      <c r="P39" s="24" t="str">
        <f>IF('PLOs-TQF-Mapping'!P14="x",IF(Weighted!P$6&gt;0,Weighted!P$6,""),"")</f>
        <v/>
      </c>
      <c r="Q39" s="24" t="str">
        <f>IF('PLOs-TQF-Mapping'!Q14="x",IF(Weighted!Q$6&gt;0,Weighted!Q$6,""),"")</f>
        <v/>
      </c>
      <c r="R39" s="24" t="str">
        <f>IF('PLOs-TQF-Mapping'!R14="x",IF(Weighted!R$6&gt;0,Weighted!R$6,""),"")</f>
        <v/>
      </c>
      <c r="S39" s="24">
        <f ca="1">IF('PLOs-TQF-Mapping'!S14="x",IF(Weighted!S$6&gt;0,Weighted!S$6,""),"")</f>
        <v>4.3</v>
      </c>
      <c r="T39" s="24" t="str">
        <f>IF('PLOs-TQF-Mapping'!T14="x",IF(Weighted!T$6&gt;0,Weighted!T$6,""),"")</f>
        <v/>
      </c>
      <c r="U39" s="24" t="str">
        <f>IF('PLOs-TQF-Mapping'!U14="x",IF(Weighted!U$6&gt;0,Weighted!U$6,""),"")</f>
        <v/>
      </c>
      <c r="V39" s="24">
        <f ca="1">IF('PLOs-TQF-Mapping'!V14="x",IF(Weighted!V$6&gt;0,Weighted!V$6,""),"")</f>
        <v>2.4500000000000002</v>
      </c>
      <c r="W39" s="24" t="str">
        <f>IF('PLOs-TQF-Mapping'!W14="x",IF(Weighted!W$6&gt;0,Weighted!W$6,""),"")</f>
        <v/>
      </c>
      <c r="X39" s="24" t="str">
        <f>IF('PLOs-TQF-Mapping'!X14="x",IF(Weighted!X$6&gt;0,Weighted!X$6,""),"")</f>
        <v/>
      </c>
      <c r="Y39" s="24" t="str">
        <f>IF('PLOs-TQF-Mapping'!Y14="x",IF(Weighted!Y$6&gt;0,Weighted!Y$6,""),"")</f>
        <v/>
      </c>
      <c r="Z39" s="24" t="str">
        <f>IF('PLOs-TQF-Mapping'!Z14="x",IF(Weighted!Z$6&gt;0,Weighted!Z$6,""),"")</f>
        <v/>
      </c>
      <c r="AA39" s="24" t="str">
        <f>IF('PLOs-TQF-Mapping'!AA14="x",IF(Weighted!AA$6&gt;0,Weighted!AA$6,""),"")</f>
        <v/>
      </c>
      <c r="AB39" s="24" t="str">
        <f>IF('PLOs-TQF-Mapping'!AB14="x",IF(Weighted!AB$6&gt;0,Weighted!AB$6,""),"")</f>
        <v/>
      </c>
      <c r="AC39" s="24" t="str">
        <f>IF('PLOs-TQF-Mapping'!AC14="x",IF(Weighted!AC$6&gt;0,Weighted!AC$6,""),"")</f>
        <v/>
      </c>
      <c r="AD39" s="24" t="str">
        <f>IF('PLOs-TQF-Mapping'!AD14="x",IF(Weighted!AD$6&gt;0,Weighted!AD$6,""),"")</f>
        <v/>
      </c>
      <c r="AE39" s="24" t="str">
        <f>IF('PLOs-TQF-Mapping'!AE14="x",IF(Weighted!AE$6&gt;0,Weighted!AE$6,""),"")</f>
        <v/>
      </c>
      <c r="AF39" s="24" t="str">
        <f>IF('PLOs-TQF-Mapping'!AF14="x",IF(Weighted!AF$6&gt;0,Weighted!AF$6,""),"")</f>
        <v/>
      </c>
      <c r="AG39" s="46">
        <f t="shared" ca="1" si="9"/>
        <v>7.5</v>
      </c>
    </row>
    <row r="40" spans="2:68" ht="18" customHeight="1">
      <c r="B40" s="5" t="s">
        <v>149</v>
      </c>
      <c r="C40" s="239" t="s">
        <v>149</v>
      </c>
      <c r="D40" s="24" t="str">
        <f>IF('PLOs-TQF-Mapping'!D15="x",IF(Weighted!D$6&gt;0,Weighted!D$6,""),"")</f>
        <v/>
      </c>
      <c r="E40" s="24" t="str">
        <f>IF('PLOs-TQF-Mapping'!E15="x",IF(Weighted!E$6&gt;0,Weighted!E$6,""),"")</f>
        <v/>
      </c>
      <c r="F40" s="24" t="str">
        <f>IF('PLOs-TQF-Mapping'!F15="x",IF(Weighted!F$6&gt;0,Weighted!F$6,""),"")</f>
        <v/>
      </c>
      <c r="G40" s="24" t="str">
        <f>IF('PLOs-TQF-Mapping'!G15="x",IF(Weighted!G$6&gt;0,Weighted!G$6,""),"")</f>
        <v/>
      </c>
      <c r="H40" s="24" t="str">
        <f>IF('PLOs-TQF-Mapping'!H15="x",IF(Weighted!H$6&gt;0,Weighted!H$6,""),"")</f>
        <v/>
      </c>
      <c r="I40" s="24" t="str">
        <f>IF('PLOs-TQF-Mapping'!I15="x",IF(Weighted!I$6&gt;0,Weighted!I$6,""),"")</f>
        <v/>
      </c>
      <c r="J40" s="24" t="str">
        <f>IF('PLOs-TQF-Mapping'!J15="x",IF(Weighted!J$6&gt;0,Weighted!J$6,""),"")</f>
        <v/>
      </c>
      <c r="K40" s="24" t="str">
        <f>IF('PLOs-TQF-Mapping'!K15="x",IF(Weighted!K$6&gt;0,Weighted!K$6,""),"")</f>
        <v/>
      </c>
      <c r="L40" s="24" t="str">
        <f>IF('PLOs-TQF-Mapping'!L15="x",IF(Weighted!L$6&gt;0,Weighted!L$6,""),"")</f>
        <v/>
      </c>
      <c r="M40" s="24" t="str">
        <f>IF('PLOs-TQF-Mapping'!M15="x",IF(Weighted!M$6&gt;0,Weighted!M$6,""),"")</f>
        <v/>
      </c>
      <c r="N40" s="24" t="str">
        <f>IF('PLOs-TQF-Mapping'!N15="x",IF(Weighted!N$6&gt;0,Weighted!N$6,""),"")</f>
        <v/>
      </c>
      <c r="O40" s="24" t="str">
        <f>IF('PLOs-TQF-Mapping'!O15="x",IF(Weighted!O$6&gt;0,Weighted!O$6,""),"")</f>
        <v/>
      </c>
      <c r="P40" s="24" t="str">
        <f>IF('PLOs-TQF-Mapping'!P15="x",IF(Weighted!P$6&gt;0,Weighted!P$6,""),"")</f>
        <v/>
      </c>
      <c r="Q40" s="24" t="str">
        <f>IF('PLOs-TQF-Mapping'!Q15="x",IF(Weighted!Q$6&gt;0,Weighted!Q$6,""),"")</f>
        <v/>
      </c>
      <c r="R40" s="24" t="str">
        <f>IF('PLOs-TQF-Mapping'!R15="x",IF(Weighted!R$6&gt;0,Weighted!R$6,""),"")</f>
        <v/>
      </c>
      <c r="S40" s="24">
        <f ca="1">IF('PLOs-TQF-Mapping'!S15="x",IF(Weighted!S$6&gt;0,Weighted!S$6,""),"")</f>
        <v>4.3</v>
      </c>
      <c r="T40" s="24" t="str">
        <f>IF('PLOs-TQF-Mapping'!T15="x",IF(Weighted!T$6&gt;0,Weighted!T$6,""),"")</f>
        <v/>
      </c>
      <c r="U40" s="24" t="str">
        <f>IF('PLOs-TQF-Mapping'!U15="x",IF(Weighted!U$6&gt;0,Weighted!U$6,""),"")</f>
        <v/>
      </c>
      <c r="V40" s="24">
        <f ca="1">IF('PLOs-TQF-Mapping'!V15="x",IF(Weighted!V$6&gt;0,Weighted!V$6,""),"")</f>
        <v>2.4500000000000002</v>
      </c>
      <c r="W40" s="24" t="str">
        <f>IF('PLOs-TQF-Mapping'!W15="x",IF(Weighted!W$6&gt;0,Weighted!W$6,""),"")</f>
        <v/>
      </c>
      <c r="X40" s="24" t="str">
        <f>IF('PLOs-TQF-Mapping'!X15="x",IF(Weighted!X$6&gt;0,Weighted!X$6,""),"")</f>
        <v/>
      </c>
      <c r="Y40" s="24">
        <f ca="1">IF('PLOs-TQF-Mapping'!Y15="x",IF(Weighted!Y$6&gt;0,Weighted!Y$6,""),"")</f>
        <v>0.05</v>
      </c>
      <c r="Z40" s="24" t="str">
        <f>IF('PLOs-TQF-Mapping'!Z15="x",IF(Weighted!Z$6&gt;0,Weighted!Z$6,""),"")</f>
        <v/>
      </c>
      <c r="AA40" s="24">
        <f ca="1">IF('PLOs-TQF-Mapping'!AA15="x",IF(Weighted!AA$6&gt;0,Weighted!AA$6,""),"")</f>
        <v>0.2</v>
      </c>
      <c r="AB40" s="24" t="str">
        <f>IF('PLOs-TQF-Mapping'!AB15="x",IF(Weighted!AB$6&gt;0,Weighted!AB$6,""),"")</f>
        <v/>
      </c>
      <c r="AC40" s="24" t="str">
        <f>IF('PLOs-TQF-Mapping'!AC15="x",IF(Weighted!AC$6&gt;0,Weighted!AC$6,""),"")</f>
        <v/>
      </c>
      <c r="AD40" s="24">
        <f ca="1">IF('PLOs-TQF-Mapping'!AD15="x",IF(Weighted!AD$6&gt;0,Weighted!AD$6,""),"")</f>
        <v>0.95</v>
      </c>
      <c r="AE40" s="24" t="str">
        <f>IF('PLOs-TQF-Mapping'!AE15="x",IF(Weighted!AE$6&gt;0,Weighted!AE$6,""),"")</f>
        <v/>
      </c>
      <c r="AF40" s="24" t="str">
        <f>IF('PLOs-TQF-Mapping'!AF15="x",IF(Weighted!AF$6&gt;0,Weighted!AF$6,""),"")</f>
        <v/>
      </c>
      <c r="AG40" s="46">
        <f t="shared" ca="1" si="9"/>
        <v>7.95</v>
      </c>
      <c r="AH40" s="10">
        <f ca="1">SUM(AG38:AG40)</f>
        <v>22.95</v>
      </c>
      <c r="AK40" s="10"/>
      <c r="AL40" s="10"/>
    </row>
    <row r="41" spans="2:68" ht="18" customHeight="1">
      <c r="B41" s="5" t="s">
        <v>150</v>
      </c>
      <c r="C41" s="239" t="s">
        <v>147</v>
      </c>
      <c r="D41" s="24" t="str">
        <f>IF('PLOs-TQF-Mapping'!D16="x",IF(Weighted!D$6&gt;0,Weighted!D$6,""),"")</f>
        <v/>
      </c>
      <c r="E41" s="24" t="str">
        <f>IF('PLOs-TQF-Mapping'!E16="x",IF(Weighted!E$6&gt;0,Weighted!E$6,""),"")</f>
        <v/>
      </c>
      <c r="F41" s="24" t="str">
        <f>IF('PLOs-TQF-Mapping'!F16="x",IF(Weighted!F$6&gt;0,Weighted!F$6,""),"")</f>
        <v/>
      </c>
      <c r="G41" s="24" t="str">
        <f>IF('PLOs-TQF-Mapping'!G16="x",IF(Weighted!G$6&gt;0,Weighted!G$6,""),"")</f>
        <v/>
      </c>
      <c r="H41" s="24" t="str">
        <f>IF('PLOs-TQF-Mapping'!H16="x",IF(Weighted!H$6&gt;0,Weighted!H$6,""),"")</f>
        <v/>
      </c>
      <c r="I41" s="24" t="str">
        <f>IF('PLOs-TQF-Mapping'!I16="x",IF(Weighted!I$6&gt;0,Weighted!I$6,""),"")</f>
        <v/>
      </c>
      <c r="J41" s="24" t="str">
        <f>IF('PLOs-TQF-Mapping'!J16="x",IF(Weighted!J$6&gt;0,Weighted!J$6,""),"")</f>
        <v/>
      </c>
      <c r="K41" s="24" t="str">
        <f>IF('PLOs-TQF-Mapping'!K16="x",IF(Weighted!K$6&gt;0,Weighted!K$6,""),"")</f>
        <v/>
      </c>
      <c r="L41" s="24" t="str">
        <f>IF('PLOs-TQF-Mapping'!L16="x",IF(Weighted!L$6&gt;0,Weighted!L$6,""),"")</f>
        <v/>
      </c>
      <c r="M41" s="24" t="str">
        <f>IF('PLOs-TQF-Mapping'!M16="x",IF(Weighted!M$6&gt;0,Weighted!M$6,""),"")</f>
        <v/>
      </c>
      <c r="N41" s="24" t="str">
        <f>IF('PLOs-TQF-Mapping'!N16="x",IF(Weighted!N$6&gt;0,Weighted!N$6,""),"")</f>
        <v/>
      </c>
      <c r="O41" s="24" t="str">
        <f>IF('PLOs-TQF-Mapping'!O16="x",IF(Weighted!O$6&gt;0,Weighted!O$6,""),"")</f>
        <v/>
      </c>
      <c r="P41" s="24" t="str">
        <f>IF('PLOs-TQF-Mapping'!P16="x",IF(Weighted!P$6&gt;0,Weighted!P$6,""),"")</f>
        <v/>
      </c>
      <c r="Q41" s="24" t="str">
        <f>IF('PLOs-TQF-Mapping'!Q16="x",IF(Weighted!Q$6&gt;0,Weighted!Q$6,""),"")</f>
        <v/>
      </c>
      <c r="R41" s="24" t="str">
        <f>IF('PLOs-TQF-Mapping'!R16="x",IF(Weighted!R$6&gt;0,Weighted!R$6,""),"")</f>
        <v/>
      </c>
      <c r="S41" s="24" t="str">
        <f>IF('PLOs-TQF-Mapping'!S16="x",IF(Weighted!S$6&gt;0,Weighted!S$6,""),"")</f>
        <v/>
      </c>
      <c r="T41" s="24" t="str">
        <f>IF('PLOs-TQF-Mapping'!T16="x",IF(Weighted!T$6&gt;0,Weighted!T$6,""),"")</f>
        <v/>
      </c>
      <c r="U41" s="24" t="str">
        <f>IF('PLOs-TQF-Mapping'!U16="x",IF(Weighted!U$6&gt;0,Weighted!U$6,""),"")</f>
        <v/>
      </c>
      <c r="V41" s="24" t="str">
        <f>IF('PLOs-TQF-Mapping'!V16="x",IF(Weighted!V$6&gt;0,Weighted!V$6,""),"")</f>
        <v/>
      </c>
      <c r="W41" s="24" t="str">
        <f>IF('PLOs-TQF-Mapping'!W16="x",IF(Weighted!W$6&gt;0,Weighted!W$6,""),"")</f>
        <v/>
      </c>
      <c r="X41" s="24" t="str">
        <f>IF('PLOs-TQF-Mapping'!X16="x",IF(Weighted!X$6&gt;0,Weighted!X$6,""),"")</f>
        <v/>
      </c>
      <c r="Y41" s="24" t="str">
        <f>IF('PLOs-TQF-Mapping'!Y16="x",IF(Weighted!Y$6&gt;0,Weighted!Y$6,""),"")</f>
        <v/>
      </c>
      <c r="Z41" s="24" t="str">
        <f>IF('PLOs-TQF-Mapping'!Z16="x",IF(Weighted!Z$6&gt;0,Weighted!Z$6,""),"")</f>
        <v/>
      </c>
      <c r="AA41" s="24" t="str">
        <f>IF('PLOs-TQF-Mapping'!AA16="x",IF(Weighted!AA$6&gt;0,Weighted!AA$6,""),"")</f>
        <v/>
      </c>
      <c r="AB41" s="24" t="str">
        <f>IF('PLOs-TQF-Mapping'!AB16="x",IF(Weighted!AB$6&gt;0,Weighted!AB$6,""),"")</f>
        <v/>
      </c>
      <c r="AC41" s="24">
        <f ca="1">IF('PLOs-TQF-Mapping'!AC16="x",IF(Weighted!AC$6&gt;0,Weighted!AC$6,""),"")</f>
        <v>1.55</v>
      </c>
      <c r="AD41" s="24" t="str">
        <f>IF('PLOs-TQF-Mapping'!AD16="x",IF(Weighted!AD$6&gt;0,Weighted!AD$6,""),"")</f>
        <v/>
      </c>
      <c r="AE41" s="24">
        <f ca="1">IF('PLOs-TQF-Mapping'!AE16="x",IF(Weighted!AE$6&gt;0,Weighted!AE$6,""),"")</f>
        <v>0.75</v>
      </c>
      <c r="AF41" s="24">
        <f ca="1">IF('PLOs-TQF-Mapping'!AF16="x",IF(Weighted!AF$6&gt;0,Weighted!AF$6,""),"")</f>
        <v>2</v>
      </c>
      <c r="AG41" s="46">
        <f t="shared" ca="1" si="9"/>
        <v>4.3</v>
      </c>
    </row>
    <row r="42" spans="2:68" ht="18" customHeight="1">
      <c r="B42" s="5" t="s">
        <v>150</v>
      </c>
      <c r="C42" s="239" t="s">
        <v>148</v>
      </c>
      <c r="D42" s="24" t="str">
        <f>IF('PLOs-TQF-Mapping'!D17="x",IF(Weighted!D$6&gt;0,Weighted!D$6,""),"")</f>
        <v/>
      </c>
      <c r="E42" s="24" t="str">
        <f>IF('PLOs-TQF-Mapping'!E17="x",IF(Weighted!E$6&gt;0,Weighted!E$6,""),"")</f>
        <v/>
      </c>
      <c r="F42" s="24" t="str">
        <f>IF('PLOs-TQF-Mapping'!F17="x",IF(Weighted!F$6&gt;0,Weighted!F$6,""),"")</f>
        <v/>
      </c>
      <c r="G42" s="24" t="str">
        <f>IF('PLOs-TQF-Mapping'!G17="x",IF(Weighted!G$6&gt;0,Weighted!G$6,""),"")</f>
        <v/>
      </c>
      <c r="H42" s="24" t="str">
        <f>IF('PLOs-TQF-Mapping'!H17="x",IF(Weighted!H$6&gt;0,Weighted!H$6,""),"")</f>
        <v/>
      </c>
      <c r="I42" s="24" t="str">
        <f>IF('PLOs-TQF-Mapping'!I17="x",IF(Weighted!I$6&gt;0,Weighted!I$6,""),"")</f>
        <v/>
      </c>
      <c r="J42" s="24" t="str">
        <f>IF('PLOs-TQF-Mapping'!J17="x",IF(Weighted!J$6&gt;0,Weighted!J$6,""),"")</f>
        <v/>
      </c>
      <c r="K42" s="24" t="str">
        <f>IF('PLOs-TQF-Mapping'!K17="x",IF(Weighted!K$6&gt;0,Weighted!K$6,""),"")</f>
        <v/>
      </c>
      <c r="L42" s="24" t="str">
        <f>IF('PLOs-TQF-Mapping'!L17="x",IF(Weighted!L$6&gt;0,Weighted!L$6,""),"")</f>
        <v/>
      </c>
      <c r="M42" s="24" t="str">
        <f>IF('PLOs-TQF-Mapping'!M17="x",IF(Weighted!M$6&gt;0,Weighted!M$6,""),"")</f>
        <v/>
      </c>
      <c r="N42" s="24" t="str">
        <f>IF('PLOs-TQF-Mapping'!N17="x",IF(Weighted!N$6&gt;0,Weighted!N$6,""),"")</f>
        <v/>
      </c>
      <c r="O42" s="24" t="str">
        <f>IF('PLOs-TQF-Mapping'!O17="x",IF(Weighted!O$6&gt;0,Weighted!O$6,""),"")</f>
        <v/>
      </c>
      <c r="P42" s="24" t="str">
        <f>IF('PLOs-TQF-Mapping'!P17="x",IF(Weighted!P$6&gt;0,Weighted!P$6,""),"")</f>
        <v/>
      </c>
      <c r="Q42" s="24" t="str">
        <f>IF('PLOs-TQF-Mapping'!Q17="x",IF(Weighted!Q$6&gt;0,Weighted!Q$6,""),"")</f>
        <v/>
      </c>
      <c r="R42" s="24" t="str">
        <f>IF('PLOs-TQF-Mapping'!R17="x",IF(Weighted!R$6&gt;0,Weighted!R$6,""),"")</f>
        <v/>
      </c>
      <c r="S42" s="24" t="str">
        <f>IF('PLOs-TQF-Mapping'!S17="x",IF(Weighted!S$6&gt;0,Weighted!S$6,""),"")</f>
        <v/>
      </c>
      <c r="T42" s="24" t="str">
        <f>IF('PLOs-TQF-Mapping'!T17="x",IF(Weighted!T$6&gt;0,Weighted!T$6,""),"")</f>
        <v/>
      </c>
      <c r="U42" s="24" t="str">
        <f>IF('PLOs-TQF-Mapping'!U17="x",IF(Weighted!U$6&gt;0,Weighted!U$6,""),"")</f>
        <v/>
      </c>
      <c r="V42" s="24" t="str">
        <f>IF('PLOs-TQF-Mapping'!V17="x",IF(Weighted!V$6&gt;0,Weighted!V$6,""),"")</f>
        <v/>
      </c>
      <c r="W42" s="24" t="str">
        <f>IF('PLOs-TQF-Mapping'!W17="x",IF(Weighted!W$6&gt;0,Weighted!W$6,""),"")</f>
        <v/>
      </c>
      <c r="X42" s="24" t="str">
        <f>IF('PLOs-TQF-Mapping'!X17="x",IF(Weighted!X$6&gt;0,Weighted!X$6,""),"")</f>
        <v/>
      </c>
      <c r="Y42" s="24" t="str">
        <f>IF('PLOs-TQF-Mapping'!Y17="x",IF(Weighted!Y$6&gt;0,Weighted!Y$6,""),"")</f>
        <v/>
      </c>
      <c r="Z42" s="24" t="str">
        <f>IF('PLOs-TQF-Mapping'!Z17="x",IF(Weighted!Z$6&gt;0,Weighted!Z$6,""),"")</f>
        <v/>
      </c>
      <c r="AA42" s="24" t="str">
        <f>IF('PLOs-TQF-Mapping'!AA17="x",IF(Weighted!AA$6&gt;0,Weighted!AA$6,""),"")</f>
        <v/>
      </c>
      <c r="AB42" s="24" t="str">
        <f>IF('PLOs-TQF-Mapping'!AB17="x",IF(Weighted!AB$6&gt;0,Weighted!AB$6,""),"")</f>
        <v/>
      </c>
      <c r="AC42" s="24">
        <f ca="1">IF('PLOs-TQF-Mapping'!AC17="x",IF(Weighted!AC$6&gt;0,Weighted!AC$6,""),"")</f>
        <v>1.55</v>
      </c>
      <c r="AD42" s="24" t="str">
        <f>IF('PLOs-TQF-Mapping'!AD17="x",IF(Weighted!AD$6&gt;0,Weighted!AD$6,""),"")</f>
        <v/>
      </c>
      <c r="AE42" s="24">
        <f ca="1">IF('PLOs-TQF-Mapping'!AE17="x",IF(Weighted!AE$6&gt;0,Weighted!AE$6,""),"")</f>
        <v>0.75</v>
      </c>
      <c r="AF42" s="24">
        <f ca="1">IF('PLOs-TQF-Mapping'!AF17="x",IF(Weighted!AF$6&gt;0,Weighted!AF$6,""),"")</f>
        <v>2</v>
      </c>
      <c r="AG42" s="46">
        <f t="shared" ca="1" si="9"/>
        <v>4.3</v>
      </c>
    </row>
    <row r="43" spans="2:68" ht="18" customHeight="1">
      <c r="B43" s="5" t="s">
        <v>150</v>
      </c>
      <c r="C43" s="239" t="s">
        <v>149</v>
      </c>
      <c r="D43" s="24" t="str">
        <f>IF('PLOs-TQF-Mapping'!D18="x",IF(Weighted!D$6&gt;0,Weighted!D$6,""),"")</f>
        <v/>
      </c>
      <c r="E43" s="24" t="str">
        <f>IF('PLOs-TQF-Mapping'!E18="x",IF(Weighted!E$6&gt;0,Weighted!E$6,""),"")</f>
        <v/>
      </c>
      <c r="F43" s="24">
        <f ca="1">IF('PLOs-TQF-Mapping'!F18="x",IF(Weighted!F$6&gt;0,Weighted!F$6,""),"")</f>
        <v>0.05</v>
      </c>
      <c r="G43" s="24">
        <f ca="1">IF('PLOs-TQF-Mapping'!G18="x",IF(Weighted!G$6&gt;0,Weighted!G$6,""),"")</f>
        <v>1.2</v>
      </c>
      <c r="H43" s="24" t="str">
        <f>IF('PLOs-TQF-Mapping'!H18="x",IF(Weighted!H$6&gt;0,Weighted!H$6,""),"")</f>
        <v/>
      </c>
      <c r="I43" s="24" t="str">
        <f>IF('PLOs-TQF-Mapping'!I18="x",IF(Weighted!I$6&gt;0,Weighted!I$6,""),"")</f>
        <v/>
      </c>
      <c r="J43" s="24" t="str">
        <f>IF('PLOs-TQF-Mapping'!J18="x",IF(Weighted!J$6&gt;0,Weighted!J$6,""),"")</f>
        <v/>
      </c>
      <c r="K43" s="24" t="str">
        <f>IF('PLOs-TQF-Mapping'!K18="x",IF(Weighted!K$6&gt;0,Weighted!K$6,""),"")</f>
        <v/>
      </c>
      <c r="L43" s="24" t="str">
        <f>IF('PLOs-TQF-Mapping'!L18="x",IF(Weighted!L$6&gt;0,Weighted!L$6,""),"")</f>
        <v/>
      </c>
      <c r="M43" s="24" t="str">
        <f>IF('PLOs-TQF-Mapping'!M18="x",IF(Weighted!M$6&gt;0,Weighted!M$6,""),"")</f>
        <v/>
      </c>
      <c r="N43" s="24" t="str">
        <f>IF('PLOs-TQF-Mapping'!N18="x",IF(Weighted!N$6&gt;0,Weighted!N$6,""),"")</f>
        <v/>
      </c>
      <c r="O43" s="24" t="str">
        <f>IF('PLOs-TQF-Mapping'!O18="x",IF(Weighted!O$6&gt;0,Weighted!O$6,""),"")</f>
        <v/>
      </c>
      <c r="P43" s="24" t="str">
        <f>IF('PLOs-TQF-Mapping'!P18="x",IF(Weighted!P$6&gt;0,Weighted!P$6,""),"")</f>
        <v/>
      </c>
      <c r="Q43" s="24" t="str">
        <f>IF('PLOs-TQF-Mapping'!Q18="x",IF(Weighted!Q$6&gt;0,Weighted!Q$6,""),"")</f>
        <v/>
      </c>
      <c r="R43" s="24" t="str">
        <f>IF('PLOs-TQF-Mapping'!R18="x",IF(Weighted!R$6&gt;0,Weighted!R$6,""),"")</f>
        <v/>
      </c>
      <c r="S43" s="24" t="str">
        <f>IF('PLOs-TQF-Mapping'!S18="x",IF(Weighted!S$6&gt;0,Weighted!S$6,""),"")</f>
        <v/>
      </c>
      <c r="T43" s="24" t="str">
        <f>IF('PLOs-TQF-Mapping'!T18="x",IF(Weighted!T$6&gt;0,Weighted!T$6,""),"")</f>
        <v/>
      </c>
      <c r="U43" s="24" t="str">
        <f>IF('PLOs-TQF-Mapping'!U18="x",IF(Weighted!U$6&gt;0,Weighted!U$6,""),"")</f>
        <v/>
      </c>
      <c r="V43" s="24" t="str">
        <f>IF('PLOs-TQF-Mapping'!V18="x",IF(Weighted!V$6&gt;0,Weighted!V$6,""),"")</f>
        <v/>
      </c>
      <c r="W43" s="24" t="str">
        <f>IF('PLOs-TQF-Mapping'!W18="x",IF(Weighted!W$6&gt;0,Weighted!W$6,""),"")</f>
        <v/>
      </c>
      <c r="X43" s="24">
        <f ca="1">IF('PLOs-TQF-Mapping'!X18="x",IF(Weighted!X$6&gt;0,Weighted!X$6,""),"")</f>
        <v>0.29999999999999993</v>
      </c>
      <c r="Y43" s="24" t="str">
        <f>IF('PLOs-TQF-Mapping'!Y18="x",IF(Weighted!Y$6&gt;0,Weighted!Y$6,""),"")</f>
        <v/>
      </c>
      <c r="Z43" s="24">
        <f ca="1">IF('PLOs-TQF-Mapping'!Z18="x",IF(Weighted!Z$6&gt;0,Weighted!Z$6,""),"")</f>
        <v>0.25</v>
      </c>
      <c r="AA43" s="24">
        <f ca="1">IF('PLOs-TQF-Mapping'!AA18="x",IF(Weighted!AA$6&gt;0,Weighted!AA$6,""),"")</f>
        <v>0.2</v>
      </c>
      <c r="AB43" s="24" t="str">
        <f>IF('PLOs-TQF-Mapping'!AB18="x",IF(Weighted!AB$6&gt;0,Weighted!AB$6,""),"")</f>
        <v/>
      </c>
      <c r="AC43" s="24" t="str">
        <f>IF('PLOs-TQF-Mapping'!AC18="x",IF(Weighted!AC$6&gt;0,Weighted!AC$6,""),"")</f>
        <v/>
      </c>
      <c r="AD43" s="24" t="str">
        <f>IF('PLOs-TQF-Mapping'!AD18="x",IF(Weighted!AD$6&gt;0,Weighted!AD$6,""),"")</f>
        <v/>
      </c>
      <c r="AE43" s="24" t="str">
        <f>IF('PLOs-TQF-Mapping'!AE18="x",IF(Weighted!AE$6&gt;0,Weighted!AE$6,""),"")</f>
        <v/>
      </c>
      <c r="AF43" s="24" t="str">
        <f>IF('PLOs-TQF-Mapping'!AF18="x",IF(Weighted!AF$6&gt;0,Weighted!AF$6,""),"")</f>
        <v/>
      </c>
      <c r="AG43" s="46">
        <f t="shared" ca="1" si="9"/>
        <v>1.9999999999999998</v>
      </c>
    </row>
    <row r="44" spans="2:68" ht="18" customHeight="1">
      <c r="B44" s="5" t="s">
        <v>150</v>
      </c>
      <c r="C44" s="239" t="s">
        <v>150</v>
      </c>
      <c r="D44" s="24" t="str">
        <f>IF('PLOs-TQF-Mapping'!D19="x",IF(Weighted!D$6&gt;0,Weighted!D$6,""),"")</f>
        <v/>
      </c>
      <c r="E44" s="24" t="str">
        <f>IF('PLOs-TQF-Mapping'!E19="x",IF(Weighted!E$6&gt;0,Weighted!E$6,""),"")</f>
        <v/>
      </c>
      <c r="F44" s="24" t="str">
        <f>IF('PLOs-TQF-Mapping'!F19="x",IF(Weighted!F$6&gt;0,Weighted!F$6,""),"")</f>
        <v/>
      </c>
      <c r="G44" s="24" t="str">
        <f>IF('PLOs-TQF-Mapping'!G19="x",IF(Weighted!G$6&gt;0,Weighted!G$6,""),"")</f>
        <v/>
      </c>
      <c r="H44" s="24" t="str">
        <f>IF('PLOs-TQF-Mapping'!H19="x",IF(Weighted!H$6&gt;0,Weighted!H$6,""),"")</f>
        <v/>
      </c>
      <c r="I44" s="24" t="str">
        <f>IF('PLOs-TQF-Mapping'!I19="x",IF(Weighted!I$6&gt;0,Weighted!I$6,""),"")</f>
        <v/>
      </c>
      <c r="J44" s="24" t="str">
        <f>IF('PLOs-TQF-Mapping'!J19="x",IF(Weighted!J$6&gt;0,Weighted!J$6,""),"")</f>
        <v/>
      </c>
      <c r="K44" s="24" t="str">
        <f>IF('PLOs-TQF-Mapping'!K19="x",IF(Weighted!K$6&gt;0,Weighted!K$6,""),"")</f>
        <v/>
      </c>
      <c r="L44" s="24" t="str">
        <f>IF('PLOs-TQF-Mapping'!L19="x",IF(Weighted!L$6&gt;0,Weighted!L$6,""),"")</f>
        <v/>
      </c>
      <c r="M44" s="24" t="str">
        <f>IF('PLOs-TQF-Mapping'!M19="x",IF(Weighted!M$6&gt;0,Weighted!M$6,""),"")</f>
        <v/>
      </c>
      <c r="N44" s="24" t="str">
        <f>IF('PLOs-TQF-Mapping'!N19="x",IF(Weighted!N$6&gt;0,Weighted!N$6,""),"")</f>
        <v/>
      </c>
      <c r="O44" s="24" t="str">
        <f>IF('PLOs-TQF-Mapping'!O19="x",IF(Weighted!O$6&gt;0,Weighted!O$6,""),"")</f>
        <v/>
      </c>
      <c r="P44" s="24" t="str">
        <f>IF('PLOs-TQF-Mapping'!P19="x",IF(Weighted!P$6&gt;0,Weighted!P$6,""),"")</f>
        <v/>
      </c>
      <c r="Q44" s="24" t="str">
        <f>IF('PLOs-TQF-Mapping'!Q19="x",IF(Weighted!Q$6&gt;0,Weighted!Q$6,""),"")</f>
        <v/>
      </c>
      <c r="R44" s="24" t="str">
        <f>IF('PLOs-TQF-Mapping'!R19="x",IF(Weighted!R$6&gt;0,Weighted!R$6,""),"")</f>
        <v/>
      </c>
      <c r="S44" s="24" t="str">
        <f>IF('PLOs-TQF-Mapping'!S19="x",IF(Weighted!S$6&gt;0,Weighted!S$6,""),"")</f>
        <v/>
      </c>
      <c r="T44" s="24" t="str">
        <f>IF('PLOs-TQF-Mapping'!T19="x",IF(Weighted!T$6&gt;0,Weighted!T$6,""),"")</f>
        <v/>
      </c>
      <c r="U44" s="24" t="str">
        <f>IF('PLOs-TQF-Mapping'!U19="x",IF(Weighted!U$6&gt;0,Weighted!U$6,""),"")</f>
        <v/>
      </c>
      <c r="V44" s="24" t="str">
        <f>IF('PLOs-TQF-Mapping'!V19="x",IF(Weighted!V$6&gt;0,Weighted!V$6,""),"")</f>
        <v/>
      </c>
      <c r="W44" s="24">
        <f ca="1">IF('PLOs-TQF-Mapping'!W19="x",IF(Weighted!W$6&gt;0,Weighted!W$6,""),"")</f>
        <v>0.19999999999999996</v>
      </c>
      <c r="X44" s="24" t="str">
        <f>IF('PLOs-TQF-Mapping'!X19="x",IF(Weighted!X$6&gt;0,Weighted!X$6,""),"")</f>
        <v/>
      </c>
      <c r="Y44" s="24" t="str">
        <f>IF('PLOs-TQF-Mapping'!Y19="x",IF(Weighted!Y$6&gt;0,Weighted!Y$6,""),"")</f>
        <v/>
      </c>
      <c r="Z44" s="24" t="str">
        <f>IF('PLOs-TQF-Mapping'!Z19="x",IF(Weighted!Z$6&gt;0,Weighted!Z$6,""),"")</f>
        <v/>
      </c>
      <c r="AA44" s="24" t="str">
        <f>IF('PLOs-TQF-Mapping'!AA19="x",IF(Weighted!AA$6&gt;0,Weighted!AA$6,""),"")</f>
        <v/>
      </c>
      <c r="AB44" s="24" t="str">
        <f>IF('PLOs-TQF-Mapping'!AB19="x",IF(Weighted!AB$6&gt;0,Weighted!AB$6,""),"")</f>
        <v/>
      </c>
      <c r="AC44" s="24" t="str">
        <f>IF('PLOs-TQF-Mapping'!AC19="x",IF(Weighted!AC$6&gt;0,Weighted!AC$6,""),"")</f>
        <v/>
      </c>
      <c r="AD44" s="24" t="str">
        <f>IF('PLOs-TQF-Mapping'!AD19="x",IF(Weighted!AD$6&gt;0,Weighted!AD$6,""),"")</f>
        <v/>
      </c>
      <c r="AE44" s="24" t="str">
        <f>IF('PLOs-TQF-Mapping'!AE19="x",IF(Weighted!AE$6&gt;0,Weighted!AE$6,""),"")</f>
        <v/>
      </c>
      <c r="AF44" s="24" t="str">
        <f>IF('PLOs-TQF-Mapping'!AF19="x",IF(Weighted!AF$6&gt;0,Weighted!AF$6,""),"")</f>
        <v/>
      </c>
      <c r="AG44" s="46">
        <f t="shared" ca="1" si="9"/>
        <v>0.19999999999999996</v>
      </c>
      <c r="AH44" s="10">
        <f ca="1">SUM(AG41:AG44)</f>
        <v>10.799999999999999</v>
      </c>
      <c r="AK44" s="10"/>
      <c r="AL44" s="10"/>
    </row>
    <row r="45" spans="2:68" ht="18" customHeight="1">
      <c r="B45" s="5" t="s">
        <v>151</v>
      </c>
      <c r="C45" s="239" t="s">
        <v>147</v>
      </c>
      <c r="D45" s="24" t="str">
        <f>IF('PLOs-TQF-Mapping'!D20="x",IF(Weighted!D$6&gt;0,Weighted!D$6,""),"")</f>
        <v/>
      </c>
      <c r="E45" s="24" t="str">
        <f>IF('PLOs-TQF-Mapping'!E20="x",IF(Weighted!E$6&gt;0,Weighted!E$6,""),"")</f>
        <v/>
      </c>
      <c r="F45" s="24" t="str">
        <f>IF('PLOs-TQF-Mapping'!F20="x",IF(Weighted!F$6&gt;0,Weighted!F$6,""),"")</f>
        <v/>
      </c>
      <c r="G45" s="24" t="str">
        <f>IF('PLOs-TQF-Mapping'!G20="x",IF(Weighted!G$6&gt;0,Weighted!G$6,""),"")</f>
        <v/>
      </c>
      <c r="H45" s="24" t="str">
        <f>IF('PLOs-TQF-Mapping'!H20="x",IF(Weighted!H$6&gt;0,Weighted!H$6,""),"")</f>
        <v/>
      </c>
      <c r="I45" s="24" t="str">
        <f>IF('PLOs-TQF-Mapping'!I20="x",IF(Weighted!I$6&gt;0,Weighted!I$6,""),"")</f>
        <v/>
      </c>
      <c r="J45" s="24" t="str">
        <f>IF('PLOs-TQF-Mapping'!J20="x",IF(Weighted!J$6&gt;0,Weighted!J$6,""),"")</f>
        <v/>
      </c>
      <c r="K45" s="24" t="str">
        <f>IF('PLOs-TQF-Mapping'!K20="x",IF(Weighted!K$6&gt;0,Weighted!K$6,""),"")</f>
        <v/>
      </c>
      <c r="L45" s="24" t="str">
        <f>IF('PLOs-TQF-Mapping'!L20="x",IF(Weighted!L$6&gt;0,Weighted!L$6,""),"")</f>
        <v/>
      </c>
      <c r="M45" s="24" t="str">
        <f>IF('PLOs-TQF-Mapping'!M20="x",IF(Weighted!M$6&gt;0,Weighted!M$6,""),"")</f>
        <v/>
      </c>
      <c r="N45" s="24">
        <f ca="1">IF('PLOs-TQF-Mapping'!N20="x",IF(Weighted!N$6&gt;0,Weighted!N$6,""),"")</f>
        <v>0.5</v>
      </c>
      <c r="O45" s="24" t="str">
        <f>IF('PLOs-TQF-Mapping'!O20="x",IF(Weighted!O$6&gt;0,Weighted!O$6,""),"")</f>
        <v/>
      </c>
      <c r="P45" s="24" t="str">
        <f>IF('PLOs-TQF-Mapping'!P20="x",IF(Weighted!P$6&gt;0,Weighted!P$6,""),"")</f>
        <v/>
      </c>
      <c r="Q45" s="24" t="str">
        <f>IF('PLOs-TQF-Mapping'!Q20="x",IF(Weighted!Q$6&gt;0,Weighted!Q$6,""),"")</f>
        <v/>
      </c>
      <c r="R45" s="24" t="str">
        <f>IF('PLOs-TQF-Mapping'!R20="x",IF(Weighted!R$6&gt;0,Weighted!R$6,""),"")</f>
        <v/>
      </c>
      <c r="S45" s="24" t="str">
        <f>IF('PLOs-TQF-Mapping'!S20="x",IF(Weighted!S$6&gt;0,Weighted!S$6,""),"")</f>
        <v/>
      </c>
      <c r="T45" s="24">
        <f ca="1">IF('PLOs-TQF-Mapping'!T20="x",IF(Weighted!T$6&gt;0,Weighted!T$6,""),"")</f>
        <v>0.49999999999999994</v>
      </c>
      <c r="U45" s="24" t="str">
        <f>IF('PLOs-TQF-Mapping'!U20="x",IF(Weighted!U$6&gt;0,Weighted!U$6,""),"")</f>
        <v/>
      </c>
      <c r="V45" s="24" t="str">
        <f>IF('PLOs-TQF-Mapping'!V20="x",IF(Weighted!V$6&gt;0,Weighted!V$6,""),"")</f>
        <v/>
      </c>
      <c r="W45" s="24" t="str">
        <f>IF('PLOs-TQF-Mapping'!W20="x",IF(Weighted!W$6&gt;0,Weighted!W$6,""),"")</f>
        <v/>
      </c>
      <c r="X45" s="24" t="str">
        <f>IF('PLOs-TQF-Mapping'!X20="x",IF(Weighted!X$6&gt;0,Weighted!X$6,""),"")</f>
        <v/>
      </c>
      <c r="Y45" s="24" t="str">
        <f>IF('PLOs-TQF-Mapping'!Y20="x",IF(Weighted!Y$6&gt;0,Weighted!Y$6,""),"")</f>
        <v/>
      </c>
      <c r="Z45" s="24" t="str">
        <f>IF('PLOs-TQF-Mapping'!Z20="x",IF(Weighted!Z$6&gt;0,Weighted!Z$6,""),"")</f>
        <v/>
      </c>
      <c r="AA45" s="24" t="str">
        <f>IF('PLOs-TQF-Mapping'!AA20="x",IF(Weighted!AA$6&gt;0,Weighted!AA$6,""),"")</f>
        <v/>
      </c>
      <c r="AB45" s="24" t="str">
        <f>IF('PLOs-TQF-Mapping'!AB20="x",IF(Weighted!AB$6&gt;0,Weighted!AB$6,""),"")</f>
        <v/>
      </c>
      <c r="AC45" s="24">
        <f ca="1">IF('PLOs-TQF-Mapping'!AC20="x",IF(Weighted!AC$6&gt;0,Weighted!AC$6,""),"")</f>
        <v>1.55</v>
      </c>
      <c r="AD45" s="24" t="str">
        <f>IF('PLOs-TQF-Mapping'!AD20="x",IF(Weighted!AD$6&gt;0,Weighted!AD$6,""),"")</f>
        <v/>
      </c>
      <c r="AE45" s="24" t="str">
        <f>IF('PLOs-TQF-Mapping'!AE20="x",IF(Weighted!AE$6&gt;0,Weighted!AE$6,""),"")</f>
        <v/>
      </c>
      <c r="AF45" s="24">
        <f ca="1">IF('PLOs-TQF-Mapping'!AF20="x",IF(Weighted!AF$6&gt;0,Weighted!AF$6,""),"")</f>
        <v>2</v>
      </c>
      <c r="AG45" s="46">
        <f t="shared" ca="1" si="9"/>
        <v>4.55</v>
      </c>
    </row>
    <row r="46" spans="2:68" ht="18" customHeight="1">
      <c r="B46" s="5" t="s">
        <v>151</v>
      </c>
      <c r="C46" s="239" t="s">
        <v>148</v>
      </c>
      <c r="D46" s="24" t="str">
        <f>IF('PLOs-TQF-Mapping'!D21="x",IF(Weighted!D$6&gt;0,Weighted!D$6,""),"")</f>
        <v/>
      </c>
      <c r="E46" s="24" t="str">
        <f>IF('PLOs-TQF-Mapping'!E21="x",IF(Weighted!E$6&gt;0,Weighted!E$6,""),"")</f>
        <v/>
      </c>
      <c r="F46" s="24" t="str">
        <f>IF('PLOs-TQF-Mapping'!F21="x",IF(Weighted!F$6&gt;0,Weighted!F$6,""),"")</f>
        <v/>
      </c>
      <c r="G46" s="24" t="str">
        <f>IF('PLOs-TQF-Mapping'!G21="x",IF(Weighted!G$6&gt;0,Weighted!G$6,""),"")</f>
        <v/>
      </c>
      <c r="H46" s="24" t="str">
        <f>IF('PLOs-TQF-Mapping'!H21="x",IF(Weighted!H$6&gt;0,Weighted!H$6,""),"")</f>
        <v/>
      </c>
      <c r="I46" s="24" t="str">
        <f>IF('PLOs-TQF-Mapping'!I21="x",IF(Weighted!I$6&gt;0,Weighted!I$6,""),"")</f>
        <v/>
      </c>
      <c r="J46" s="24" t="str">
        <f>IF('PLOs-TQF-Mapping'!J21="x",IF(Weighted!J$6&gt;0,Weighted!J$6,""),"")</f>
        <v/>
      </c>
      <c r="K46" s="24" t="str">
        <f>IF('PLOs-TQF-Mapping'!K21="x",IF(Weighted!K$6&gt;0,Weighted!K$6,""),"")</f>
        <v/>
      </c>
      <c r="L46" s="24" t="str">
        <f>IF('PLOs-TQF-Mapping'!L21="x",IF(Weighted!L$6&gt;0,Weighted!L$6,""),"")</f>
        <v/>
      </c>
      <c r="M46" s="24" t="str">
        <f>IF('PLOs-TQF-Mapping'!M21="x",IF(Weighted!M$6&gt;0,Weighted!M$6,""),"")</f>
        <v/>
      </c>
      <c r="N46" s="24">
        <f ca="1">IF('PLOs-TQF-Mapping'!N21="x",IF(Weighted!N$6&gt;0,Weighted!N$6,""),"")</f>
        <v>0.5</v>
      </c>
      <c r="O46" s="24" t="str">
        <f ca="1">IF('PLOs-TQF-Mapping'!O21="x",IF(Weighted!O$6&gt;0,Weighted!O$6,""),"")</f>
        <v/>
      </c>
      <c r="P46" s="24" t="str">
        <f>IF('PLOs-TQF-Mapping'!P21="x",IF(Weighted!P$6&gt;0,Weighted!P$6,""),"")</f>
        <v/>
      </c>
      <c r="Q46" s="24" t="str">
        <f>IF('PLOs-TQF-Mapping'!Q21="x",IF(Weighted!Q$6&gt;0,Weighted!Q$6,""),"")</f>
        <v/>
      </c>
      <c r="R46" s="24" t="str">
        <f>IF('PLOs-TQF-Mapping'!R21="x",IF(Weighted!R$6&gt;0,Weighted!R$6,""),"")</f>
        <v/>
      </c>
      <c r="S46" s="24" t="str">
        <f>IF('PLOs-TQF-Mapping'!S21="x",IF(Weighted!S$6&gt;0,Weighted!S$6,""),"")</f>
        <v/>
      </c>
      <c r="T46" s="24" t="str">
        <f>IF('PLOs-TQF-Mapping'!T21="x",IF(Weighted!T$6&gt;0,Weighted!T$6,""),"")</f>
        <v/>
      </c>
      <c r="U46" s="24" t="str">
        <f>IF('PLOs-TQF-Mapping'!U21="x",IF(Weighted!U$6&gt;0,Weighted!U$6,""),"")</f>
        <v/>
      </c>
      <c r="V46" s="24" t="str">
        <f>IF('PLOs-TQF-Mapping'!V21="x",IF(Weighted!V$6&gt;0,Weighted!V$6,""),"")</f>
        <v/>
      </c>
      <c r="W46" s="24" t="str">
        <f>IF('PLOs-TQF-Mapping'!W21="x",IF(Weighted!W$6&gt;0,Weighted!W$6,""),"")</f>
        <v/>
      </c>
      <c r="X46" s="24" t="str">
        <f>IF('PLOs-TQF-Mapping'!X21="x",IF(Weighted!X$6&gt;0,Weighted!X$6,""),"")</f>
        <v/>
      </c>
      <c r="Y46" s="24" t="str">
        <f>IF('PLOs-TQF-Mapping'!Y21="x",IF(Weighted!Y$6&gt;0,Weighted!Y$6,""),"")</f>
        <v/>
      </c>
      <c r="Z46" s="24" t="str">
        <f>IF('PLOs-TQF-Mapping'!Z21="x",IF(Weighted!Z$6&gt;0,Weighted!Z$6,""),"")</f>
        <v/>
      </c>
      <c r="AA46" s="24" t="str">
        <f>IF('PLOs-TQF-Mapping'!AA21="x",IF(Weighted!AA$6&gt;0,Weighted!AA$6,""),"")</f>
        <v/>
      </c>
      <c r="AB46" s="24">
        <f ca="1">IF('PLOs-TQF-Mapping'!AB21="x",IF(Weighted!AB$6&gt;0,Weighted!AB$6,""),"")</f>
        <v>2.0499999999999998</v>
      </c>
      <c r="AC46" s="24" t="str">
        <f>IF('PLOs-TQF-Mapping'!AC21="x",IF(Weighted!AC$6&gt;0,Weighted!AC$6,""),"")</f>
        <v/>
      </c>
      <c r="AD46" s="24" t="str">
        <f>IF('PLOs-TQF-Mapping'!AD21="x",IF(Weighted!AD$6&gt;0,Weighted!AD$6,""),"")</f>
        <v/>
      </c>
      <c r="AE46" s="24" t="str">
        <f>IF('PLOs-TQF-Mapping'!AE21="x",IF(Weighted!AE$6&gt;0,Weighted!AE$6,""),"")</f>
        <v/>
      </c>
      <c r="AF46" s="24" t="str">
        <f>IF('PLOs-TQF-Mapping'!AF21="x",IF(Weighted!AF$6&gt;0,Weighted!AF$6,""),"")</f>
        <v/>
      </c>
      <c r="AG46" s="46">
        <f t="shared" ca="1" si="9"/>
        <v>2.5499999999999998</v>
      </c>
      <c r="AH46" s="10">
        <f ca="1">SUM(AG45:AG46)</f>
        <v>7.1</v>
      </c>
      <c r="AK46" s="10"/>
      <c r="AL46" s="10"/>
    </row>
    <row r="47" spans="2:68" ht="18" customHeight="1">
      <c r="B47" s="5" t="s">
        <v>152</v>
      </c>
      <c r="C47" s="239" t="s">
        <v>147</v>
      </c>
      <c r="D47" s="24">
        <f ca="1">IF('PLOs-TQF-Mapping'!D22="x",IF(Weighted!D$6&gt;0,Weighted!D$6,""),"")</f>
        <v>1.2</v>
      </c>
      <c r="E47" s="24">
        <f ca="1">IF('PLOs-TQF-Mapping'!E22="x",IF(Weighted!E$6&gt;0,Weighted!E$6,""),"")</f>
        <v>2.0500000000000003</v>
      </c>
      <c r="F47" s="24" t="str">
        <f>IF('PLOs-TQF-Mapping'!F22="x",IF(Weighted!F$6&gt;0,Weighted!F$6,""),"")</f>
        <v/>
      </c>
      <c r="G47" s="24">
        <f ca="1">IF('PLOs-TQF-Mapping'!G22="x",IF(Weighted!G$6&gt;0,Weighted!G$6,""),"")</f>
        <v>1.2</v>
      </c>
      <c r="H47" s="24">
        <f ca="1">IF('PLOs-TQF-Mapping'!H22="x",IF(Weighted!H$6&gt;0,Weighted!H$6,""),"")</f>
        <v>1</v>
      </c>
      <c r="I47" s="24" t="str">
        <f>IF('PLOs-TQF-Mapping'!I22="x",IF(Weighted!I$6&gt;0,Weighted!I$6,""),"")</f>
        <v/>
      </c>
      <c r="J47" s="24">
        <f ca="1">IF('PLOs-TQF-Mapping'!J22="x",IF(Weighted!J$6&gt;0,Weighted!J$6,""),"")</f>
        <v>1.7</v>
      </c>
      <c r="K47" s="24" t="str">
        <f>IF('PLOs-TQF-Mapping'!K22="x",IF(Weighted!K$6&gt;0,Weighted!K$6,""),"")</f>
        <v/>
      </c>
      <c r="L47" s="24" t="str">
        <f>IF('PLOs-TQF-Mapping'!L22="x",IF(Weighted!L$6&gt;0,Weighted!L$6,""),"")</f>
        <v/>
      </c>
      <c r="M47" s="24" t="str">
        <f>IF('PLOs-TQF-Mapping'!M22="x",IF(Weighted!M$6&gt;0,Weighted!M$6,""),"")</f>
        <v/>
      </c>
      <c r="N47" s="24" t="str">
        <f>IF('PLOs-TQF-Mapping'!N22="x",IF(Weighted!N$6&gt;0,Weighted!N$6,""),"")</f>
        <v/>
      </c>
      <c r="O47" s="24" t="str">
        <f>IF('PLOs-TQF-Mapping'!O22="x",IF(Weighted!O$6&gt;0,Weighted!O$6,""),"")</f>
        <v/>
      </c>
      <c r="P47" s="24" t="str">
        <f>IF('PLOs-TQF-Mapping'!P22="x",IF(Weighted!P$6&gt;0,Weighted!P$6,""),"")</f>
        <v/>
      </c>
      <c r="Q47" s="24" t="str">
        <f>IF('PLOs-TQF-Mapping'!Q22="x",IF(Weighted!Q$6&gt;0,Weighted!Q$6,""),"")</f>
        <v/>
      </c>
      <c r="R47" s="24" t="str">
        <f>IF('PLOs-TQF-Mapping'!R22="x",IF(Weighted!R$6&gt;0,Weighted!R$6,""),"")</f>
        <v/>
      </c>
      <c r="S47" s="24" t="str">
        <f>IF('PLOs-TQF-Mapping'!S22="x",IF(Weighted!S$6&gt;0,Weighted!S$6,""),"")</f>
        <v/>
      </c>
      <c r="T47" s="24" t="str">
        <f>IF('PLOs-TQF-Mapping'!T22="x",IF(Weighted!T$6&gt;0,Weighted!T$6,""),"")</f>
        <v/>
      </c>
      <c r="U47" s="24" t="str">
        <f>IF('PLOs-TQF-Mapping'!U22="x",IF(Weighted!U$6&gt;0,Weighted!U$6,""),"")</f>
        <v/>
      </c>
      <c r="V47" s="24" t="str">
        <f>IF('PLOs-TQF-Mapping'!V22="x",IF(Weighted!V$6&gt;0,Weighted!V$6,""),"")</f>
        <v/>
      </c>
      <c r="W47" s="24" t="str">
        <f>IF('PLOs-TQF-Mapping'!W22="x",IF(Weighted!W$6&gt;0,Weighted!W$6,""),"")</f>
        <v/>
      </c>
      <c r="X47" s="24" t="str">
        <f>IF('PLOs-TQF-Mapping'!X22="x",IF(Weighted!X$6&gt;0,Weighted!X$6,""),"")</f>
        <v/>
      </c>
      <c r="Y47" s="24" t="str">
        <f>IF('PLOs-TQF-Mapping'!Y22="x",IF(Weighted!Y$6&gt;0,Weighted!Y$6,""),"")</f>
        <v/>
      </c>
      <c r="Z47" s="24">
        <f ca="1">IF('PLOs-TQF-Mapping'!Z22="x",IF(Weighted!Z$6&gt;0,Weighted!Z$6,""),"")</f>
        <v>0.25</v>
      </c>
      <c r="AA47" s="24" t="str">
        <f>IF('PLOs-TQF-Mapping'!AA22="x",IF(Weighted!AA$6&gt;0,Weighted!AA$6,""),"")</f>
        <v/>
      </c>
      <c r="AB47" s="24" t="str">
        <f>IF('PLOs-TQF-Mapping'!AB22="x",IF(Weighted!AB$6&gt;0,Weighted!AB$6,""),"")</f>
        <v/>
      </c>
      <c r="AC47" s="24" t="str">
        <f>IF('PLOs-TQF-Mapping'!AC22="x",IF(Weighted!AC$6&gt;0,Weighted!AC$6,""),"")</f>
        <v/>
      </c>
      <c r="AD47" s="24" t="str">
        <f>IF('PLOs-TQF-Mapping'!AD22="x",IF(Weighted!AD$6&gt;0,Weighted!AD$6,""),"")</f>
        <v/>
      </c>
      <c r="AE47" s="24" t="str">
        <f>IF('PLOs-TQF-Mapping'!AE22="x",IF(Weighted!AE$6&gt;0,Weighted!AE$6,""),"")</f>
        <v/>
      </c>
      <c r="AF47" s="24" t="str">
        <f>IF('PLOs-TQF-Mapping'!AF22="x",IF(Weighted!AF$6&gt;0,Weighted!AF$6,""),"")</f>
        <v/>
      </c>
      <c r="AG47" s="46">
        <f t="shared" ca="1" si="9"/>
        <v>7.4</v>
      </c>
    </row>
    <row r="48" spans="2:68" ht="18" customHeight="1">
      <c r="B48" s="5" t="s">
        <v>152</v>
      </c>
      <c r="C48" s="239" t="s">
        <v>148</v>
      </c>
      <c r="D48" s="24" t="str">
        <f>IF('PLOs-TQF-Mapping'!D23="x",IF(Weighted!D$6&gt;0,Weighted!D$6,""),"")</f>
        <v/>
      </c>
      <c r="E48" s="24" t="str">
        <f>IF('PLOs-TQF-Mapping'!E23="x",IF(Weighted!E$6&gt;0,Weighted!E$6,""),"")</f>
        <v/>
      </c>
      <c r="F48" s="24" t="str">
        <f>IF('PLOs-TQF-Mapping'!F23="x",IF(Weighted!F$6&gt;0,Weighted!F$6,""),"")</f>
        <v/>
      </c>
      <c r="G48" s="24" t="str">
        <f>IF('PLOs-TQF-Mapping'!G23="x",IF(Weighted!G$6&gt;0,Weighted!G$6,""),"")</f>
        <v/>
      </c>
      <c r="H48" s="24" t="str">
        <f>IF('PLOs-TQF-Mapping'!H23="x",IF(Weighted!H$6&gt;0,Weighted!H$6,""),"")</f>
        <v/>
      </c>
      <c r="I48" s="24">
        <f ca="1">IF('PLOs-TQF-Mapping'!I23="x",IF(Weighted!I$6&gt;0,Weighted!I$6,""),"")</f>
        <v>1</v>
      </c>
      <c r="J48" s="24">
        <f ca="1">IF('PLOs-TQF-Mapping'!J23="x",IF(Weighted!J$6&gt;0,Weighted!J$6,""),"")</f>
        <v>1.7</v>
      </c>
      <c r="K48" s="24" t="str">
        <f>IF('PLOs-TQF-Mapping'!K23="x",IF(Weighted!K$6&gt;0,Weighted!K$6,""),"")</f>
        <v/>
      </c>
      <c r="L48" s="24" t="str">
        <f>IF('PLOs-TQF-Mapping'!L23="x",IF(Weighted!L$6&gt;0,Weighted!L$6,""),"")</f>
        <v/>
      </c>
      <c r="M48" s="24" t="str">
        <f>IF('PLOs-TQF-Mapping'!M23="x",IF(Weighted!M$6&gt;0,Weighted!M$6,""),"")</f>
        <v/>
      </c>
      <c r="N48" s="24" t="str">
        <f>IF('PLOs-TQF-Mapping'!N23="x",IF(Weighted!N$6&gt;0,Weighted!N$6,""),"")</f>
        <v/>
      </c>
      <c r="O48" s="24" t="str">
        <f>IF('PLOs-TQF-Mapping'!O23="x",IF(Weighted!O$6&gt;0,Weighted!O$6,""),"")</f>
        <v/>
      </c>
      <c r="P48" s="24" t="str">
        <f>IF('PLOs-TQF-Mapping'!P23="x",IF(Weighted!P$6&gt;0,Weighted!P$6,""),"")</f>
        <v/>
      </c>
      <c r="Q48" s="24" t="str">
        <f>IF('PLOs-TQF-Mapping'!Q23="x",IF(Weighted!Q$6&gt;0,Weighted!Q$6,""),"")</f>
        <v/>
      </c>
      <c r="R48" s="24" t="str">
        <f>IF('PLOs-TQF-Mapping'!R23="x",IF(Weighted!R$6&gt;0,Weighted!R$6,""),"")</f>
        <v/>
      </c>
      <c r="S48" s="24" t="str">
        <f>IF('PLOs-TQF-Mapping'!S23="x",IF(Weighted!S$6&gt;0,Weighted!S$6,""),"")</f>
        <v/>
      </c>
      <c r="T48" s="24" t="str">
        <f>IF('PLOs-TQF-Mapping'!T23="x",IF(Weighted!T$6&gt;0,Weighted!T$6,""),"")</f>
        <v/>
      </c>
      <c r="U48" s="24" t="str">
        <f>IF('PLOs-TQF-Mapping'!U23="x",IF(Weighted!U$6&gt;0,Weighted!U$6,""),"")</f>
        <v/>
      </c>
      <c r="V48" s="24" t="str">
        <f>IF('PLOs-TQF-Mapping'!V23="x",IF(Weighted!V$6&gt;0,Weighted!V$6,""),"")</f>
        <v/>
      </c>
      <c r="W48" s="24" t="str">
        <f>IF('PLOs-TQF-Mapping'!W23="x",IF(Weighted!W$6&gt;0,Weighted!W$6,""),"")</f>
        <v/>
      </c>
      <c r="X48" s="24" t="str">
        <f>IF('PLOs-TQF-Mapping'!X23="x",IF(Weighted!X$6&gt;0,Weighted!X$6,""),"")</f>
        <v/>
      </c>
      <c r="Y48" s="24">
        <f ca="1">IF('PLOs-TQF-Mapping'!Y23="x",IF(Weighted!Y$6&gt;0,Weighted!Y$6,""),"")</f>
        <v>0.05</v>
      </c>
      <c r="Z48" s="24" t="str">
        <f>IF('PLOs-TQF-Mapping'!Z23="x",IF(Weighted!Z$6&gt;0,Weighted!Z$6,""),"")</f>
        <v/>
      </c>
      <c r="AA48" s="24" t="str">
        <f>IF('PLOs-TQF-Mapping'!AA23="x",IF(Weighted!AA$6&gt;0,Weighted!AA$6,""),"")</f>
        <v/>
      </c>
      <c r="AB48" s="24" t="str">
        <f>IF('PLOs-TQF-Mapping'!AB23="x",IF(Weighted!AB$6&gt;0,Weighted!AB$6,""),"")</f>
        <v/>
      </c>
      <c r="AC48" s="24" t="str">
        <f>IF('PLOs-TQF-Mapping'!AC23="x",IF(Weighted!AC$6&gt;0,Weighted!AC$6,""),"")</f>
        <v/>
      </c>
      <c r="AD48" s="24" t="str">
        <f>IF('PLOs-TQF-Mapping'!AD23="x",IF(Weighted!AD$6&gt;0,Weighted!AD$6,""),"")</f>
        <v/>
      </c>
      <c r="AE48" s="24" t="str">
        <f>IF('PLOs-TQF-Mapping'!AE23="x",IF(Weighted!AE$6&gt;0,Weighted!AE$6,""),"")</f>
        <v/>
      </c>
      <c r="AF48" s="24" t="str">
        <f>IF('PLOs-TQF-Mapping'!AF23="x",IF(Weighted!AF$6&gt;0,Weighted!AF$6,""),"")</f>
        <v/>
      </c>
      <c r="AG48" s="46">
        <f t="shared" ca="1" si="9"/>
        <v>2.75</v>
      </c>
      <c r="AH48" s="10">
        <f ca="1">SUM(AG47:AG48)</f>
        <v>10.15</v>
      </c>
      <c r="AK48" s="10"/>
      <c r="AL48" s="10"/>
    </row>
    <row r="49" spans="1:33" ht="18" customHeight="1">
      <c r="AG49" s="3"/>
    </row>
    <row r="51" spans="1:33" ht="18" customHeight="1">
      <c r="A51" s="8"/>
      <c r="C51" s="8" t="s">
        <v>155</v>
      </c>
    </row>
    <row r="52" spans="1:33" ht="18" customHeight="1">
      <c r="A52" s="8" t="s">
        <v>116</v>
      </c>
      <c r="B52" s="8" t="s">
        <v>117</v>
      </c>
      <c r="C52" s="8" t="s">
        <v>162</v>
      </c>
    </row>
    <row r="53" spans="1:33" ht="18" customHeight="1">
      <c r="A53" s="8">
        <v>1</v>
      </c>
      <c r="B53" s="8" t="s">
        <v>147</v>
      </c>
      <c r="C53" s="8"/>
      <c r="D53" s="104" t="str">
        <f>IF(D4&lt;&gt;"",D4/D29,"")</f>
        <v/>
      </c>
      <c r="E53" s="104" t="str">
        <f t="shared" ref="E53:AF53" si="10">IF(E4&lt;&gt;"",E4/E29,"")</f>
        <v/>
      </c>
      <c r="F53" s="104" t="str">
        <f t="shared" si="10"/>
        <v/>
      </c>
      <c r="G53" s="104" t="str">
        <f t="shared" si="10"/>
        <v/>
      </c>
      <c r="H53" s="104" t="str">
        <f t="shared" si="10"/>
        <v/>
      </c>
      <c r="I53" s="104" t="str">
        <f t="shared" si="10"/>
        <v/>
      </c>
      <c r="J53" s="104" t="str">
        <f t="shared" si="10"/>
        <v/>
      </c>
      <c r="K53" s="104">
        <f t="shared" ca="1" si="10"/>
        <v>0.94575868083082282</v>
      </c>
      <c r="L53" s="104" t="str">
        <f t="shared" si="10"/>
        <v/>
      </c>
      <c r="M53" s="104" t="str">
        <f t="shared" si="10"/>
        <v/>
      </c>
      <c r="N53" s="104" t="str">
        <f t="shared" si="10"/>
        <v/>
      </c>
      <c r="O53" s="104" t="str">
        <f t="shared" si="10"/>
        <v/>
      </c>
      <c r="P53" s="104" t="str">
        <f t="shared" si="10"/>
        <v/>
      </c>
      <c r="Q53" s="104" t="str">
        <f t="shared" si="10"/>
        <v/>
      </c>
      <c r="R53" s="104" t="str">
        <f t="shared" si="10"/>
        <v/>
      </c>
      <c r="S53" s="104" t="str">
        <f t="shared" si="10"/>
        <v/>
      </c>
      <c r="T53" s="104" t="str">
        <f t="shared" si="10"/>
        <v/>
      </c>
      <c r="U53" s="104" t="str">
        <f t="shared" si="10"/>
        <v/>
      </c>
      <c r="V53" s="104" t="str">
        <f t="shared" si="10"/>
        <v/>
      </c>
      <c r="W53" s="104" t="str">
        <f t="shared" si="10"/>
        <v/>
      </c>
      <c r="X53" s="104" t="str">
        <f t="shared" si="10"/>
        <v/>
      </c>
      <c r="Y53" s="104" t="str">
        <f t="shared" si="10"/>
        <v/>
      </c>
      <c r="Z53" s="104" t="str">
        <f t="shared" si="10"/>
        <v/>
      </c>
      <c r="AA53" s="104" t="str">
        <f t="shared" si="10"/>
        <v/>
      </c>
      <c r="AB53" s="104" t="str">
        <f t="shared" si="10"/>
        <v/>
      </c>
      <c r="AC53" s="104" t="str">
        <f t="shared" si="10"/>
        <v/>
      </c>
      <c r="AD53" s="104" t="str">
        <f t="shared" si="10"/>
        <v/>
      </c>
      <c r="AE53" s="104" t="str">
        <f t="shared" si="10"/>
        <v/>
      </c>
      <c r="AF53" s="104" t="str">
        <f t="shared" si="10"/>
        <v/>
      </c>
    </row>
    <row r="54" spans="1:33" ht="18" customHeight="1">
      <c r="A54" s="8">
        <v>1</v>
      </c>
      <c r="B54" s="8" t="s">
        <v>148</v>
      </c>
      <c r="C54" s="8"/>
      <c r="D54" s="104" t="str">
        <f t="shared" ref="D54:AF62" si="11">IF(D5&lt;&gt;"",D5/D30,"")</f>
        <v/>
      </c>
      <c r="E54" s="104" t="str">
        <f t="shared" si="11"/>
        <v/>
      </c>
      <c r="F54" s="104" t="str">
        <f t="shared" si="11"/>
        <v/>
      </c>
      <c r="G54" s="104" t="str">
        <f t="shared" si="11"/>
        <v/>
      </c>
      <c r="H54" s="104" t="str">
        <f t="shared" si="11"/>
        <v/>
      </c>
      <c r="I54" s="104" t="str">
        <f t="shared" si="11"/>
        <v/>
      </c>
      <c r="J54" s="104" t="str">
        <f t="shared" si="11"/>
        <v/>
      </c>
      <c r="K54" s="104" t="str">
        <f t="shared" si="11"/>
        <v/>
      </c>
      <c r="L54" s="104" t="str">
        <f t="shared" si="11"/>
        <v/>
      </c>
      <c r="M54" s="104" t="str">
        <f t="shared" si="11"/>
        <v/>
      </c>
      <c r="N54" s="104" t="str">
        <f t="shared" si="11"/>
        <v/>
      </c>
      <c r="O54" s="104" t="str">
        <f t="shared" si="11"/>
        <v/>
      </c>
      <c r="P54" s="104">
        <f t="shared" ca="1" si="11"/>
        <v>1</v>
      </c>
      <c r="Q54" s="104" t="str">
        <f t="shared" si="11"/>
        <v/>
      </c>
      <c r="R54" s="104" t="str">
        <f t="shared" si="11"/>
        <v/>
      </c>
      <c r="S54" s="104" t="str">
        <f t="shared" si="11"/>
        <v/>
      </c>
      <c r="T54" s="104" t="str">
        <f t="shared" si="11"/>
        <v/>
      </c>
      <c r="U54" s="104" t="str">
        <f t="shared" si="11"/>
        <v/>
      </c>
      <c r="V54" s="104" t="str">
        <f t="shared" si="11"/>
        <v/>
      </c>
      <c r="W54" s="104" t="str">
        <f t="shared" si="11"/>
        <v/>
      </c>
      <c r="X54" s="104" t="str">
        <f t="shared" si="11"/>
        <v/>
      </c>
      <c r="Y54" s="104" t="str">
        <f t="shared" si="11"/>
        <v/>
      </c>
      <c r="Z54" s="104" t="str">
        <f t="shared" si="11"/>
        <v/>
      </c>
      <c r="AA54" s="104" t="str">
        <f t="shared" si="11"/>
        <v/>
      </c>
      <c r="AB54" s="104" t="str">
        <f t="shared" si="11"/>
        <v/>
      </c>
      <c r="AC54" s="104" t="str">
        <f t="shared" si="11"/>
        <v/>
      </c>
      <c r="AD54" s="104" t="str">
        <f t="shared" si="11"/>
        <v/>
      </c>
      <c r="AE54" s="104" t="str">
        <f t="shared" si="11"/>
        <v/>
      </c>
      <c r="AF54" s="104" t="str">
        <f t="shared" si="11"/>
        <v/>
      </c>
    </row>
    <row r="55" spans="1:33" ht="18" customHeight="1">
      <c r="A55" s="8">
        <v>1</v>
      </c>
      <c r="B55" s="8" t="s">
        <v>149</v>
      </c>
      <c r="C55" s="8"/>
      <c r="D55" s="104" t="str">
        <f t="shared" si="11"/>
        <v/>
      </c>
      <c r="E55" s="104" t="str">
        <f t="shared" si="11"/>
        <v/>
      </c>
      <c r="F55" s="104" t="str">
        <f t="shared" si="11"/>
        <v/>
      </c>
      <c r="G55" s="104" t="str">
        <f t="shared" si="11"/>
        <v/>
      </c>
      <c r="H55" s="104" t="str">
        <f t="shared" si="11"/>
        <v/>
      </c>
      <c r="I55" s="104" t="str">
        <f t="shared" si="11"/>
        <v/>
      </c>
      <c r="J55" s="104" t="str">
        <f t="shared" si="11"/>
        <v/>
      </c>
      <c r="K55" s="104" t="str">
        <f t="shared" si="11"/>
        <v/>
      </c>
      <c r="L55" s="104" t="str">
        <f t="shared" si="11"/>
        <v/>
      </c>
      <c r="M55" s="104" t="str">
        <f t="shared" si="11"/>
        <v/>
      </c>
      <c r="N55" s="104" t="str">
        <f t="shared" si="11"/>
        <v/>
      </c>
      <c r="O55" s="104" t="str">
        <f t="shared" si="11"/>
        <v/>
      </c>
      <c r="P55" s="104">
        <f t="shared" ca="1" si="11"/>
        <v>1</v>
      </c>
      <c r="Q55" s="104" t="str">
        <f t="shared" si="11"/>
        <v/>
      </c>
      <c r="R55" s="104" t="str">
        <f t="shared" si="11"/>
        <v/>
      </c>
      <c r="S55" s="104" t="str">
        <f t="shared" si="11"/>
        <v/>
      </c>
      <c r="T55" s="104" t="str">
        <f t="shared" si="11"/>
        <v/>
      </c>
      <c r="U55" s="104" t="str">
        <f t="shared" si="11"/>
        <v/>
      </c>
      <c r="V55" s="104" t="str">
        <f t="shared" si="11"/>
        <v/>
      </c>
      <c r="W55" s="104" t="str">
        <f t="shared" si="11"/>
        <v/>
      </c>
      <c r="X55" s="104" t="str">
        <f t="shared" si="11"/>
        <v/>
      </c>
      <c r="Y55" s="104" t="str">
        <f t="shared" si="11"/>
        <v/>
      </c>
      <c r="Z55" s="104" t="str">
        <f t="shared" si="11"/>
        <v/>
      </c>
      <c r="AA55" s="104" t="str">
        <f t="shared" si="11"/>
        <v/>
      </c>
      <c r="AB55" s="104" t="str">
        <f t="shared" si="11"/>
        <v/>
      </c>
      <c r="AC55" s="104" t="str">
        <f t="shared" si="11"/>
        <v/>
      </c>
      <c r="AD55" s="104" t="str">
        <f t="shared" si="11"/>
        <v/>
      </c>
      <c r="AE55" s="104" t="str">
        <f t="shared" si="11"/>
        <v/>
      </c>
      <c r="AF55" s="104" t="str">
        <f t="shared" si="11"/>
        <v/>
      </c>
    </row>
    <row r="56" spans="1:33" ht="18" customHeight="1">
      <c r="A56" s="8">
        <v>1</v>
      </c>
      <c r="B56" s="8" t="s">
        <v>150</v>
      </c>
      <c r="C56" s="8"/>
      <c r="D56" s="104" t="str">
        <f t="shared" si="11"/>
        <v/>
      </c>
      <c r="E56" s="104" t="str">
        <f t="shared" si="11"/>
        <v/>
      </c>
      <c r="F56" s="104" t="str">
        <f t="shared" si="11"/>
        <v/>
      </c>
      <c r="G56" s="104" t="str">
        <f t="shared" si="11"/>
        <v/>
      </c>
      <c r="H56" s="104" t="str">
        <f t="shared" si="11"/>
        <v/>
      </c>
      <c r="I56" s="104">
        <f t="shared" ca="1" si="11"/>
        <v>0.92857142857142849</v>
      </c>
      <c r="J56" s="104" t="str">
        <f t="shared" si="11"/>
        <v/>
      </c>
      <c r="K56" s="104" t="str">
        <f t="shared" si="11"/>
        <v/>
      </c>
      <c r="L56" s="104" t="str">
        <f t="shared" si="11"/>
        <v/>
      </c>
      <c r="M56" s="104" t="str">
        <f t="shared" si="11"/>
        <v/>
      </c>
      <c r="N56" s="104" t="str">
        <f t="shared" si="11"/>
        <v/>
      </c>
      <c r="O56" s="104" t="str">
        <f t="shared" si="11"/>
        <v/>
      </c>
      <c r="P56" s="104">
        <f t="shared" ca="1" si="11"/>
        <v>1</v>
      </c>
      <c r="Q56" s="104" t="str">
        <f t="shared" si="11"/>
        <v/>
      </c>
      <c r="R56" s="104">
        <f t="shared" ca="1" si="11"/>
        <v>1</v>
      </c>
      <c r="S56" s="104" t="str">
        <f t="shared" si="11"/>
        <v/>
      </c>
      <c r="T56" s="104" t="str">
        <f t="shared" si="11"/>
        <v/>
      </c>
      <c r="U56" s="104" t="str">
        <f t="shared" si="11"/>
        <v/>
      </c>
      <c r="V56" s="104" t="str">
        <f t="shared" si="11"/>
        <v/>
      </c>
      <c r="W56" s="104" t="str">
        <f t="shared" si="11"/>
        <v/>
      </c>
      <c r="X56" s="104" t="str">
        <f t="shared" si="11"/>
        <v/>
      </c>
      <c r="Y56" s="104">
        <f t="shared" ca="1" si="11"/>
        <v>1</v>
      </c>
      <c r="Z56" s="104" t="str">
        <f t="shared" si="11"/>
        <v/>
      </c>
      <c r="AA56" s="104" t="str">
        <f t="shared" si="11"/>
        <v/>
      </c>
      <c r="AB56" s="104" t="str">
        <f t="shared" si="11"/>
        <v/>
      </c>
      <c r="AC56" s="104" t="str">
        <f t="shared" si="11"/>
        <v/>
      </c>
      <c r="AD56" s="104" t="str">
        <f t="shared" si="11"/>
        <v/>
      </c>
      <c r="AE56" s="104" t="str">
        <f t="shared" si="11"/>
        <v/>
      </c>
      <c r="AF56" s="104" t="str">
        <f t="shared" si="11"/>
        <v/>
      </c>
    </row>
    <row r="57" spans="1:33" ht="18" customHeight="1" thickBot="1">
      <c r="A57" s="195">
        <v>1</v>
      </c>
      <c r="B57" s="195" t="s">
        <v>151</v>
      </c>
      <c r="C57" s="195"/>
      <c r="D57" s="104" t="str">
        <f t="shared" si="11"/>
        <v/>
      </c>
      <c r="E57" s="104" t="str">
        <f t="shared" si="11"/>
        <v/>
      </c>
      <c r="F57" s="104" t="str">
        <f t="shared" si="11"/>
        <v/>
      </c>
      <c r="G57" s="104" t="str">
        <f t="shared" si="11"/>
        <v/>
      </c>
      <c r="H57" s="104" t="str">
        <f t="shared" si="11"/>
        <v/>
      </c>
      <c r="I57" s="104" t="str">
        <f t="shared" si="11"/>
        <v/>
      </c>
      <c r="J57" s="104" t="str">
        <f t="shared" si="11"/>
        <v/>
      </c>
      <c r="K57" s="104" t="str">
        <f t="shared" si="11"/>
        <v/>
      </c>
      <c r="L57" s="104">
        <f t="shared" ca="1" si="11"/>
        <v>0.93920972644376899</v>
      </c>
      <c r="M57" s="104" t="str">
        <f t="shared" si="11"/>
        <v/>
      </c>
      <c r="N57" s="104" t="str">
        <f t="shared" si="11"/>
        <v/>
      </c>
      <c r="O57" s="104" t="str">
        <f t="shared" si="11"/>
        <v/>
      </c>
      <c r="P57" s="104" t="str">
        <f t="shared" si="11"/>
        <v/>
      </c>
      <c r="Q57" s="104" t="str">
        <f t="shared" si="11"/>
        <v/>
      </c>
      <c r="R57" s="104">
        <f t="shared" ca="1" si="11"/>
        <v>1</v>
      </c>
      <c r="S57" s="104" t="str">
        <f t="shared" si="11"/>
        <v/>
      </c>
      <c r="T57" s="104" t="str">
        <f t="shared" si="11"/>
        <v/>
      </c>
      <c r="U57" s="104" t="str">
        <f t="shared" si="11"/>
        <v/>
      </c>
      <c r="V57" s="104">
        <f t="shared" ca="1" si="11"/>
        <v>0.94169096209912517</v>
      </c>
      <c r="W57" s="104" t="str">
        <f t="shared" si="11"/>
        <v/>
      </c>
      <c r="X57" s="104" t="str">
        <f t="shared" si="11"/>
        <v/>
      </c>
      <c r="Y57" s="104">
        <f t="shared" ca="1" si="11"/>
        <v>1</v>
      </c>
      <c r="Z57" s="104" t="str">
        <f t="shared" si="11"/>
        <v/>
      </c>
      <c r="AA57" s="104" t="str">
        <f t="shared" si="11"/>
        <v/>
      </c>
      <c r="AB57" s="104" t="str">
        <f t="shared" si="11"/>
        <v/>
      </c>
      <c r="AC57" s="104" t="str">
        <f t="shared" si="11"/>
        <v/>
      </c>
      <c r="AD57" s="104">
        <f t="shared" ca="1" si="11"/>
        <v>1</v>
      </c>
      <c r="AE57" s="104" t="str">
        <f t="shared" si="11"/>
        <v/>
      </c>
      <c r="AF57" s="104" t="str">
        <f t="shared" si="11"/>
        <v/>
      </c>
      <c r="AG57" s="211">
        <f ca="1">AVERAGE(D53:AF57)</f>
        <v>0.97960256649542876</v>
      </c>
    </row>
    <row r="58" spans="1:33" ht="18" customHeight="1" thickTop="1">
      <c r="A58" s="8" t="s">
        <v>148</v>
      </c>
      <c r="B58" s="8" t="s">
        <v>147</v>
      </c>
      <c r="C58" s="8"/>
      <c r="D58" s="104" t="str">
        <f t="shared" si="11"/>
        <v/>
      </c>
      <c r="E58" s="104" t="str">
        <f t="shared" si="11"/>
        <v/>
      </c>
      <c r="F58" s="104" t="str">
        <f t="shared" si="11"/>
        <v/>
      </c>
      <c r="G58" s="104" t="str">
        <f t="shared" si="11"/>
        <v/>
      </c>
      <c r="H58" s="104" t="str">
        <f t="shared" si="11"/>
        <v/>
      </c>
      <c r="I58" s="104" t="str">
        <f t="shared" si="11"/>
        <v/>
      </c>
      <c r="J58" s="104" t="str">
        <f t="shared" si="11"/>
        <v/>
      </c>
      <c r="K58" s="104" t="str">
        <f t="shared" si="11"/>
        <v/>
      </c>
      <c r="L58" s="104" t="str">
        <f t="shared" si="11"/>
        <v/>
      </c>
      <c r="M58" s="104">
        <f t="shared" ca="1" si="11"/>
        <v>1</v>
      </c>
      <c r="N58" s="104" t="str">
        <f t="shared" si="11"/>
        <v/>
      </c>
      <c r="O58" s="104" t="str">
        <f t="shared" si="11"/>
        <v/>
      </c>
      <c r="P58" s="104" t="str">
        <f t="shared" si="11"/>
        <v/>
      </c>
      <c r="Q58" s="104">
        <f t="shared" ca="1" si="11"/>
        <v>0.86134453781512621</v>
      </c>
      <c r="R58" s="104" t="str">
        <f t="shared" si="11"/>
        <v/>
      </c>
      <c r="S58" s="104">
        <f t="shared" ca="1" si="11"/>
        <v>0.93474581583401251</v>
      </c>
      <c r="T58" s="104" t="str">
        <f t="shared" si="11"/>
        <v/>
      </c>
      <c r="U58" s="104">
        <f t="shared" ca="1" si="11"/>
        <v>0.90004422821760299</v>
      </c>
      <c r="V58" s="104">
        <f t="shared" ca="1" si="11"/>
        <v>0.94169096209912517</v>
      </c>
      <c r="W58" s="104" t="str">
        <f t="shared" si="11"/>
        <v/>
      </c>
      <c r="X58" s="104" t="str">
        <f t="shared" si="11"/>
        <v/>
      </c>
      <c r="Y58" s="104" t="str">
        <f t="shared" si="11"/>
        <v/>
      </c>
      <c r="Z58" s="104" t="str">
        <f t="shared" si="11"/>
        <v/>
      </c>
      <c r="AA58" s="104" t="str">
        <f t="shared" si="11"/>
        <v/>
      </c>
      <c r="AB58" s="104" t="str">
        <f t="shared" si="11"/>
        <v/>
      </c>
      <c r="AC58" s="104" t="str">
        <f t="shared" si="11"/>
        <v/>
      </c>
      <c r="AD58" s="104" t="str">
        <f t="shared" si="11"/>
        <v/>
      </c>
      <c r="AE58" s="104" t="str">
        <f t="shared" si="11"/>
        <v/>
      </c>
      <c r="AF58" s="104" t="str">
        <f t="shared" si="11"/>
        <v/>
      </c>
      <c r="AG58" s="198"/>
    </row>
    <row r="59" spans="1:33" ht="18" customHeight="1">
      <c r="A59" s="8" t="s">
        <v>148</v>
      </c>
      <c r="B59" s="8" t="s">
        <v>148</v>
      </c>
      <c r="C59" s="8"/>
      <c r="D59" s="104" t="str">
        <f t="shared" si="11"/>
        <v/>
      </c>
      <c r="E59" s="104" t="str">
        <f t="shared" si="11"/>
        <v/>
      </c>
      <c r="F59" s="104" t="str">
        <f t="shared" si="11"/>
        <v/>
      </c>
      <c r="G59" s="104" t="str">
        <f t="shared" si="11"/>
        <v/>
      </c>
      <c r="H59" s="104" t="str">
        <f t="shared" si="11"/>
        <v/>
      </c>
      <c r="I59" s="104" t="str">
        <f t="shared" si="11"/>
        <v/>
      </c>
      <c r="J59" s="104" t="str">
        <f t="shared" si="11"/>
        <v/>
      </c>
      <c r="K59" s="104" t="str">
        <f t="shared" si="11"/>
        <v/>
      </c>
      <c r="L59" s="104" t="str">
        <f t="shared" si="11"/>
        <v/>
      </c>
      <c r="M59" s="104">
        <f t="shared" ca="1" si="11"/>
        <v>1</v>
      </c>
      <c r="N59" s="104" t="str">
        <f t="shared" si="11"/>
        <v/>
      </c>
      <c r="O59" s="104" t="str">
        <f t="shared" si="11"/>
        <v/>
      </c>
      <c r="P59" s="104" t="str">
        <f t="shared" si="11"/>
        <v/>
      </c>
      <c r="Q59" s="104">
        <f t="shared" ca="1" si="11"/>
        <v>0.86134453781512621</v>
      </c>
      <c r="R59" s="104" t="str">
        <f t="shared" si="11"/>
        <v/>
      </c>
      <c r="S59" s="104">
        <f t="shared" ca="1" si="11"/>
        <v>0.93474581583401251</v>
      </c>
      <c r="T59" s="104" t="str">
        <f t="shared" si="11"/>
        <v/>
      </c>
      <c r="U59" s="104" t="str">
        <f t="shared" si="11"/>
        <v/>
      </c>
      <c r="V59" s="104">
        <f t="shared" ca="1" si="11"/>
        <v>0.94169096209912517</v>
      </c>
      <c r="W59" s="104" t="str">
        <f t="shared" si="11"/>
        <v/>
      </c>
      <c r="X59" s="104" t="str">
        <f t="shared" si="11"/>
        <v/>
      </c>
      <c r="Y59" s="104" t="str">
        <f t="shared" si="11"/>
        <v/>
      </c>
      <c r="Z59" s="104" t="str">
        <f t="shared" si="11"/>
        <v/>
      </c>
      <c r="AA59" s="104" t="str">
        <f t="shared" si="11"/>
        <v/>
      </c>
      <c r="AB59" s="104" t="str">
        <f t="shared" si="11"/>
        <v/>
      </c>
      <c r="AC59" s="104" t="str">
        <f t="shared" si="11"/>
        <v/>
      </c>
      <c r="AD59" s="104" t="str">
        <f t="shared" si="11"/>
        <v/>
      </c>
      <c r="AE59" s="104" t="str">
        <f t="shared" si="11"/>
        <v/>
      </c>
      <c r="AF59" s="104" t="str">
        <f t="shared" si="11"/>
        <v/>
      </c>
      <c r="AG59" s="198"/>
    </row>
    <row r="60" spans="1:33" ht="18" customHeight="1">
      <c r="A60" s="8" t="s">
        <v>148</v>
      </c>
      <c r="B60" s="8" t="s">
        <v>149</v>
      </c>
      <c r="C60" s="8"/>
      <c r="D60" s="104" t="str">
        <f t="shared" si="11"/>
        <v/>
      </c>
      <c r="E60" s="104" t="str">
        <f t="shared" si="11"/>
        <v/>
      </c>
      <c r="F60" s="104" t="str">
        <f t="shared" si="11"/>
        <v/>
      </c>
      <c r="G60" s="104" t="str">
        <f t="shared" si="11"/>
        <v/>
      </c>
      <c r="H60" s="104" t="str">
        <f t="shared" si="11"/>
        <v/>
      </c>
      <c r="I60" s="104" t="str">
        <f t="shared" si="11"/>
        <v/>
      </c>
      <c r="J60" s="104" t="str">
        <f t="shared" si="11"/>
        <v/>
      </c>
      <c r="K60" s="104" t="str">
        <f t="shared" si="11"/>
        <v/>
      </c>
      <c r="L60" s="104" t="str">
        <f t="shared" si="11"/>
        <v/>
      </c>
      <c r="M60" s="104">
        <f t="shared" ca="1" si="11"/>
        <v>1</v>
      </c>
      <c r="N60" s="104" t="str">
        <f t="shared" si="11"/>
        <v/>
      </c>
      <c r="O60" s="104" t="str">
        <f t="shared" si="11"/>
        <v/>
      </c>
      <c r="P60" s="104" t="str">
        <f t="shared" si="11"/>
        <v/>
      </c>
      <c r="Q60" s="104">
        <f t="shared" ca="1" si="11"/>
        <v>0.86134453781512621</v>
      </c>
      <c r="R60" s="104" t="str">
        <f t="shared" si="11"/>
        <v/>
      </c>
      <c r="S60" s="104">
        <f t="shared" ca="1" si="11"/>
        <v>0.93474581583401251</v>
      </c>
      <c r="T60" s="104" t="str">
        <f t="shared" si="11"/>
        <v/>
      </c>
      <c r="U60" s="104" t="str">
        <f t="shared" si="11"/>
        <v/>
      </c>
      <c r="V60" s="104">
        <f t="shared" ca="1" si="11"/>
        <v>0.94169096209912517</v>
      </c>
      <c r="W60" s="104" t="str">
        <f t="shared" si="11"/>
        <v/>
      </c>
      <c r="X60" s="104" t="str">
        <f t="shared" si="11"/>
        <v/>
      </c>
      <c r="Y60" s="104" t="str">
        <f t="shared" si="11"/>
        <v/>
      </c>
      <c r="Z60" s="104" t="str">
        <f t="shared" si="11"/>
        <v/>
      </c>
      <c r="AA60" s="104" t="str">
        <f t="shared" si="11"/>
        <v/>
      </c>
      <c r="AB60" s="104" t="str">
        <f t="shared" si="11"/>
        <v/>
      </c>
      <c r="AC60" s="104" t="str">
        <f t="shared" si="11"/>
        <v/>
      </c>
      <c r="AD60" s="104" t="str">
        <f t="shared" si="11"/>
        <v/>
      </c>
      <c r="AE60" s="104" t="str">
        <f t="shared" si="11"/>
        <v/>
      </c>
      <c r="AF60" s="104" t="str">
        <f t="shared" si="11"/>
        <v/>
      </c>
      <c r="AG60" s="198"/>
    </row>
    <row r="61" spans="1:33" ht="18" customHeight="1" thickBot="1">
      <c r="A61" s="195" t="s">
        <v>148</v>
      </c>
      <c r="B61" s="195" t="s">
        <v>150</v>
      </c>
      <c r="C61" s="195"/>
      <c r="D61" s="104" t="str">
        <f t="shared" si="11"/>
        <v/>
      </c>
      <c r="E61" s="104" t="str">
        <f t="shared" si="11"/>
        <v/>
      </c>
      <c r="F61" s="104" t="str">
        <f t="shared" si="11"/>
        <v/>
      </c>
      <c r="G61" s="104" t="str">
        <f t="shared" si="11"/>
        <v/>
      </c>
      <c r="H61" s="104" t="str">
        <f t="shared" si="11"/>
        <v/>
      </c>
      <c r="I61" s="104" t="str">
        <f t="shared" si="11"/>
        <v/>
      </c>
      <c r="J61" s="104" t="str">
        <f t="shared" si="11"/>
        <v/>
      </c>
      <c r="K61" s="104" t="str">
        <f t="shared" si="11"/>
        <v/>
      </c>
      <c r="L61" s="104" t="str">
        <f t="shared" si="11"/>
        <v/>
      </c>
      <c r="M61" s="104">
        <f t="shared" ca="1" si="11"/>
        <v>1</v>
      </c>
      <c r="N61" s="104" t="str">
        <f t="shared" si="11"/>
        <v/>
      </c>
      <c r="O61" s="104" t="str">
        <f t="shared" si="11"/>
        <v/>
      </c>
      <c r="P61" s="104" t="str">
        <f t="shared" si="11"/>
        <v/>
      </c>
      <c r="Q61" s="104">
        <f t="shared" ca="1" si="11"/>
        <v>0.86134453781512621</v>
      </c>
      <c r="R61" s="104" t="str">
        <f t="shared" si="11"/>
        <v/>
      </c>
      <c r="S61" s="104">
        <f t="shared" ca="1" si="11"/>
        <v>0.93474581583401251</v>
      </c>
      <c r="T61" s="104" t="str">
        <f t="shared" si="11"/>
        <v/>
      </c>
      <c r="U61" s="104" t="str">
        <f t="shared" si="11"/>
        <v/>
      </c>
      <c r="V61" s="104">
        <f t="shared" ca="1" si="11"/>
        <v>0.94169096209912517</v>
      </c>
      <c r="W61" s="104" t="str">
        <f t="shared" si="11"/>
        <v/>
      </c>
      <c r="X61" s="104" t="str">
        <f t="shared" si="11"/>
        <v/>
      </c>
      <c r="Y61" s="104" t="str">
        <f t="shared" si="11"/>
        <v/>
      </c>
      <c r="Z61" s="104" t="str">
        <f t="shared" si="11"/>
        <v/>
      </c>
      <c r="AA61" s="104" t="str">
        <f t="shared" si="11"/>
        <v/>
      </c>
      <c r="AB61" s="104" t="str">
        <f t="shared" si="11"/>
        <v/>
      </c>
      <c r="AC61" s="104" t="str">
        <f t="shared" si="11"/>
        <v/>
      </c>
      <c r="AD61" s="104" t="str">
        <f t="shared" si="11"/>
        <v/>
      </c>
      <c r="AE61" s="104" t="str">
        <f t="shared" si="11"/>
        <v/>
      </c>
      <c r="AF61" s="104" t="str">
        <f t="shared" si="11"/>
        <v/>
      </c>
      <c r="AG61" s="211">
        <f ca="1">AVERAGE(D58:AF61)</f>
        <v>0.93242173477709778</v>
      </c>
    </row>
    <row r="62" spans="1:33" ht="18" customHeight="1" thickTop="1">
      <c r="A62" s="8" t="s">
        <v>149</v>
      </c>
      <c r="B62" s="8" t="s">
        <v>147</v>
      </c>
      <c r="C62" s="8"/>
      <c r="D62" s="104" t="str">
        <f t="shared" si="11"/>
        <v/>
      </c>
      <c r="E62" s="104" t="str">
        <f t="shared" si="11"/>
        <v/>
      </c>
      <c r="F62" s="104" t="str">
        <f t="shared" si="11"/>
        <v/>
      </c>
      <c r="G62" s="104" t="str">
        <f t="shared" si="11"/>
        <v/>
      </c>
      <c r="H62" s="104" t="str">
        <f t="shared" si="11"/>
        <v/>
      </c>
      <c r="I62" s="104" t="str">
        <f t="shared" si="11"/>
        <v/>
      </c>
      <c r="J62" s="104" t="str">
        <f t="shared" si="11"/>
        <v/>
      </c>
      <c r="K62" s="104" t="str">
        <f t="shared" si="11"/>
        <v/>
      </c>
      <c r="L62" s="104" t="str">
        <f t="shared" si="11"/>
        <v/>
      </c>
      <c r="M62" s="104">
        <f t="shared" ca="1" si="11"/>
        <v>1</v>
      </c>
      <c r="N62" s="104" t="str">
        <f t="shared" si="11"/>
        <v/>
      </c>
      <c r="O62" s="104" t="str">
        <f t="shared" si="11"/>
        <v/>
      </c>
      <c r="P62" s="104" t="str">
        <f t="shared" si="11"/>
        <v/>
      </c>
      <c r="Q62" s="104" t="str">
        <f t="shared" si="11"/>
        <v/>
      </c>
      <c r="R62" s="104" t="str">
        <f t="shared" si="11"/>
        <v/>
      </c>
      <c r="S62" s="104">
        <f t="shared" ca="1" si="11"/>
        <v>0.93474581583401251</v>
      </c>
      <c r="T62" s="104" t="str">
        <f t="shared" si="11"/>
        <v/>
      </c>
      <c r="U62" s="104" t="str">
        <f t="shared" si="11"/>
        <v/>
      </c>
      <c r="V62" s="104">
        <f t="shared" ca="1" si="11"/>
        <v>0.94169096209912517</v>
      </c>
      <c r="W62" s="104" t="str">
        <f t="shared" si="11"/>
        <v/>
      </c>
      <c r="X62" s="104" t="str">
        <f t="shared" si="11"/>
        <v/>
      </c>
      <c r="Y62" s="104" t="str">
        <f t="shared" si="11"/>
        <v/>
      </c>
      <c r="Z62" s="104" t="str">
        <f t="shared" si="11"/>
        <v/>
      </c>
      <c r="AA62" s="104" t="str">
        <f t="shared" ref="AA62:AF62" si="12">IF(AA13&lt;&gt;"",AA13/AA38,"")</f>
        <v/>
      </c>
      <c r="AB62" s="104" t="str">
        <f t="shared" si="12"/>
        <v/>
      </c>
      <c r="AC62" s="104" t="str">
        <f t="shared" si="12"/>
        <v/>
      </c>
      <c r="AD62" s="104" t="str">
        <f t="shared" si="12"/>
        <v/>
      </c>
      <c r="AE62" s="104" t="str">
        <f t="shared" si="12"/>
        <v/>
      </c>
      <c r="AF62" s="104" t="str">
        <f t="shared" si="12"/>
        <v/>
      </c>
      <c r="AG62" s="198"/>
    </row>
    <row r="63" spans="1:33" ht="18" customHeight="1">
      <c r="A63" s="8" t="s">
        <v>149</v>
      </c>
      <c r="B63" s="8" t="s">
        <v>148</v>
      </c>
      <c r="C63" s="8"/>
      <c r="D63" s="104" t="str">
        <f t="shared" ref="D63:AF71" si="13">IF(D14&lt;&gt;"",D14/D39,"")</f>
        <v/>
      </c>
      <c r="E63" s="104" t="str">
        <f t="shared" si="13"/>
        <v/>
      </c>
      <c r="F63" s="104" t="str">
        <f t="shared" si="13"/>
        <v/>
      </c>
      <c r="G63" s="104" t="str">
        <f t="shared" si="13"/>
        <v/>
      </c>
      <c r="H63" s="104" t="str">
        <f t="shared" si="13"/>
        <v/>
      </c>
      <c r="I63" s="104" t="str">
        <f t="shared" si="13"/>
        <v/>
      </c>
      <c r="J63" s="104" t="str">
        <f t="shared" si="13"/>
        <v/>
      </c>
      <c r="K63" s="104" t="str">
        <f t="shared" si="13"/>
        <v/>
      </c>
      <c r="L63" s="104" t="str">
        <f t="shared" si="13"/>
        <v/>
      </c>
      <c r="M63" s="104">
        <f t="shared" ca="1" si="13"/>
        <v>1</v>
      </c>
      <c r="N63" s="104" t="str">
        <f t="shared" si="13"/>
        <v/>
      </c>
      <c r="O63" s="104" t="str">
        <f t="shared" si="13"/>
        <v/>
      </c>
      <c r="P63" s="104" t="str">
        <f t="shared" si="13"/>
        <v/>
      </c>
      <c r="Q63" s="104" t="str">
        <f t="shared" si="13"/>
        <v/>
      </c>
      <c r="R63" s="104" t="str">
        <f t="shared" si="13"/>
        <v/>
      </c>
      <c r="S63" s="104">
        <f t="shared" ca="1" si="13"/>
        <v>0.93474581583401251</v>
      </c>
      <c r="T63" s="104" t="str">
        <f t="shared" si="13"/>
        <v/>
      </c>
      <c r="U63" s="104" t="str">
        <f t="shared" si="13"/>
        <v/>
      </c>
      <c r="V63" s="104">
        <f t="shared" ca="1" si="13"/>
        <v>0.94169096209912517</v>
      </c>
      <c r="W63" s="104" t="str">
        <f t="shared" si="13"/>
        <v/>
      </c>
      <c r="X63" s="104" t="str">
        <f t="shared" si="13"/>
        <v/>
      </c>
      <c r="Y63" s="104" t="str">
        <f t="shared" si="13"/>
        <v/>
      </c>
      <c r="Z63" s="104" t="str">
        <f t="shared" si="13"/>
        <v/>
      </c>
      <c r="AA63" s="104" t="str">
        <f t="shared" si="13"/>
        <v/>
      </c>
      <c r="AB63" s="104" t="str">
        <f t="shared" si="13"/>
        <v/>
      </c>
      <c r="AC63" s="104" t="str">
        <f t="shared" si="13"/>
        <v/>
      </c>
      <c r="AD63" s="104" t="str">
        <f t="shared" si="13"/>
        <v/>
      </c>
      <c r="AE63" s="104" t="str">
        <f t="shared" si="13"/>
        <v/>
      </c>
      <c r="AF63" s="104" t="str">
        <f t="shared" si="13"/>
        <v/>
      </c>
      <c r="AG63" s="198"/>
    </row>
    <row r="64" spans="1:33" ht="18" customHeight="1" thickBot="1">
      <c r="A64" s="195" t="s">
        <v>149</v>
      </c>
      <c r="B64" s="195" t="s">
        <v>149</v>
      </c>
      <c r="C64" s="195"/>
      <c r="D64" s="104" t="str">
        <f t="shared" si="13"/>
        <v/>
      </c>
      <c r="E64" s="104" t="str">
        <f t="shared" si="13"/>
        <v/>
      </c>
      <c r="F64" s="104" t="str">
        <f t="shared" si="13"/>
        <v/>
      </c>
      <c r="G64" s="104" t="str">
        <f t="shared" si="13"/>
        <v/>
      </c>
      <c r="H64" s="104" t="str">
        <f t="shared" si="13"/>
        <v/>
      </c>
      <c r="I64" s="104" t="str">
        <f t="shared" si="13"/>
        <v/>
      </c>
      <c r="J64" s="104" t="str">
        <f t="shared" si="13"/>
        <v/>
      </c>
      <c r="K64" s="104" t="str">
        <f t="shared" si="13"/>
        <v/>
      </c>
      <c r="L64" s="104" t="str">
        <f t="shared" si="13"/>
        <v/>
      </c>
      <c r="M64" s="104" t="str">
        <f t="shared" si="13"/>
        <v/>
      </c>
      <c r="N64" s="104" t="str">
        <f t="shared" si="13"/>
        <v/>
      </c>
      <c r="O64" s="104" t="str">
        <f t="shared" si="13"/>
        <v/>
      </c>
      <c r="P64" s="104" t="str">
        <f t="shared" si="13"/>
        <v/>
      </c>
      <c r="Q64" s="104" t="str">
        <f t="shared" si="13"/>
        <v/>
      </c>
      <c r="R64" s="104" t="str">
        <f t="shared" si="13"/>
        <v/>
      </c>
      <c r="S64" s="104">
        <f t="shared" ca="1" si="13"/>
        <v>0.93474581583401251</v>
      </c>
      <c r="T64" s="104" t="str">
        <f t="shared" si="13"/>
        <v/>
      </c>
      <c r="U64" s="104" t="str">
        <f t="shared" si="13"/>
        <v/>
      </c>
      <c r="V64" s="104">
        <f t="shared" ca="1" si="13"/>
        <v>0.94169096209912517</v>
      </c>
      <c r="W64" s="104" t="str">
        <f t="shared" si="13"/>
        <v/>
      </c>
      <c r="X64" s="104" t="str">
        <f t="shared" si="13"/>
        <v/>
      </c>
      <c r="Y64" s="104">
        <f t="shared" ca="1" si="13"/>
        <v>1</v>
      </c>
      <c r="Z64" s="104" t="str">
        <f t="shared" si="13"/>
        <v/>
      </c>
      <c r="AA64" s="104">
        <f t="shared" ca="1" si="13"/>
        <v>0.88235294117647056</v>
      </c>
      <c r="AB64" s="104" t="str">
        <f t="shared" si="13"/>
        <v/>
      </c>
      <c r="AC64" s="104" t="str">
        <f t="shared" si="13"/>
        <v/>
      </c>
      <c r="AD64" s="104">
        <f t="shared" ca="1" si="13"/>
        <v>1</v>
      </c>
      <c r="AE64" s="104" t="str">
        <f t="shared" si="13"/>
        <v/>
      </c>
      <c r="AF64" s="104" t="str">
        <f t="shared" si="13"/>
        <v/>
      </c>
      <c r="AG64" s="211">
        <f ca="1">AVERAGE(D62:AF64)</f>
        <v>0.9556057522705349</v>
      </c>
    </row>
    <row r="65" spans="1:33" ht="18" customHeight="1" thickTop="1">
      <c r="A65" s="8" t="s">
        <v>150</v>
      </c>
      <c r="B65" s="8" t="s">
        <v>147</v>
      </c>
      <c r="C65" s="8"/>
      <c r="D65" s="104" t="str">
        <f t="shared" si="13"/>
        <v/>
      </c>
      <c r="E65" s="104" t="str">
        <f t="shared" si="13"/>
        <v/>
      </c>
      <c r="F65" s="104" t="str">
        <f t="shared" si="13"/>
        <v/>
      </c>
      <c r="G65" s="104" t="str">
        <f t="shared" si="13"/>
        <v/>
      </c>
      <c r="H65" s="104" t="str">
        <f t="shared" si="13"/>
        <v/>
      </c>
      <c r="I65" s="104" t="str">
        <f t="shared" si="13"/>
        <v/>
      </c>
      <c r="J65" s="104" t="str">
        <f t="shared" si="13"/>
        <v/>
      </c>
      <c r="K65" s="104" t="str">
        <f t="shared" si="13"/>
        <v/>
      </c>
      <c r="L65" s="104" t="str">
        <f t="shared" si="13"/>
        <v/>
      </c>
      <c r="M65" s="104" t="str">
        <f t="shared" si="13"/>
        <v/>
      </c>
      <c r="N65" s="104" t="str">
        <f t="shared" si="13"/>
        <v/>
      </c>
      <c r="O65" s="104" t="str">
        <f t="shared" si="13"/>
        <v/>
      </c>
      <c r="P65" s="104" t="str">
        <f t="shared" si="13"/>
        <v/>
      </c>
      <c r="Q65" s="104" t="str">
        <f t="shared" si="13"/>
        <v/>
      </c>
      <c r="R65" s="104" t="str">
        <f t="shared" si="13"/>
        <v/>
      </c>
      <c r="S65" s="104" t="str">
        <f t="shared" si="13"/>
        <v/>
      </c>
      <c r="T65" s="104" t="str">
        <f t="shared" si="13"/>
        <v/>
      </c>
      <c r="U65" s="104" t="str">
        <f t="shared" si="13"/>
        <v/>
      </c>
      <c r="V65" s="104" t="str">
        <f t="shared" si="13"/>
        <v/>
      </c>
      <c r="W65" s="104" t="str">
        <f t="shared" si="13"/>
        <v/>
      </c>
      <c r="X65" s="104" t="str">
        <f t="shared" si="13"/>
        <v/>
      </c>
      <c r="Y65" s="104" t="str">
        <f t="shared" si="13"/>
        <v/>
      </c>
      <c r="Z65" s="104" t="str">
        <f t="shared" si="13"/>
        <v/>
      </c>
      <c r="AA65" s="104" t="str">
        <f t="shared" si="13"/>
        <v/>
      </c>
      <c r="AB65" s="104" t="str">
        <f t="shared" si="13"/>
        <v/>
      </c>
      <c r="AC65" s="104">
        <f t="shared" ca="1" si="13"/>
        <v>0.8894009216589861</v>
      </c>
      <c r="AD65" s="104" t="str">
        <f t="shared" si="13"/>
        <v/>
      </c>
      <c r="AE65" s="104">
        <f t="shared" ca="1" si="13"/>
        <v>0.96862745098039227</v>
      </c>
      <c r="AF65" s="104">
        <f t="shared" ca="1" si="13"/>
        <v>0.91428571428571426</v>
      </c>
      <c r="AG65" s="198"/>
    </row>
    <row r="66" spans="1:33" ht="18" customHeight="1">
      <c r="A66" s="8" t="s">
        <v>150</v>
      </c>
      <c r="B66" s="8" t="s">
        <v>148</v>
      </c>
      <c r="C66" s="8"/>
      <c r="D66" s="104" t="str">
        <f t="shared" si="13"/>
        <v/>
      </c>
      <c r="E66" s="104" t="str">
        <f t="shared" si="13"/>
        <v/>
      </c>
      <c r="F66" s="104" t="str">
        <f t="shared" si="13"/>
        <v/>
      </c>
      <c r="G66" s="104" t="str">
        <f t="shared" si="13"/>
        <v/>
      </c>
      <c r="H66" s="104" t="str">
        <f t="shared" si="13"/>
        <v/>
      </c>
      <c r="I66" s="104" t="str">
        <f t="shared" si="13"/>
        <v/>
      </c>
      <c r="J66" s="104" t="str">
        <f t="shared" si="13"/>
        <v/>
      </c>
      <c r="K66" s="104" t="str">
        <f t="shared" si="13"/>
        <v/>
      </c>
      <c r="L66" s="104" t="str">
        <f t="shared" si="13"/>
        <v/>
      </c>
      <c r="M66" s="104" t="str">
        <f t="shared" si="13"/>
        <v/>
      </c>
      <c r="N66" s="104" t="str">
        <f t="shared" si="13"/>
        <v/>
      </c>
      <c r="O66" s="104" t="str">
        <f t="shared" si="13"/>
        <v/>
      </c>
      <c r="P66" s="104" t="str">
        <f t="shared" si="13"/>
        <v/>
      </c>
      <c r="Q66" s="104" t="str">
        <f t="shared" si="13"/>
        <v/>
      </c>
      <c r="R66" s="104" t="str">
        <f t="shared" si="13"/>
        <v/>
      </c>
      <c r="S66" s="104" t="str">
        <f t="shared" si="13"/>
        <v/>
      </c>
      <c r="T66" s="104" t="str">
        <f t="shared" si="13"/>
        <v/>
      </c>
      <c r="U66" s="104" t="str">
        <f t="shared" si="13"/>
        <v/>
      </c>
      <c r="V66" s="104" t="str">
        <f t="shared" si="13"/>
        <v/>
      </c>
      <c r="W66" s="104" t="str">
        <f t="shared" si="13"/>
        <v/>
      </c>
      <c r="X66" s="104" t="str">
        <f t="shared" si="13"/>
        <v/>
      </c>
      <c r="Y66" s="104" t="str">
        <f t="shared" si="13"/>
        <v/>
      </c>
      <c r="Z66" s="104" t="str">
        <f t="shared" si="13"/>
        <v/>
      </c>
      <c r="AA66" s="104" t="str">
        <f t="shared" si="13"/>
        <v/>
      </c>
      <c r="AB66" s="104" t="str">
        <f t="shared" si="13"/>
        <v/>
      </c>
      <c r="AC66" s="104">
        <f t="shared" ca="1" si="13"/>
        <v>0.8894009216589861</v>
      </c>
      <c r="AD66" s="104" t="str">
        <f t="shared" si="13"/>
        <v/>
      </c>
      <c r="AE66" s="104">
        <f t="shared" ca="1" si="13"/>
        <v>0.96862745098039227</v>
      </c>
      <c r="AF66" s="104">
        <f t="shared" ca="1" si="13"/>
        <v>0.91428571428571426</v>
      </c>
      <c r="AG66" s="198"/>
    </row>
    <row r="67" spans="1:33" ht="18" customHeight="1">
      <c r="A67" s="182" t="s">
        <v>150</v>
      </c>
      <c r="B67" s="182" t="s">
        <v>149</v>
      </c>
      <c r="C67" s="182"/>
      <c r="D67" s="104" t="str">
        <f t="shared" si="13"/>
        <v/>
      </c>
      <c r="E67" s="104" t="str">
        <f t="shared" si="13"/>
        <v/>
      </c>
      <c r="F67" s="104">
        <f t="shared" ca="1" si="13"/>
        <v>1</v>
      </c>
      <c r="G67" s="104">
        <f t="shared" ca="1" si="13"/>
        <v>0.94047619047619047</v>
      </c>
      <c r="H67" s="104" t="str">
        <f t="shared" si="13"/>
        <v/>
      </c>
      <c r="I67" s="104" t="str">
        <f t="shared" si="13"/>
        <v/>
      </c>
      <c r="J67" s="104" t="str">
        <f t="shared" si="13"/>
        <v/>
      </c>
      <c r="K67" s="104" t="str">
        <f t="shared" si="13"/>
        <v/>
      </c>
      <c r="L67" s="104" t="str">
        <f t="shared" si="13"/>
        <v/>
      </c>
      <c r="M67" s="104" t="str">
        <f t="shared" si="13"/>
        <v/>
      </c>
      <c r="N67" s="104" t="str">
        <f t="shared" si="13"/>
        <v/>
      </c>
      <c r="O67" s="104" t="str">
        <f t="shared" si="13"/>
        <v/>
      </c>
      <c r="P67" s="104" t="str">
        <f t="shared" si="13"/>
        <v/>
      </c>
      <c r="Q67" s="104" t="str">
        <f t="shared" si="13"/>
        <v/>
      </c>
      <c r="R67" s="104" t="str">
        <f t="shared" si="13"/>
        <v/>
      </c>
      <c r="S67" s="104" t="str">
        <f t="shared" si="13"/>
        <v/>
      </c>
      <c r="T67" s="104" t="str">
        <f t="shared" si="13"/>
        <v/>
      </c>
      <c r="U67" s="104" t="str">
        <f t="shared" si="13"/>
        <v/>
      </c>
      <c r="V67" s="104" t="str">
        <f t="shared" si="13"/>
        <v/>
      </c>
      <c r="W67" s="104" t="str">
        <f t="shared" si="13"/>
        <v/>
      </c>
      <c r="X67" s="104">
        <f t="shared" ca="1" si="13"/>
        <v>1</v>
      </c>
      <c r="Y67" s="104" t="str">
        <f t="shared" si="13"/>
        <v/>
      </c>
      <c r="Z67" s="104">
        <f t="shared" ca="1" si="13"/>
        <v>0.90588235294117658</v>
      </c>
      <c r="AA67" s="104">
        <f t="shared" ca="1" si="13"/>
        <v>0.88235294117647056</v>
      </c>
      <c r="AB67" s="104" t="str">
        <f t="shared" si="13"/>
        <v/>
      </c>
      <c r="AC67" s="104" t="str">
        <f t="shared" si="13"/>
        <v/>
      </c>
      <c r="AD67" s="104" t="str">
        <f t="shared" si="13"/>
        <v/>
      </c>
      <c r="AE67" s="104" t="str">
        <f t="shared" si="13"/>
        <v/>
      </c>
      <c r="AF67" s="104" t="str">
        <f t="shared" si="13"/>
        <v/>
      </c>
      <c r="AG67" s="212"/>
    </row>
    <row r="68" spans="1:33" ht="18" customHeight="1" thickBot="1">
      <c r="A68" s="195" t="s">
        <v>150</v>
      </c>
      <c r="B68" s="195" t="s">
        <v>150</v>
      </c>
      <c r="C68" s="195"/>
      <c r="D68" s="104" t="str">
        <f t="shared" si="13"/>
        <v/>
      </c>
      <c r="E68" s="104" t="str">
        <f t="shared" si="13"/>
        <v/>
      </c>
      <c r="F68" s="104" t="str">
        <f t="shared" si="13"/>
        <v/>
      </c>
      <c r="G68" s="104" t="str">
        <f t="shared" si="13"/>
        <v/>
      </c>
      <c r="H68" s="104" t="str">
        <f t="shared" si="13"/>
        <v/>
      </c>
      <c r="I68" s="104" t="str">
        <f t="shared" si="13"/>
        <v/>
      </c>
      <c r="J68" s="104" t="str">
        <f t="shared" si="13"/>
        <v/>
      </c>
      <c r="K68" s="104" t="str">
        <f t="shared" si="13"/>
        <v/>
      </c>
      <c r="L68" s="104" t="str">
        <f t="shared" si="13"/>
        <v/>
      </c>
      <c r="M68" s="104" t="str">
        <f t="shared" si="13"/>
        <v/>
      </c>
      <c r="N68" s="104" t="str">
        <f t="shared" si="13"/>
        <v/>
      </c>
      <c r="O68" s="104" t="str">
        <f t="shared" si="13"/>
        <v/>
      </c>
      <c r="P68" s="104" t="str">
        <f t="shared" si="13"/>
        <v/>
      </c>
      <c r="Q68" s="104" t="str">
        <f t="shared" si="13"/>
        <v/>
      </c>
      <c r="R68" s="104" t="str">
        <f t="shared" si="13"/>
        <v/>
      </c>
      <c r="S68" s="104" t="str">
        <f t="shared" si="13"/>
        <v/>
      </c>
      <c r="T68" s="104" t="str">
        <f t="shared" si="13"/>
        <v/>
      </c>
      <c r="U68" s="104" t="str">
        <f t="shared" si="13"/>
        <v/>
      </c>
      <c r="V68" s="104" t="str">
        <f t="shared" si="13"/>
        <v/>
      </c>
      <c r="W68" s="104">
        <f t="shared" ca="1" si="13"/>
        <v>1</v>
      </c>
      <c r="X68" s="104" t="str">
        <f t="shared" si="13"/>
        <v/>
      </c>
      <c r="Y68" s="104" t="str">
        <f t="shared" si="13"/>
        <v/>
      </c>
      <c r="Z68" s="104" t="str">
        <f t="shared" si="13"/>
        <v/>
      </c>
      <c r="AA68" s="104" t="str">
        <f t="shared" si="13"/>
        <v/>
      </c>
      <c r="AB68" s="104" t="str">
        <f t="shared" si="13"/>
        <v/>
      </c>
      <c r="AC68" s="104" t="str">
        <f t="shared" si="13"/>
        <v/>
      </c>
      <c r="AD68" s="104" t="str">
        <f t="shared" si="13"/>
        <v/>
      </c>
      <c r="AE68" s="104" t="str">
        <f t="shared" si="13"/>
        <v/>
      </c>
      <c r="AF68" s="104" t="str">
        <f t="shared" si="13"/>
        <v/>
      </c>
      <c r="AG68" s="211">
        <f ca="1">AVERAGE(D65:AF68)</f>
        <v>0.9394449715370019</v>
      </c>
    </row>
    <row r="69" spans="1:33" ht="18" customHeight="1" thickTop="1">
      <c r="A69" s="8" t="s">
        <v>151</v>
      </c>
      <c r="B69" s="8" t="s">
        <v>147</v>
      </c>
      <c r="C69" s="8"/>
      <c r="D69" s="104" t="str">
        <f t="shared" si="13"/>
        <v/>
      </c>
      <c r="E69" s="104" t="str">
        <f t="shared" si="13"/>
        <v/>
      </c>
      <c r="F69" s="104" t="str">
        <f t="shared" si="13"/>
        <v/>
      </c>
      <c r="G69" s="104" t="str">
        <f t="shared" si="13"/>
        <v/>
      </c>
      <c r="H69" s="104" t="str">
        <f t="shared" si="13"/>
        <v/>
      </c>
      <c r="I69" s="104" t="str">
        <f t="shared" si="13"/>
        <v/>
      </c>
      <c r="J69" s="104" t="str">
        <f t="shared" si="13"/>
        <v/>
      </c>
      <c r="K69" s="104" t="str">
        <f t="shared" si="13"/>
        <v/>
      </c>
      <c r="L69" s="104" t="str">
        <f t="shared" si="13"/>
        <v/>
      </c>
      <c r="M69" s="104" t="str">
        <f t="shared" si="13"/>
        <v/>
      </c>
      <c r="N69" s="104">
        <f t="shared" ca="1" si="13"/>
        <v>1</v>
      </c>
      <c r="O69" s="104" t="str">
        <f t="shared" si="13"/>
        <v/>
      </c>
      <c r="P69" s="104" t="str">
        <f t="shared" si="13"/>
        <v/>
      </c>
      <c r="Q69" s="104" t="str">
        <f t="shared" si="13"/>
        <v/>
      </c>
      <c r="R69" s="104" t="str">
        <f t="shared" si="13"/>
        <v/>
      </c>
      <c r="S69" s="104" t="str">
        <f t="shared" si="13"/>
        <v/>
      </c>
      <c r="T69" s="104">
        <f t="shared" ca="1" si="13"/>
        <v>1</v>
      </c>
      <c r="U69" s="104" t="str">
        <f t="shared" si="13"/>
        <v/>
      </c>
      <c r="V69" s="104" t="str">
        <f t="shared" si="13"/>
        <v/>
      </c>
      <c r="W69" s="104" t="str">
        <f t="shared" si="13"/>
        <v/>
      </c>
      <c r="X69" s="104" t="str">
        <f t="shared" si="13"/>
        <v/>
      </c>
      <c r="Y69" s="104" t="str">
        <f t="shared" si="13"/>
        <v/>
      </c>
      <c r="Z69" s="104" t="str">
        <f t="shared" si="13"/>
        <v/>
      </c>
      <c r="AA69" s="104" t="str">
        <f t="shared" si="13"/>
        <v/>
      </c>
      <c r="AB69" s="104" t="str">
        <f t="shared" si="13"/>
        <v/>
      </c>
      <c r="AC69" s="104">
        <f t="shared" ca="1" si="13"/>
        <v>0.8894009216589861</v>
      </c>
      <c r="AD69" s="104" t="str">
        <f t="shared" si="13"/>
        <v/>
      </c>
      <c r="AE69" s="104" t="str">
        <f t="shared" si="13"/>
        <v/>
      </c>
      <c r="AF69" s="104">
        <f t="shared" ca="1" si="13"/>
        <v>0.91428571428571426</v>
      </c>
      <c r="AG69" s="198"/>
    </row>
    <row r="70" spans="1:33" ht="18" customHeight="1">
      <c r="A70" s="8" t="s">
        <v>151</v>
      </c>
      <c r="B70" s="8" t="s">
        <v>148</v>
      </c>
      <c r="D70" s="104" t="str">
        <f t="shared" si="13"/>
        <v/>
      </c>
      <c r="E70" s="104" t="str">
        <f t="shared" si="13"/>
        <v/>
      </c>
      <c r="F70" s="104" t="str">
        <f t="shared" si="13"/>
        <v/>
      </c>
      <c r="G70" s="104" t="str">
        <f t="shared" si="13"/>
        <v/>
      </c>
      <c r="H70" s="104" t="str">
        <f t="shared" si="13"/>
        <v/>
      </c>
      <c r="I70" s="104" t="str">
        <f t="shared" si="13"/>
        <v/>
      </c>
      <c r="J70" s="104" t="str">
        <f t="shared" si="13"/>
        <v/>
      </c>
      <c r="K70" s="104" t="str">
        <f t="shared" si="13"/>
        <v/>
      </c>
      <c r="L70" s="104" t="str">
        <f t="shared" si="13"/>
        <v/>
      </c>
      <c r="M70" s="104" t="str">
        <f t="shared" si="13"/>
        <v/>
      </c>
      <c r="N70" s="104">
        <f t="shared" ca="1" si="13"/>
        <v>1</v>
      </c>
      <c r="O70" s="104" t="str">
        <f t="shared" ca="1" si="13"/>
        <v/>
      </c>
      <c r="P70" s="104" t="str">
        <f t="shared" si="13"/>
        <v/>
      </c>
      <c r="Q70" s="104" t="str">
        <f t="shared" si="13"/>
        <v/>
      </c>
      <c r="R70" s="104" t="str">
        <f t="shared" si="13"/>
        <v/>
      </c>
      <c r="S70" s="104" t="str">
        <f t="shared" si="13"/>
        <v/>
      </c>
      <c r="T70" s="104" t="str">
        <f t="shared" si="13"/>
        <v/>
      </c>
      <c r="U70" s="104" t="str">
        <f t="shared" si="13"/>
        <v/>
      </c>
      <c r="V70" s="104" t="str">
        <f t="shared" si="13"/>
        <v/>
      </c>
      <c r="W70" s="104" t="str">
        <f t="shared" si="13"/>
        <v/>
      </c>
      <c r="X70" s="104" t="str">
        <f t="shared" si="13"/>
        <v/>
      </c>
      <c r="Y70" s="104" t="str">
        <f t="shared" si="13"/>
        <v/>
      </c>
      <c r="Z70" s="104" t="str">
        <f t="shared" si="13"/>
        <v/>
      </c>
      <c r="AA70" s="104" t="str">
        <f t="shared" si="13"/>
        <v/>
      </c>
      <c r="AB70" s="104">
        <f t="shared" ca="1" si="13"/>
        <v>0.93031358885017423</v>
      </c>
      <c r="AC70" s="104" t="str">
        <f t="shared" si="13"/>
        <v/>
      </c>
      <c r="AD70" s="104" t="str">
        <f t="shared" si="13"/>
        <v/>
      </c>
      <c r="AE70" s="104" t="str">
        <f t="shared" si="13"/>
        <v/>
      </c>
      <c r="AF70" s="104" t="str">
        <f t="shared" si="13"/>
        <v/>
      </c>
      <c r="AG70" s="198">
        <f ca="1">AVERAGE(D69:AF70)</f>
        <v>0.95566670413247901</v>
      </c>
    </row>
    <row r="71" spans="1:33" ht="18" customHeight="1">
      <c r="A71" s="8" t="s">
        <v>152</v>
      </c>
      <c r="B71" s="8" t="s">
        <v>147</v>
      </c>
      <c r="D71" s="104">
        <f t="shared" ca="1" si="13"/>
        <v>0.94047619047619047</v>
      </c>
      <c r="E71" s="104">
        <f t="shared" ca="1" si="13"/>
        <v>0.90489854478376708</v>
      </c>
      <c r="F71" s="104" t="str">
        <f t="shared" si="13"/>
        <v/>
      </c>
      <c r="G71" s="104">
        <f t="shared" ca="1" si="13"/>
        <v>0.94047619047619047</v>
      </c>
      <c r="H71" s="104">
        <f t="shared" ca="1" si="13"/>
        <v>0.92857142857142849</v>
      </c>
      <c r="I71" s="104" t="str">
        <f t="shared" si="13"/>
        <v/>
      </c>
      <c r="J71" s="104">
        <f t="shared" ca="1" si="13"/>
        <v>0.95798319327731096</v>
      </c>
      <c r="K71" s="104" t="str">
        <f t="shared" si="13"/>
        <v/>
      </c>
      <c r="L71" s="104" t="str">
        <f t="shared" si="13"/>
        <v/>
      </c>
      <c r="M71" s="104" t="str">
        <f t="shared" si="13"/>
        <v/>
      </c>
      <c r="N71" s="104" t="str">
        <f t="shared" si="13"/>
        <v/>
      </c>
      <c r="O71" s="104" t="str">
        <f t="shared" si="13"/>
        <v/>
      </c>
      <c r="P71" s="104" t="str">
        <f t="shared" si="13"/>
        <v/>
      </c>
      <c r="Q71" s="104" t="str">
        <f t="shared" si="13"/>
        <v/>
      </c>
      <c r="R71" s="104" t="str">
        <f t="shared" si="13"/>
        <v/>
      </c>
      <c r="S71" s="104" t="str">
        <f t="shared" si="13"/>
        <v/>
      </c>
      <c r="T71" s="104" t="str">
        <f t="shared" si="13"/>
        <v/>
      </c>
      <c r="U71" s="104" t="str">
        <f t="shared" si="13"/>
        <v/>
      </c>
      <c r="V71" s="104" t="str">
        <f t="shared" si="13"/>
        <v/>
      </c>
      <c r="W71" s="104" t="str">
        <f t="shared" si="13"/>
        <v/>
      </c>
      <c r="X71" s="104" t="str">
        <f t="shared" si="13"/>
        <v/>
      </c>
      <c r="Y71" s="104" t="str">
        <f t="shared" si="13"/>
        <v/>
      </c>
      <c r="Z71" s="104">
        <f t="shared" ca="1" si="13"/>
        <v>0.90588235294117658</v>
      </c>
      <c r="AA71" s="104" t="str">
        <f t="shared" ref="AA71:AF71" si="14">IF(AA22&lt;&gt;"",AA22/AA47,"")</f>
        <v/>
      </c>
      <c r="AB71" s="104" t="str">
        <f t="shared" si="14"/>
        <v/>
      </c>
      <c r="AC71" s="104" t="str">
        <f t="shared" si="14"/>
        <v/>
      </c>
      <c r="AD71" s="104" t="str">
        <f t="shared" si="14"/>
        <v/>
      </c>
      <c r="AE71" s="104" t="str">
        <f t="shared" si="14"/>
        <v/>
      </c>
      <c r="AF71" s="104" t="str">
        <f t="shared" si="14"/>
        <v/>
      </c>
      <c r="AG71" s="198"/>
    </row>
    <row r="72" spans="1:33" ht="18" customHeight="1">
      <c r="A72" s="8" t="s">
        <v>152</v>
      </c>
      <c r="B72" s="8" t="s">
        <v>148</v>
      </c>
      <c r="D72" s="104" t="str">
        <f t="shared" ref="D72:AF72" si="15">IF(D23&lt;&gt;"",D23/D48,"")</f>
        <v/>
      </c>
      <c r="E72" s="104" t="str">
        <f t="shared" si="15"/>
        <v/>
      </c>
      <c r="F72" s="104" t="str">
        <f t="shared" si="15"/>
        <v/>
      </c>
      <c r="G72" s="104" t="str">
        <f t="shared" si="15"/>
        <v/>
      </c>
      <c r="H72" s="104" t="str">
        <f t="shared" si="15"/>
        <v/>
      </c>
      <c r="I72" s="104">
        <f t="shared" ca="1" si="15"/>
        <v>0.92857142857142849</v>
      </c>
      <c r="J72" s="104">
        <f t="shared" ca="1" si="15"/>
        <v>0.95798319327731096</v>
      </c>
      <c r="K72" s="104" t="str">
        <f t="shared" si="15"/>
        <v/>
      </c>
      <c r="L72" s="104" t="str">
        <f t="shared" si="15"/>
        <v/>
      </c>
      <c r="M72" s="104" t="str">
        <f t="shared" si="15"/>
        <v/>
      </c>
      <c r="N72" s="104" t="str">
        <f t="shared" si="15"/>
        <v/>
      </c>
      <c r="O72" s="104" t="str">
        <f t="shared" si="15"/>
        <v/>
      </c>
      <c r="P72" s="104" t="str">
        <f t="shared" si="15"/>
        <v/>
      </c>
      <c r="Q72" s="104" t="str">
        <f t="shared" si="15"/>
        <v/>
      </c>
      <c r="R72" s="104" t="str">
        <f t="shared" si="15"/>
        <v/>
      </c>
      <c r="S72" s="104" t="str">
        <f t="shared" si="15"/>
        <v/>
      </c>
      <c r="T72" s="104" t="str">
        <f t="shared" si="15"/>
        <v/>
      </c>
      <c r="U72" s="104" t="str">
        <f t="shared" si="15"/>
        <v/>
      </c>
      <c r="V72" s="104" t="str">
        <f t="shared" si="15"/>
        <v/>
      </c>
      <c r="W72" s="104" t="str">
        <f t="shared" si="15"/>
        <v/>
      </c>
      <c r="X72" s="104" t="str">
        <f t="shared" si="15"/>
        <v/>
      </c>
      <c r="Y72" s="104">
        <f t="shared" ca="1" si="15"/>
        <v>1</v>
      </c>
      <c r="Z72" s="104" t="str">
        <f t="shared" si="15"/>
        <v/>
      </c>
      <c r="AA72" s="104" t="str">
        <f t="shared" si="15"/>
        <v/>
      </c>
      <c r="AB72" s="104" t="str">
        <f t="shared" si="15"/>
        <v/>
      </c>
      <c r="AC72" s="104" t="str">
        <f t="shared" si="15"/>
        <v/>
      </c>
      <c r="AD72" s="104" t="str">
        <f t="shared" si="15"/>
        <v/>
      </c>
      <c r="AE72" s="104" t="str">
        <f t="shared" si="15"/>
        <v/>
      </c>
      <c r="AF72" s="104" t="str">
        <f t="shared" si="15"/>
        <v/>
      </c>
      <c r="AG72" s="198">
        <f ca="1">AVERAGE(D71:AF72)</f>
        <v>0.94053805804164492</v>
      </c>
    </row>
  </sheetData>
  <conditionalFormatting sqref="AG4:AG23">
    <cfRule type="colorScale" priority="14">
      <colorScale>
        <cfvo type="min"/>
        <cfvo type="percentile" val="50"/>
        <cfvo type="max"/>
        <color rgb="FFF8696B"/>
        <color rgb="FFFFEB84"/>
        <color rgb="FF63BE7B"/>
      </colorScale>
    </cfRule>
  </conditionalFormatting>
  <conditionalFormatting sqref="AH4:AH23">
    <cfRule type="colorScale" priority="13">
      <colorScale>
        <cfvo type="min"/>
        <cfvo type="percentile" val="50"/>
        <cfvo type="max"/>
        <color rgb="FFF8696B"/>
        <color rgb="FFFFEB84"/>
        <color rgb="FF63BE7B"/>
      </colorScale>
    </cfRule>
  </conditionalFormatting>
  <conditionalFormatting sqref="AG29:AG48">
    <cfRule type="colorScale" priority="12">
      <colorScale>
        <cfvo type="min"/>
        <cfvo type="percentile" val="50"/>
        <cfvo type="max"/>
        <color rgb="FFF8696B"/>
        <color rgb="FFFFEB84"/>
        <color rgb="FF63BE7B"/>
      </colorScale>
    </cfRule>
  </conditionalFormatting>
  <conditionalFormatting sqref="AH29:AH48">
    <cfRule type="colorScale" priority="11">
      <colorScale>
        <cfvo type="min"/>
        <cfvo type="percentile" val="50"/>
        <cfvo type="max"/>
        <color rgb="FFF8696B"/>
        <color rgb="FFFFEB84"/>
        <color rgb="FF63BE7B"/>
      </colorScale>
    </cfRule>
  </conditionalFormatting>
  <conditionalFormatting sqref="BP4:BP9">
    <cfRule type="colorScale" priority="4">
      <colorScale>
        <cfvo type="min"/>
        <cfvo type="percentile" val="50"/>
        <cfvo type="max"/>
        <color rgb="FFF8696B"/>
        <color rgb="FFFFEB84"/>
        <color rgb="FF63BE7B"/>
      </colorScale>
    </cfRule>
  </conditionalFormatting>
  <conditionalFormatting sqref="BP29:BP34">
    <cfRule type="colorScale" priority="3">
      <colorScale>
        <cfvo type="min"/>
        <cfvo type="percentile" val="50"/>
        <cfvo type="max"/>
        <color rgb="FFF8696B"/>
        <color rgb="FFFFEB84"/>
        <color rgb="FF63BE7B"/>
      </colorScale>
    </cfRule>
  </conditionalFormatting>
  <conditionalFormatting sqref="AK10:AL23 AK4:AK9">
    <cfRule type="colorScale" priority="5">
      <colorScale>
        <cfvo type="min"/>
        <cfvo type="percentile" val="50"/>
        <cfvo type="max"/>
        <color rgb="FFF8696B"/>
        <color rgb="FFFFEB84"/>
        <color rgb="FF63BE7B"/>
      </colorScale>
    </cfRule>
  </conditionalFormatting>
  <conditionalFormatting sqref="AK35:AL48 AK29:AK34">
    <cfRule type="colorScale" priority="6">
      <colorScale>
        <cfvo type="min"/>
        <cfvo type="percentile" val="50"/>
        <cfvo type="max"/>
        <color rgb="FFF8696B"/>
        <color rgb="FFFFEB84"/>
        <color rgb="FF63BE7B"/>
      </colorScale>
    </cfRule>
  </conditionalFormatting>
  <conditionalFormatting sqref="AI4:AI7">
    <cfRule type="colorScale" priority="1">
      <colorScale>
        <cfvo type="min"/>
        <cfvo type="percentile" val="50"/>
        <cfvo type="max"/>
        <color rgb="FFF8696B"/>
        <color rgb="FFFFEB84"/>
        <color rgb="FF63BE7B"/>
      </colorScale>
    </cfRule>
  </conditionalFormatting>
  <conditionalFormatting sqref="AI29:AI32 AI8:AI23">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72"/>
  <sheetViews>
    <sheetView topLeftCell="A46" workbookViewId="0">
      <selection activeCell="AG58" sqref="AG58"/>
    </sheetView>
  </sheetViews>
  <sheetFormatPr defaultColWidth="14.42578125" defaultRowHeight="18" customHeight="1"/>
  <cols>
    <col min="1" max="1" width="3" style="3" customWidth="1"/>
    <col min="2" max="2" width="4" style="8" customWidth="1"/>
    <col min="3" max="3" width="5.85546875" style="3" customWidth="1"/>
    <col min="4" max="10" width="3.7109375" style="8" customWidth="1"/>
    <col min="11" max="13" width="4.85546875" style="8" bestFit="1" customWidth="1"/>
    <col min="14" max="16" width="3.7109375" style="8" customWidth="1"/>
    <col min="17" max="17" width="4.85546875" style="8" bestFit="1" customWidth="1"/>
    <col min="18" max="18" width="3.7109375" style="8" customWidth="1"/>
    <col min="19" max="19" width="4.85546875" style="8" bestFit="1" customWidth="1"/>
    <col min="20" max="21" width="3.7109375" style="8" customWidth="1"/>
    <col min="22" max="22" width="4.85546875" style="8" bestFit="1" customWidth="1"/>
    <col min="23" max="27" width="3.7109375" style="8" customWidth="1"/>
    <col min="28" max="28" width="4.7109375" style="8" customWidth="1"/>
    <col min="29" max="29" width="4.85546875" style="8" customWidth="1"/>
    <col min="30" max="30" width="3.7109375" style="8" customWidth="1"/>
    <col min="31" max="31" width="5" style="8" customWidth="1"/>
    <col min="32" max="32" width="4.7109375" style="8" customWidth="1"/>
    <col min="33" max="33" width="5.5703125" style="8" customWidth="1"/>
    <col min="34" max="35" width="6.28515625" style="3" customWidth="1"/>
    <col min="36" max="36" width="7.85546875" style="3" customWidth="1"/>
    <col min="37" max="37" width="6.28515625" style="3" customWidth="1"/>
    <col min="38" max="38" width="3.7109375" style="3" bestFit="1" customWidth="1"/>
    <col min="39" max="44" width="4.28515625" style="3" bestFit="1" customWidth="1"/>
    <col min="45" max="48" width="5" style="3" bestFit="1" customWidth="1"/>
    <col min="49" max="49" width="4.28515625" style="3" bestFit="1" customWidth="1"/>
    <col min="50" max="50" width="3.140625" style="3" bestFit="1" customWidth="1"/>
    <col min="51" max="51" width="4.28515625" style="3" bestFit="1" customWidth="1"/>
    <col min="52" max="54" width="5" style="3" bestFit="1" customWidth="1"/>
    <col min="55" max="55" width="4.28515625" style="3" bestFit="1" customWidth="1"/>
    <col min="56" max="56" width="5" style="3" bestFit="1" customWidth="1"/>
    <col min="57" max="57" width="5.7109375" style="3" bestFit="1" customWidth="1"/>
    <col min="58" max="62" width="4.28515625" style="3" bestFit="1" customWidth="1"/>
    <col min="63" max="64" width="5" style="3" bestFit="1" customWidth="1"/>
    <col min="65" max="65" width="4.28515625" style="3" bestFit="1" customWidth="1"/>
    <col min="66" max="67" width="5" style="3" bestFit="1" customWidth="1"/>
    <col min="68" max="68" width="5.7109375" style="3" bestFit="1" customWidth="1"/>
    <col min="69" max="16384" width="14.42578125" style="3"/>
  </cols>
  <sheetData>
    <row r="1" spans="1:68" ht="18" customHeight="1">
      <c r="B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68" ht="18" customHeight="1">
      <c r="C2" s="60" t="s">
        <v>115</v>
      </c>
      <c r="D2" s="3"/>
      <c r="E2" s="3"/>
      <c r="F2" s="3"/>
      <c r="G2" s="3"/>
      <c r="H2" s="3"/>
      <c r="I2" s="3"/>
      <c r="J2" s="3"/>
      <c r="K2" s="3"/>
      <c r="L2" s="3"/>
      <c r="M2" s="3"/>
      <c r="N2" s="3"/>
      <c r="O2" s="3"/>
      <c r="P2" s="3"/>
      <c r="Q2" s="3"/>
      <c r="R2" s="3"/>
      <c r="S2" s="3"/>
      <c r="T2" s="3"/>
      <c r="U2" s="3"/>
      <c r="V2" s="3"/>
      <c r="W2" s="3"/>
      <c r="X2" s="3"/>
      <c r="Y2" s="3"/>
      <c r="Z2" s="3"/>
      <c r="AA2" s="3"/>
      <c r="AB2" s="3"/>
      <c r="AC2" s="3"/>
      <c r="AD2" s="3"/>
      <c r="AE2" s="3"/>
      <c r="AF2" s="3"/>
      <c r="AL2" s="8" t="s">
        <v>116</v>
      </c>
      <c r="BP2" s="8"/>
    </row>
    <row r="3" spans="1:68" ht="18" customHeight="1">
      <c r="A3" s="27"/>
      <c r="B3" s="27" t="s">
        <v>116</v>
      </c>
      <c r="C3" s="27" t="s">
        <v>117</v>
      </c>
      <c r="D3" s="16" t="s">
        <v>118</v>
      </c>
      <c r="E3" s="16" t="s">
        <v>119</v>
      </c>
      <c r="F3" s="16" t="s">
        <v>120</v>
      </c>
      <c r="G3" s="16" t="s">
        <v>121</v>
      </c>
      <c r="H3" s="16" t="s">
        <v>122</v>
      </c>
      <c r="I3" s="16" t="s">
        <v>123</v>
      </c>
      <c r="J3" s="16" t="s">
        <v>124</v>
      </c>
      <c r="K3" s="16" t="s">
        <v>125</v>
      </c>
      <c r="L3" s="16" t="s">
        <v>126</v>
      </c>
      <c r="M3" s="16" t="s">
        <v>127</v>
      </c>
      <c r="N3" s="16" t="s">
        <v>128</v>
      </c>
      <c r="O3" s="16" t="s">
        <v>129</v>
      </c>
      <c r="P3" s="16" t="s">
        <v>130</v>
      </c>
      <c r="Q3" s="16" t="s">
        <v>131</v>
      </c>
      <c r="R3" s="16" t="s">
        <v>132</v>
      </c>
      <c r="S3" s="16" t="s">
        <v>133</v>
      </c>
      <c r="T3" s="16" t="s">
        <v>134</v>
      </c>
      <c r="U3" s="16" t="s">
        <v>135</v>
      </c>
      <c r="V3" s="16" t="s">
        <v>136</v>
      </c>
      <c r="W3" s="16" t="s">
        <v>137</v>
      </c>
      <c r="X3" s="16" t="s">
        <v>138</v>
      </c>
      <c r="Y3" s="16" t="s">
        <v>139</v>
      </c>
      <c r="Z3" s="16" t="s">
        <v>140</v>
      </c>
      <c r="AA3" s="16" t="s">
        <v>141</v>
      </c>
      <c r="AB3" s="16" t="s">
        <v>142</v>
      </c>
      <c r="AC3" s="16" t="s">
        <v>143</v>
      </c>
      <c r="AD3" s="16" t="s">
        <v>144</v>
      </c>
      <c r="AE3" s="16" t="s">
        <v>145</v>
      </c>
      <c r="AF3" s="16" t="s">
        <v>146</v>
      </c>
      <c r="AG3" s="8" t="s">
        <v>184</v>
      </c>
      <c r="AL3" s="104"/>
      <c r="AM3" s="158" t="s">
        <v>118</v>
      </c>
      <c r="AN3" s="158" t="s">
        <v>119</v>
      </c>
      <c r="AO3" s="158" t="s">
        <v>120</v>
      </c>
      <c r="AP3" s="158" t="s">
        <v>121</v>
      </c>
      <c r="AQ3" s="158" t="s">
        <v>122</v>
      </c>
      <c r="AR3" s="158" t="s">
        <v>123</v>
      </c>
      <c r="AS3" s="158" t="s">
        <v>124</v>
      </c>
      <c r="AT3" s="158" t="s">
        <v>125</v>
      </c>
      <c r="AU3" s="158" t="s">
        <v>126</v>
      </c>
      <c r="AV3" s="158" t="s">
        <v>127</v>
      </c>
      <c r="AW3" s="158" t="s">
        <v>128</v>
      </c>
      <c r="AX3" s="158" t="s">
        <v>129</v>
      </c>
      <c r="AY3" s="158" t="s">
        <v>130</v>
      </c>
      <c r="AZ3" s="158" t="s">
        <v>131</v>
      </c>
      <c r="BA3" s="158" t="s">
        <v>132</v>
      </c>
      <c r="BB3" s="158" t="s">
        <v>133</v>
      </c>
      <c r="BC3" s="158" t="s">
        <v>134</v>
      </c>
      <c r="BD3" s="158" t="s">
        <v>135</v>
      </c>
      <c r="BE3" s="158" t="s">
        <v>136</v>
      </c>
      <c r="BF3" s="158" t="s">
        <v>137</v>
      </c>
      <c r="BG3" s="158" t="s">
        <v>138</v>
      </c>
      <c r="BH3" s="158" t="s">
        <v>139</v>
      </c>
      <c r="BI3" s="158">
        <v>4.4000000000000004</v>
      </c>
      <c r="BJ3" s="158" t="s">
        <v>141</v>
      </c>
      <c r="BK3" s="158" t="s">
        <v>142</v>
      </c>
      <c r="BL3" s="158" t="s">
        <v>143</v>
      </c>
      <c r="BM3" s="158" t="s">
        <v>144</v>
      </c>
      <c r="BN3" s="158" t="s">
        <v>145</v>
      </c>
      <c r="BO3" s="158" t="s">
        <v>146</v>
      </c>
      <c r="BP3" s="8"/>
    </row>
    <row r="4" spans="1:68" ht="18" customHeight="1">
      <c r="A4" s="8"/>
      <c r="B4" s="5" t="s">
        <v>147</v>
      </c>
      <c r="C4" s="239" t="s">
        <v>147</v>
      </c>
      <c r="D4" s="24" t="str">
        <f>IF('PLOs-TQF-Mapping'!D4="x",IF('Weighted-Score'!D$7&gt;0,'Weighted-Score'!D$7,""),"")</f>
        <v/>
      </c>
      <c r="E4" s="24" t="str">
        <f>IF('PLOs-TQF-Mapping'!E4="x",IF('Weighted-Score'!E$7&gt;0,'Weighted-Score'!E$7,""),"")</f>
        <v/>
      </c>
      <c r="F4" s="24" t="str">
        <f>IF('PLOs-TQF-Mapping'!F4="x",IF('Weighted-Score'!F$7&gt;0,'Weighted-Score'!F$7,""),"")</f>
        <v/>
      </c>
      <c r="G4" s="24" t="str">
        <f>IF('PLOs-TQF-Mapping'!G4="x",IF('Weighted-Score'!G$7&gt;0,'Weighted-Score'!G$7,""),"")</f>
        <v/>
      </c>
      <c r="H4" s="24" t="str">
        <f>IF('PLOs-TQF-Mapping'!H4="x",IF('Weighted-Score'!H$7&gt;0,'Weighted-Score'!H$7,""),"")</f>
        <v/>
      </c>
      <c r="I4" s="24" t="str">
        <f>IF('PLOs-TQF-Mapping'!I4="x",IF('Weighted-Score'!I$7&gt;0,'Weighted-Score'!I$7,""),"")</f>
        <v/>
      </c>
      <c r="J4" s="24" t="str">
        <f>IF('PLOs-TQF-Mapping'!J4="x",IF('Weighted-Score'!J$7&gt;0,'Weighted-Score'!J$7,""),"")</f>
        <v/>
      </c>
      <c r="K4" s="24" t="str">
        <f ca="1">IF('PLOs-TQF-Mapping'!K4="x",IF('Weighted-Score'!K$7&gt;0,'Weighted-Score'!K$7,""),"")</f>
        <v/>
      </c>
      <c r="L4" s="24" t="str">
        <f>IF('PLOs-TQF-Mapping'!L4="x",IF('Weighted-Score'!L$7&gt;0,'Weighted-Score'!L$7,""),"")</f>
        <v/>
      </c>
      <c r="M4" s="24" t="str">
        <f>IF('PLOs-TQF-Mapping'!M4="x",IF('Weighted-Score'!M$7&gt;0,'Weighted-Score'!M$7,""),"")</f>
        <v/>
      </c>
      <c r="N4" s="24" t="str">
        <f>IF('PLOs-TQF-Mapping'!N4="x",IF('Weighted-Score'!N$7&gt;0,'Weighted-Score'!N$7,""),"")</f>
        <v/>
      </c>
      <c r="O4" s="24" t="str">
        <f>IF('PLOs-TQF-Mapping'!O4="x",IF('Weighted-Score'!O$7&gt;0,'Weighted-Score'!O$7,""),"")</f>
        <v/>
      </c>
      <c r="P4" s="24" t="str">
        <f>IF('PLOs-TQF-Mapping'!P4="x",IF('Weighted-Score'!P$7&gt;0,'Weighted-Score'!P$7,""),"")</f>
        <v/>
      </c>
      <c r="Q4" s="24" t="str">
        <f>IF('PLOs-TQF-Mapping'!Q4="x",IF('Weighted-Score'!Q$7&gt;0,'Weighted-Score'!Q$7,""),"")</f>
        <v/>
      </c>
      <c r="R4" s="24" t="str">
        <f>IF('PLOs-TQF-Mapping'!R4="x",IF('Weighted-Score'!R$7&gt;0,'Weighted-Score'!R$7,""),"")</f>
        <v/>
      </c>
      <c r="S4" s="24" t="str">
        <f>IF('PLOs-TQF-Mapping'!S4="x",IF('Weighted-Score'!S$7&gt;0,'Weighted-Score'!S$7,""),"")</f>
        <v/>
      </c>
      <c r="T4" s="24" t="str">
        <f>IF('PLOs-TQF-Mapping'!T4="x",IF('Weighted-Score'!T$7&gt;0,'Weighted-Score'!T$7,""),"")</f>
        <v/>
      </c>
      <c r="U4" s="24" t="str">
        <f>IF('PLOs-TQF-Mapping'!U4="x",IF('Weighted-Score'!U$7&gt;0,'Weighted-Score'!U$7,""),"")</f>
        <v/>
      </c>
      <c r="V4" s="24" t="str">
        <f>IF('PLOs-TQF-Mapping'!V4="x",IF('Weighted-Score'!V$7&gt;0,'Weighted-Score'!V$7,""),"")</f>
        <v/>
      </c>
      <c r="W4" s="24" t="str">
        <f>IF('PLOs-TQF-Mapping'!W4="x",IF('Weighted-Score'!W$7&gt;0,'Weighted-Score'!W$7,""),"")</f>
        <v/>
      </c>
      <c r="X4" s="24" t="str">
        <f>IF('PLOs-TQF-Mapping'!X4="x",IF('Weighted-Score'!X$7&gt;0,'Weighted-Score'!X$7,""),"")</f>
        <v/>
      </c>
      <c r="Y4" s="24" t="str">
        <f>IF('PLOs-TQF-Mapping'!Y4="x",IF('Weighted-Score'!Y$7&gt;0,'Weighted-Score'!Y$7,""),"")</f>
        <v/>
      </c>
      <c r="Z4" s="24" t="str">
        <f>IF('PLOs-TQF-Mapping'!Z4="x",IF('Weighted-Score'!Z$7&gt;0,'Weighted-Score'!Z$7,""),"")</f>
        <v/>
      </c>
      <c r="AA4" s="24" t="str">
        <f>IF('PLOs-TQF-Mapping'!AA4="x",IF('Weighted-Score'!AA$7&gt;0,'Weighted-Score'!AA$7,""),"")</f>
        <v/>
      </c>
      <c r="AB4" s="24" t="str">
        <f>IF('PLOs-TQF-Mapping'!AB4="x",IF('Weighted-Score'!AB$7&gt;0,'Weighted-Score'!AB$7,""),"")</f>
        <v/>
      </c>
      <c r="AC4" s="24" t="str">
        <f>IF('PLOs-TQF-Mapping'!AC4="x",IF('Weighted-Score'!AC$7&gt;0,'Weighted-Score'!AC$7,""),"")</f>
        <v/>
      </c>
      <c r="AD4" s="24" t="str">
        <f>IF('PLOs-TQF-Mapping'!AD4="x",IF('Weighted-Score'!AD$7&gt;0,'Weighted-Score'!AD$7,""),"")</f>
        <v/>
      </c>
      <c r="AE4" s="24" t="str">
        <f>IF('PLOs-TQF-Mapping'!AE4="x",IF('Weighted-Score'!AE$7&gt;0,'Weighted-Score'!AE$7,""),"")</f>
        <v/>
      </c>
      <c r="AF4" s="24" t="str">
        <f>IF('PLOs-TQF-Mapping'!AF4="x",IF('Weighted-Score'!AF$7&gt;0,'Weighted-Score'!AF$7,""),"")</f>
        <v/>
      </c>
      <c r="AG4" s="46">
        <f ca="1">SUM(D4:AF4)</f>
        <v>0</v>
      </c>
      <c r="AL4" s="104">
        <v>1</v>
      </c>
      <c r="AM4" s="196" t="str">
        <f t="shared" ref="AM4:AV9" si="0">IF(SUMIF($B$4:$B$23,$AL4,D$4:D$23) &gt; 0,SUMIF($B$4:$B$23,$AL4,D$4:D$23),"")</f>
        <v/>
      </c>
      <c r="AN4" s="196" t="str">
        <f t="shared" si="0"/>
        <v/>
      </c>
      <c r="AO4" s="196" t="str">
        <f t="shared" si="0"/>
        <v/>
      </c>
      <c r="AP4" s="196" t="str">
        <f t="shared" si="0"/>
        <v/>
      </c>
      <c r="AQ4" s="196" t="str">
        <f t="shared" si="0"/>
        <v/>
      </c>
      <c r="AR4" s="196" t="str">
        <f t="shared" ca="1" si="0"/>
        <v/>
      </c>
      <c r="AS4" s="196" t="str">
        <f t="shared" si="0"/>
        <v/>
      </c>
      <c r="AT4" s="196" t="str">
        <f t="shared" ca="1" si="0"/>
        <v/>
      </c>
      <c r="AU4" s="196">
        <f t="shared" ca="1" si="0"/>
        <v>3.1205357142857144</v>
      </c>
      <c r="AV4" s="196" t="str">
        <f t="shared" si="0"/>
        <v/>
      </c>
      <c r="AW4" s="196" t="str">
        <f t="shared" ref="AW4:BF9" si="1">IF(SUMIF($B$4:$B$23,$AL4,N$4:N$23) &gt; 0,SUMIF($B$4:$B$23,$AL4,N$4:N$23),"")</f>
        <v/>
      </c>
      <c r="AX4" s="196" t="str">
        <f t="shared" si="1"/>
        <v/>
      </c>
      <c r="AY4" s="196" t="str">
        <f t="shared" ca="1" si="1"/>
        <v/>
      </c>
      <c r="AZ4" s="196" t="str">
        <f t="shared" si="1"/>
        <v/>
      </c>
      <c r="BA4" s="196" t="str">
        <f t="shared" ca="1" si="1"/>
        <v/>
      </c>
      <c r="BB4" s="196" t="str">
        <f t="shared" si="1"/>
        <v/>
      </c>
      <c r="BC4" s="196" t="str">
        <f t="shared" si="1"/>
        <v/>
      </c>
      <c r="BD4" s="196" t="str">
        <f t="shared" si="1"/>
        <v/>
      </c>
      <c r="BE4" s="196">
        <f t="shared" ca="1" si="1"/>
        <v>4.1205357142857144</v>
      </c>
      <c r="BF4" s="196" t="str">
        <f t="shared" si="1"/>
        <v/>
      </c>
      <c r="BG4" s="196" t="str">
        <f t="shared" ref="BG4:BO9" si="2">IF(SUMIF($B$4:$B$23,$AL4,X$4:X$23) &gt; 0,SUMIF($B$4:$B$23,$AL4,X$4:X$23),"")</f>
        <v/>
      </c>
      <c r="BH4" s="196" t="str">
        <f t="shared" ca="1" si="2"/>
        <v/>
      </c>
      <c r="BI4" s="196" t="str">
        <f t="shared" si="2"/>
        <v/>
      </c>
      <c r="BJ4" s="196" t="str">
        <f t="shared" si="2"/>
        <v/>
      </c>
      <c r="BK4" s="196" t="str">
        <f t="shared" si="2"/>
        <v/>
      </c>
      <c r="BL4" s="196" t="str">
        <f t="shared" si="2"/>
        <v/>
      </c>
      <c r="BM4" s="196" t="str">
        <f t="shared" ca="1" si="2"/>
        <v/>
      </c>
      <c r="BN4" s="196" t="str">
        <f t="shared" si="2"/>
        <v/>
      </c>
      <c r="BO4" s="196" t="str">
        <f t="shared" si="2"/>
        <v/>
      </c>
      <c r="BP4" s="46">
        <f ca="1">SUM(AM4:BO4)</f>
        <v>7.2410714285714288</v>
      </c>
    </row>
    <row r="5" spans="1:68" ht="18" customHeight="1">
      <c r="A5" s="8"/>
      <c r="B5" s="5" t="s">
        <v>147</v>
      </c>
      <c r="C5" s="239" t="s">
        <v>148</v>
      </c>
      <c r="D5" s="24" t="str">
        <f>IF('PLOs-TQF-Mapping'!D5="x",IF('Weighted-Score'!D$7&gt;0,'Weighted-Score'!D$7,""),"")</f>
        <v/>
      </c>
      <c r="E5" s="24" t="str">
        <f>IF('PLOs-TQF-Mapping'!E5="x",IF('Weighted-Score'!E$7&gt;0,'Weighted-Score'!E$7,""),"")</f>
        <v/>
      </c>
      <c r="F5" s="24" t="str">
        <f>IF('PLOs-TQF-Mapping'!F5="x",IF('Weighted-Score'!F$7&gt;0,'Weighted-Score'!F$7,""),"")</f>
        <v/>
      </c>
      <c r="G5" s="24" t="str">
        <f>IF('PLOs-TQF-Mapping'!G5="x",IF('Weighted-Score'!G$7&gt;0,'Weighted-Score'!G$7,""),"")</f>
        <v/>
      </c>
      <c r="H5" s="24" t="str">
        <f>IF('PLOs-TQF-Mapping'!H5="x",IF('Weighted-Score'!H$7&gt;0,'Weighted-Score'!H$7,""),"")</f>
        <v/>
      </c>
      <c r="I5" s="24" t="str">
        <f>IF('PLOs-TQF-Mapping'!I5="x",IF('Weighted-Score'!I$7&gt;0,'Weighted-Score'!I$7,""),"")</f>
        <v/>
      </c>
      <c r="J5" s="24" t="str">
        <f>IF('PLOs-TQF-Mapping'!J5="x",IF('Weighted-Score'!J$7&gt;0,'Weighted-Score'!J$7,""),"")</f>
        <v/>
      </c>
      <c r="K5" s="24" t="str">
        <f>IF('PLOs-TQF-Mapping'!K5="x",IF('Weighted-Score'!K$7&gt;0,'Weighted-Score'!K$7,""),"")</f>
        <v/>
      </c>
      <c r="L5" s="24" t="str">
        <f>IF('PLOs-TQF-Mapping'!L5="x",IF('Weighted-Score'!L$7&gt;0,'Weighted-Score'!L$7,""),"")</f>
        <v/>
      </c>
      <c r="M5" s="24" t="str">
        <f>IF('PLOs-TQF-Mapping'!M5="x",IF('Weighted-Score'!M$7&gt;0,'Weighted-Score'!M$7,""),"")</f>
        <v/>
      </c>
      <c r="N5" s="24" t="str">
        <f>IF('PLOs-TQF-Mapping'!N5="x",IF('Weighted-Score'!N$7&gt;0,'Weighted-Score'!N$7,""),"")</f>
        <v/>
      </c>
      <c r="O5" s="24" t="str">
        <f>IF('PLOs-TQF-Mapping'!O5="x",IF('Weighted-Score'!O$7&gt;0,'Weighted-Score'!O$7,""),"")</f>
        <v/>
      </c>
      <c r="P5" s="24" t="str">
        <f ca="1">IF('PLOs-TQF-Mapping'!P5="x",IF('Weighted-Score'!P$7&gt;0,'Weighted-Score'!P$7,""),"")</f>
        <v/>
      </c>
      <c r="Q5" s="24" t="str">
        <f>IF('PLOs-TQF-Mapping'!Q5="x",IF('Weighted-Score'!Q$7&gt;0,'Weighted-Score'!Q$7,""),"")</f>
        <v/>
      </c>
      <c r="R5" s="24" t="str">
        <f>IF('PLOs-TQF-Mapping'!R5="x",IF('Weighted-Score'!R$7&gt;0,'Weighted-Score'!R$7,""),"")</f>
        <v/>
      </c>
      <c r="S5" s="24" t="str">
        <f>IF('PLOs-TQF-Mapping'!S5="x",IF('Weighted-Score'!S$7&gt;0,'Weighted-Score'!S$7,""),"")</f>
        <v/>
      </c>
      <c r="T5" s="24" t="str">
        <f>IF('PLOs-TQF-Mapping'!T5="x",IF('Weighted-Score'!T$7&gt;0,'Weighted-Score'!T$7,""),"")</f>
        <v/>
      </c>
      <c r="U5" s="24" t="str">
        <f>IF('PLOs-TQF-Mapping'!U5="x",IF('Weighted-Score'!U$7&gt;0,'Weighted-Score'!U$7,""),"")</f>
        <v/>
      </c>
      <c r="V5" s="24" t="str">
        <f>IF('PLOs-TQF-Mapping'!V5="x",IF('Weighted-Score'!V$7&gt;0,'Weighted-Score'!V$7,""),"")</f>
        <v/>
      </c>
      <c r="W5" s="24" t="str">
        <f>IF('PLOs-TQF-Mapping'!W5="x",IF('Weighted-Score'!W$7&gt;0,'Weighted-Score'!W$7,""),"")</f>
        <v/>
      </c>
      <c r="X5" s="24" t="str">
        <f>IF('PLOs-TQF-Mapping'!X5="x",IF('Weighted-Score'!X$7&gt;0,'Weighted-Score'!X$7,""),"")</f>
        <v/>
      </c>
      <c r="Y5" s="24" t="str">
        <f>IF('PLOs-TQF-Mapping'!Y5="x",IF('Weighted-Score'!Y$7&gt;0,'Weighted-Score'!Y$7,""),"")</f>
        <v/>
      </c>
      <c r="Z5" s="24" t="str">
        <f>IF('PLOs-TQF-Mapping'!Z5="x",IF('Weighted-Score'!Z$7&gt;0,'Weighted-Score'!Z$7,""),"")</f>
        <v/>
      </c>
      <c r="AA5" s="24" t="str">
        <f>IF('PLOs-TQF-Mapping'!AA5="x",IF('Weighted-Score'!AA$7&gt;0,'Weighted-Score'!AA$7,""),"")</f>
        <v/>
      </c>
      <c r="AB5" s="24" t="str">
        <f>IF('PLOs-TQF-Mapping'!AB5="x",IF('Weighted-Score'!AB$7&gt;0,'Weighted-Score'!AB$7,""),"")</f>
        <v/>
      </c>
      <c r="AC5" s="24" t="str">
        <f>IF('PLOs-TQF-Mapping'!AC5="x",IF('Weighted-Score'!AC$7&gt;0,'Weighted-Score'!AC$7,""),"")</f>
        <v/>
      </c>
      <c r="AD5" s="24" t="str">
        <f>IF('PLOs-TQF-Mapping'!AD5="x",IF('Weighted-Score'!AD$7&gt;0,'Weighted-Score'!AD$7,""),"")</f>
        <v/>
      </c>
      <c r="AE5" s="24" t="str">
        <f>IF('PLOs-TQF-Mapping'!AE5="x",IF('Weighted-Score'!AE$7&gt;0,'Weighted-Score'!AE$7,""),"")</f>
        <v/>
      </c>
      <c r="AF5" s="24" t="str">
        <f>IF('PLOs-TQF-Mapping'!AF5="x",IF('Weighted-Score'!AF$7&gt;0,'Weighted-Score'!AF$7,""),"")</f>
        <v/>
      </c>
      <c r="AG5" s="46">
        <f t="shared" ref="AG5:AG23" ca="1" si="3">SUM(D5:AF5)</f>
        <v>0</v>
      </c>
      <c r="AL5" s="104">
        <v>2</v>
      </c>
      <c r="AM5" s="196" t="str">
        <f t="shared" si="0"/>
        <v/>
      </c>
      <c r="AN5" s="196" t="str">
        <f t="shared" si="0"/>
        <v/>
      </c>
      <c r="AO5" s="196" t="str">
        <f t="shared" si="0"/>
        <v/>
      </c>
      <c r="AP5" s="196" t="str">
        <f t="shared" si="0"/>
        <v/>
      </c>
      <c r="AQ5" s="196" t="str">
        <f t="shared" si="0"/>
        <v/>
      </c>
      <c r="AR5" s="196" t="str">
        <f t="shared" si="0"/>
        <v/>
      </c>
      <c r="AS5" s="196" t="str">
        <f t="shared" si="0"/>
        <v/>
      </c>
      <c r="AT5" s="196" t="str">
        <f t="shared" si="0"/>
        <v/>
      </c>
      <c r="AU5" s="196" t="str">
        <f t="shared" si="0"/>
        <v/>
      </c>
      <c r="AV5" s="196">
        <f t="shared" ca="1" si="0"/>
        <v>12.482142857142858</v>
      </c>
      <c r="AW5" s="196" t="str">
        <f t="shared" si="1"/>
        <v/>
      </c>
      <c r="AX5" s="196" t="str">
        <f t="shared" si="1"/>
        <v/>
      </c>
      <c r="AY5" s="196" t="str">
        <f t="shared" si="1"/>
        <v/>
      </c>
      <c r="AZ5" s="196">
        <f t="shared" ca="1" si="1"/>
        <v>16.482142857142858</v>
      </c>
      <c r="BA5" s="196" t="str">
        <f t="shared" si="1"/>
        <v/>
      </c>
      <c r="BB5" s="196">
        <f t="shared" ca="1" si="1"/>
        <v>4</v>
      </c>
      <c r="BC5" s="196" t="str">
        <f t="shared" si="1"/>
        <v/>
      </c>
      <c r="BD5" s="196">
        <f t="shared" ca="1" si="1"/>
        <v>3.1205357142857144</v>
      </c>
      <c r="BE5" s="196">
        <f t="shared" ca="1" si="1"/>
        <v>16.482142857142858</v>
      </c>
      <c r="BF5" s="196" t="str">
        <f t="shared" si="1"/>
        <v/>
      </c>
      <c r="BG5" s="196" t="str">
        <f t="shared" si="2"/>
        <v/>
      </c>
      <c r="BH5" s="196" t="str">
        <f t="shared" si="2"/>
        <v/>
      </c>
      <c r="BI5" s="196" t="str">
        <f t="shared" si="2"/>
        <v/>
      </c>
      <c r="BJ5" s="196" t="str">
        <f t="shared" si="2"/>
        <v/>
      </c>
      <c r="BK5" s="196" t="str">
        <f t="shared" si="2"/>
        <v/>
      </c>
      <c r="BL5" s="196" t="str">
        <f t="shared" si="2"/>
        <v/>
      </c>
      <c r="BM5" s="196" t="str">
        <f t="shared" si="2"/>
        <v/>
      </c>
      <c r="BN5" s="196" t="str">
        <f t="shared" si="2"/>
        <v/>
      </c>
      <c r="BO5" s="196" t="str">
        <f t="shared" si="2"/>
        <v/>
      </c>
      <c r="BP5" s="46">
        <f t="shared" ref="BP5:BP9" ca="1" si="4">SUM(AM5:BO5)</f>
        <v>52.566964285714292</v>
      </c>
    </row>
    <row r="6" spans="1:68" ht="18" customHeight="1">
      <c r="A6" s="8"/>
      <c r="B6" s="5" t="s">
        <v>147</v>
      </c>
      <c r="C6" s="239" t="s">
        <v>149</v>
      </c>
      <c r="D6" s="24" t="str">
        <f>IF('PLOs-TQF-Mapping'!D6="x",IF('Weighted-Score'!D$7&gt;0,'Weighted-Score'!D$7,""),"")</f>
        <v/>
      </c>
      <c r="E6" s="24" t="str">
        <f>IF('PLOs-TQF-Mapping'!E6="x",IF('Weighted-Score'!E$7&gt;0,'Weighted-Score'!E$7,""),"")</f>
        <v/>
      </c>
      <c r="F6" s="24" t="str">
        <f>IF('PLOs-TQF-Mapping'!F6="x",IF('Weighted-Score'!F$7&gt;0,'Weighted-Score'!F$7,""),"")</f>
        <v/>
      </c>
      <c r="G6" s="24" t="str">
        <f>IF('PLOs-TQF-Mapping'!G6="x",IF('Weighted-Score'!G$7&gt;0,'Weighted-Score'!G$7,""),"")</f>
        <v/>
      </c>
      <c r="H6" s="24" t="str">
        <f>IF('PLOs-TQF-Mapping'!H6="x",IF('Weighted-Score'!H$7&gt;0,'Weighted-Score'!H$7,""),"")</f>
        <v/>
      </c>
      <c r="I6" s="24" t="str">
        <f>IF('PLOs-TQF-Mapping'!I6="x",IF('Weighted-Score'!I$7&gt;0,'Weighted-Score'!I$7,""),"")</f>
        <v/>
      </c>
      <c r="J6" s="24" t="str">
        <f>IF('PLOs-TQF-Mapping'!J6="x",IF('Weighted-Score'!J$7&gt;0,'Weighted-Score'!J$7,""),"")</f>
        <v/>
      </c>
      <c r="K6" s="24" t="str">
        <f>IF('PLOs-TQF-Mapping'!K6="x",IF('Weighted-Score'!K$7&gt;0,'Weighted-Score'!K$7,""),"")</f>
        <v/>
      </c>
      <c r="L6" s="24" t="str">
        <f>IF('PLOs-TQF-Mapping'!L6="x",IF('Weighted-Score'!L$7&gt;0,'Weighted-Score'!L$7,""),"")</f>
        <v/>
      </c>
      <c r="M6" s="24" t="str">
        <f>IF('PLOs-TQF-Mapping'!M6="x",IF('Weighted-Score'!M$7&gt;0,'Weighted-Score'!M$7,""),"")</f>
        <v/>
      </c>
      <c r="N6" s="24" t="str">
        <f>IF('PLOs-TQF-Mapping'!N6="x",IF('Weighted-Score'!N$7&gt;0,'Weighted-Score'!N$7,""),"")</f>
        <v/>
      </c>
      <c r="O6" s="24" t="str">
        <f>IF('PLOs-TQF-Mapping'!O6="x",IF('Weighted-Score'!O$7&gt;0,'Weighted-Score'!O$7,""),"")</f>
        <v/>
      </c>
      <c r="P6" s="24" t="str">
        <f ca="1">IF('PLOs-TQF-Mapping'!P6="x",IF('Weighted-Score'!P$7&gt;0,'Weighted-Score'!P$7,""),"")</f>
        <v/>
      </c>
      <c r="Q6" s="24" t="str">
        <f>IF('PLOs-TQF-Mapping'!Q6="x",IF('Weighted-Score'!Q$7&gt;0,'Weighted-Score'!Q$7,""),"")</f>
        <v/>
      </c>
      <c r="R6" s="24" t="str">
        <f>IF('PLOs-TQF-Mapping'!R6="x",IF('Weighted-Score'!R$7&gt;0,'Weighted-Score'!R$7,""),"")</f>
        <v/>
      </c>
      <c r="S6" s="24" t="str">
        <f>IF('PLOs-TQF-Mapping'!S6="x",IF('Weighted-Score'!S$7&gt;0,'Weighted-Score'!S$7,""),"")</f>
        <v/>
      </c>
      <c r="T6" s="24" t="str">
        <f>IF('PLOs-TQF-Mapping'!T6="x",IF('Weighted-Score'!T$7&gt;0,'Weighted-Score'!T$7,""),"")</f>
        <v/>
      </c>
      <c r="U6" s="24" t="str">
        <f>IF('PLOs-TQF-Mapping'!U6="x",IF('Weighted-Score'!U$7&gt;0,'Weighted-Score'!U$7,""),"")</f>
        <v/>
      </c>
      <c r="V6" s="24" t="str">
        <f>IF('PLOs-TQF-Mapping'!V6="x",IF('Weighted-Score'!V$7&gt;0,'Weighted-Score'!V$7,""),"")</f>
        <v/>
      </c>
      <c r="W6" s="24" t="str">
        <f>IF('PLOs-TQF-Mapping'!W6="x",IF('Weighted-Score'!W$7&gt;0,'Weighted-Score'!W$7,""),"")</f>
        <v/>
      </c>
      <c r="X6" s="24" t="str">
        <f>IF('PLOs-TQF-Mapping'!X6="x",IF('Weighted-Score'!X$7&gt;0,'Weighted-Score'!X$7,""),"")</f>
        <v/>
      </c>
      <c r="Y6" s="24" t="str">
        <f>IF('PLOs-TQF-Mapping'!Y6="x",IF('Weighted-Score'!Y$7&gt;0,'Weighted-Score'!Y$7,""),"")</f>
        <v/>
      </c>
      <c r="Z6" s="24" t="str">
        <f>IF('PLOs-TQF-Mapping'!Z6="x",IF('Weighted-Score'!Z$7&gt;0,'Weighted-Score'!Z$7,""),"")</f>
        <v/>
      </c>
      <c r="AA6" s="24" t="str">
        <f>IF('PLOs-TQF-Mapping'!AA6="x",IF('Weighted-Score'!AA$7&gt;0,'Weighted-Score'!AA$7,""),"")</f>
        <v/>
      </c>
      <c r="AB6" s="24" t="str">
        <f>IF('PLOs-TQF-Mapping'!AB6="x",IF('Weighted-Score'!AB$7&gt;0,'Weighted-Score'!AB$7,""),"")</f>
        <v/>
      </c>
      <c r="AC6" s="24" t="str">
        <f>IF('PLOs-TQF-Mapping'!AC6="x",IF('Weighted-Score'!AC$7&gt;0,'Weighted-Score'!AC$7,""),"")</f>
        <v/>
      </c>
      <c r="AD6" s="24" t="str">
        <f>IF('PLOs-TQF-Mapping'!AD6="x",IF('Weighted-Score'!AD$7&gt;0,'Weighted-Score'!AD$7,""),"")</f>
        <v/>
      </c>
      <c r="AE6" s="24" t="str">
        <f>IF('PLOs-TQF-Mapping'!AE6="x",IF('Weighted-Score'!AE$7&gt;0,'Weighted-Score'!AE$7,""),"")</f>
        <v/>
      </c>
      <c r="AF6" s="24" t="str">
        <f>IF('PLOs-TQF-Mapping'!AF6="x",IF('Weighted-Score'!AF$7&gt;0,'Weighted-Score'!AF$7,""),"")</f>
        <v/>
      </c>
      <c r="AG6" s="46">
        <f t="shared" ca="1" si="3"/>
        <v>0</v>
      </c>
      <c r="AL6" s="104">
        <v>3</v>
      </c>
      <c r="AM6" s="196" t="str">
        <f t="shared" si="0"/>
        <v/>
      </c>
      <c r="AN6" s="196" t="str">
        <f t="shared" si="0"/>
        <v/>
      </c>
      <c r="AO6" s="196" t="str">
        <f t="shared" si="0"/>
        <v/>
      </c>
      <c r="AP6" s="196" t="str">
        <f t="shared" si="0"/>
        <v/>
      </c>
      <c r="AQ6" s="196" t="str">
        <f t="shared" si="0"/>
        <v/>
      </c>
      <c r="AR6" s="196" t="str">
        <f t="shared" si="0"/>
        <v/>
      </c>
      <c r="AS6" s="196" t="str">
        <f t="shared" si="0"/>
        <v/>
      </c>
      <c r="AT6" s="196" t="str">
        <f t="shared" si="0"/>
        <v/>
      </c>
      <c r="AU6" s="196" t="str">
        <f t="shared" si="0"/>
        <v/>
      </c>
      <c r="AV6" s="196">
        <f t="shared" ca="1" si="0"/>
        <v>6.2410714285714288</v>
      </c>
      <c r="AW6" s="196" t="str">
        <f t="shared" si="1"/>
        <v/>
      </c>
      <c r="AX6" s="196" t="str">
        <f t="shared" si="1"/>
        <v/>
      </c>
      <c r="AY6" s="196" t="str">
        <f t="shared" si="1"/>
        <v/>
      </c>
      <c r="AZ6" s="196" t="str">
        <f t="shared" si="1"/>
        <v/>
      </c>
      <c r="BA6" s="196" t="str">
        <f t="shared" si="1"/>
        <v/>
      </c>
      <c r="BB6" s="196">
        <f t="shared" ca="1" si="1"/>
        <v>3</v>
      </c>
      <c r="BC6" s="196" t="str">
        <f t="shared" si="1"/>
        <v/>
      </c>
      <c r="BD6" s="196" t="str">
        <f t="shared" si="1"/>
        <v/>
      </c>
      <c r="BE6" s="196">
        <f t="shared" ca="1" si="1"/>
        <v>12.361607142857142</v>
      </c>
      <c r="BF6" s="196" t="str">
        <f t="shared" si="1"/>
        <v/>
      </c>
      <c r="BG6" s="196" t="str">
        <f t="shared" si="2"/>
        <v/>
      </c>
      <c r="BH6" s="196" t="str">
        <f t="shared" ca="1" si="2"/>
        <v/>
      </c>
      <c r="BI6" s="196" t="str">
        <f t="shared" si="2"/>
        <v/>
      </c>
      <c r="BJ6" s="196" t="str">
        <f t="shared" ca="1" si="2"/>
        <v/>
      </c>
      <c r="BK6" s="196" t="str">
        <f t="shared" si="2"/>
        <v/>
      </c>
      <c r="BL6" s="196" t="str">
        <f t="shared" si="2"/>
        <v/>
      </c>
      <c r="BM6" s="196" t="str">
        <f t="shared" ca="1" si="2"/>
        <v/>
      </c>
      <c r="BN6" s="196" t="str">
        <f t="shared" si="2"/>
        <v/>
      </c>
      <c r="BO6" s="196" t="str">
        <f t="shared" si="2"/>
        <v/>
      </c>
      <c r="BP6" s="46">
        <f t="shared" ca="1" si="4"/>
        <v>21.602678571428569</v>
      </c>
    </row>
    <row r="7" spans="1:68" ht="18" customHeight="1">
      <c r="A7" s="8"/>
      <c r="B7" s="5" t="s">
        <v>147</v>
      </c>
      <c r="C7" s="239" t="s">
        <v>150</v>
      </c>
      <c r="D7" s="24" t="str">
        <f>IF('PLOs-TQF-Mapping'!D7="x",IF('Weighted-Score'!D$7&gt;0,'Weighted-Score'!D$7,""),"")</f>
        <v/>
      </c>
      <c r="E7" s="24" t="str">
        <f>IF('PLOs-TQF-Mapping'!E7="x",IF('Weighted-Score'!E$7&gt;0,'Weighted-Score'!E$7,""),"")</f>
        <v/>
      </c>
      <c r="F7" s="24" t="str">
        <f>IF('PLOs-TQF-Mapping'!F7="x",IF('Weighted-Score'!F$7&gt;0,'Weighted-Score'!F$7,""),"")</f>
        <v/>
      </c>
      <c r="G7" s="24" t="str">
        <f>IF('PLOs-TQF-Mapping'!G7="x",IF('Weighted-Score'!G$7&gt;0,'Weighted-Score'!G$7,""),"")</f>
        <v/>
      </c>
      <c r="H7" s="24" t="str">
        <f>IF('PLOs-TQF-Mapping'!H7="x",IF('Weighted-Score'!H$7&gt;0,'Weighted-Score'!H$7,""),"")</f>
        <v/>
      </c>
      <c r="I7" s="24" t="str">
        <f ca="1">IF('PLOs-TQF-Mapping'!I7="x",IF('Weighted-Score'!I$7&gt;0,'Weighted-Score'!I$7,""),"")</f>
        <v/>
      </c>
      <c r="J7" s="24" t="str">
        <f>IF('PLOs-TQF-Mapping'!J7="x",IF('Weighted-Score'!J$7&gt;0,'Weighted-Score'!J$7,""),"")</f>
        <v/>
      </c>
      <c r="K7" s="24" t="str">
        <f>IF('PLOs-TQF-Mapping'!K7="x",IF('Weighted-Score'!K$7&gt;0,'Weighted-Score'!K$7,""),"")</f>
        <v/>
      </c>
      <c r="L7" s="24" t="str">
        <f>IF('PLOs-TQF-Mapping'!L7="x",IF('Weighted-Score'!L$7&gt;0,'Weighted-Score'!L$7,""),"")</f>
        <v/>
      </c>
      <c r="M7" s="24" t="str">
        <f>IF('PLOs-TQF-Mapping'!M7="x",IF('Weighted-Score'!M$7&gt;0,'Weighted-Score'!M$7,""),"")</f>
        <v/>
      </c>
      <c r="N7" s="24" t="str">
        <f>IF('PLOs-TQF-Mapping'!N7="x",IF('Weighted-Score'!N$7&gt;0,'Weighted-Score'!N$7,""),"")</f>
        <v/>
      </c>
      <c r="O7" s="24" t="str">
        <f>IF('PLOs-TQF-Mapping'!O7="x",IF('Weighted-Score'!O$7&gt;0,'Weighted-Score'!O$7,""),"")</f>
        <v/>
      </c>
      <c r="P7" s="24" t="str">
        <f ca="1">IF('PLOs-TQF-Mapping'!P7="x",IF('Weighted-Score'!P$7&gt;0,'Weighted-Score'!P$7,""),"")</f>
        <v/>
      </c>
      <c r="Q7" s="24" t="str">
        <f>IF('PLOs-TQF-Mapping'!Q7="x",IF('Weighted-Score'!Q$7&gt;0,'Weighted-Score'!Q$7,""),"")</f>
        <v/>
      </c>
      <c r="R7" s="24" t="str">
        <f ca="1">IF('PLOs-TQF-Mapping'!R7="x",IF('Weighted-Score'!R$7&gt;0,'Weighted-Score'!R$7,""),"")</f>
        <v/>
      </c>
      <c r="S7" s="24" t="str">
        <f>IF('PLOs-TQF-Mapping'!S7="x",IF('Weighted-Score'!S$7&gt;0,'Weighted-Score'!S$7,""),"")</f>
        <v/>
      </c>
      <c r="T7" s="24" t="str">
        <f>IF('PLOs-TQF-Mapping'!T7="x",IF('Weighted-Score'!T$7&gt;0,'Weighted-Score'!T$7,""),"")</f>
        <v/>
      </c>
      <c r="U7" s="24" t="str">
        <f>IF('PLOs-TQF-Mapping'!U7="x",IF('Weighted-Score'!U$7&gt;0,'Weighted-Score'!U$7,""),"")</f>
        <v/>
      </c>
      <c r="V7" s="24" t="str">
        <f>IF('PLOs-TQF-Mapping'!V7="x",IF('Weighted-Score'!V$7&gt;0,'Weighted-Score'!V$7,""),"")</f>
        <v/>
      </c>
      <c r="W7" s="24" t="str">
        <f>IF('PLOs-TQF-Mapping'!W7="x",IF('Weighted-Score'!W$7&gt;0,'Weighted-Score'!W$7,""),"")</f>
        <v/>
      </c>
      <c r="X7" s="24" t="str">
        <f>IF('PLOs-TQF-Mapping'!X7="x",IF('Weighted-Score'!X$7&gt;0,'Weighted-Score'!X$7,""),"")</f>
        <v/>
      </c>
      <c r="Y7" s="24" t="str">
        <f ca="1">IF('PLOs-TQF-Mapping'!Y7="x",IF('Weighted-Score'!Y$7&gt;0,'Weighted-Score'!Y$7,""),"")</f>
        <v/>
      </c>
      <c r="Z7" s="24" t="str">
        <f>IF('PLOs-TQF-Mapping'!Z7="x",IF('Weighted-Score'!Z$7&gt;0,'Weighted-Score'!Z$7,""),"")</f>
        <v/>
      </c>
      <c r="AA7" s="24" t="str">
        <f>IF('PLOs-TQF-Mapping'!AA7="x",IF('Weighted-Score'!AA$7&gt;0,'Weighted-Score'!AA$7,""),"")</f>
        <v/>
      </c>
      <c r="AB7" s="24" t="str">
        <f>IF('PLOs-TQF-Mapping'!AB7="x",IF('Weighted-Score'!AB$7&gt;0,'Weighted-Score'!AB$7,""),"")</f>
        <v/>
      </c>
      <c r="AC7" s="24" t="str">
        <f>IF('PLOs-TQF-Mapping'!AC7="x",IF('Weighted-Score'!AC$7&gt;0,'Weighted-Score'!AC$7,""),"")</f>
        <v/>
      </c>
      <c r="AD7" s="24" t="str">
        <f>IF('PLOs-TQF-Mapping'!AD7="x",IF('Weighted-Score'!AD$7&gt;0,'Weighted-Score'!AD$7,""),"")</f>
        <v/>
      </c>
      <c r="AE7" s="24" t="str">
        <f>IF('PLOs-TQF-Mapping'!AE7="x",IF('Weighted-Score'!AE$7&gt;0,'Weighted-Score'!AE$7,""),"")</f>
        <v/>
      </c>
      <c r="AF7" s="24" t="str">
        <f>IF('PLOs-TQF-Mapping'!AF7="x",IF('Weighted-Score'!AF$7&gt;0,'Weighted-Score'!AF$7,""),"")</f>
        <v/>
      </c>
      <c r="AG7" s="46">
        <f t="shared" ca="1" si="3"/>
        <v>0</v>
      </c>
      <c r="AL7" s="104">
        <v>4</v>
      </c>
      <c r="AM7" s="196" t="str">
        <f t="shared" si="0"/>
        <v/>
      </c>
      <c r="AN7" s="196" t="str">
        <f t="shared" si="0"/>
        <v/>
      </c>
      <c r="AO7" s="196" t="str">
        <f t="shared" ca="1" si="0"/>
        <v/>
      </c>
      <c r="AP7" s="196">
        <f t="shared" ca="1" si="0"/>
        <v>2</v>
      </c>
      <c r="AQ7" s="196" t="str">
        <f t="shared" si="0"/>
        <v/>
      </c>
      <c r="AR7" s="196" t="str">
        <f t="shared" si="0"/>
        <v/>
      </c>
      <c r="AS7" s="196" t="str">
        <f t="shared" si="0"/>
        <v/>
      </c>
      <c r="AT7" s="196" t="str">
        <f t="shared" si="0"/>
        <v/>
      </c>
      <c r="AU7" s="196" t="str">
        <f t="shared" si="0"/>
        <v/>
      </c>
      <c r="AV7" s="196" t="str">
        <f t="shared" si="0"/>
        <v/>
      </c>
      <c r="AW7" s="196" t="str">
        <f t="shared" si="1"/>
        <v/>
      </c>
      <c r="AX7" s="196" t="str">
        <f t="shared" si="1"/>
        <v/>
      </c>
      <c r="AY7" s="196" t="str">
        <f t="shared" si="1"/>
        <v/>
      </c>
      <c r="AZ7" s="196" t="str">
        <f t="shared" si="1"/>
        <v/>
      </c>
      <c r="BA7" s="196" t="str">
        <f t="shared" si="1"/>
        <v/>
      </c>
      <c r="BB7" s="196" t="str">
        <f t="shared" si="1"/>
        <v/>
      </c>
      <c r="BC7" s="196" t="str">
        <f t="shared" si="1"/>
        <v/>
      </c>
      <c r="BD7" s="196" t="str">
        <f t="shared" si="1"/>
        <v/>
      </c>
      <c r="BE7" s="196" t="str">
        <f t="shared" si="1"/>
        <v/>
      </c>
      <c r="BF7" s="196" t="str">
        <f t="shared" ca="1" si="1"/>
        <v/>
      </c>
      <c r="BG7" s="196">
        <f t="shared" ca="1" si="2"/>
        <v>1</v>
      </c>
      <c r="BH7" s="196" t="str">
        <f t="shared" si="2"/>
        <v/>
      </c>
      <c r="BI7" s="196">
        <f t="shared" ca="1" si="2"/>
        <v>2</v>
      </c>
      <c r="BJ7" s="196" t="str">
        <f t="shared" ca="1" si="2"/>
        <v/>
      </c>
      <c r="BK7" s="196" t="str">
        <f t="shared" si="2"/>
        <v/>
      </c>
      <c r="BL7" s="196">
        <f t="shared" ca="1" si="2"/>
        <v>4</v>
      </c>
      <c r="BM7" s="196" t="str">
        <f t="shared" si="2"/>
        <v/>
      </c>
      <c r="BN7" s="196">
        <f t="shared" ca="1" si="2"/>
        <v>6.2410714285714288</v>
      </c>
      <c r="BO7" s="196">
        <f t="shared" ca="1" si="2"/>
        <v>2</v>
      </c>
      <c r="BP7" s="46">
        <f t="shared" ca="1" si="4"/>
        <v>17.241071428571431</v>
      </c>
    </row>
    <row r="8" spans="1:68" ht="18" customHeight="1" thickBot="1">
      <c r="A8" s="8"/>
      <c r="B8" s="138" t="s">
        <v>147</v>
      </c>
      <c r="C8" s="139" t="s">
        <v>151</v>
      </c>
      <c r="D8" s="140" t="str">
        <f>IF('PLOs-TQF-Mapping'!D8="x",IF('Weighted-Score'!D$7&gt;0,'Weighted-Score'!D$7,""),"")</f>
        <v/>
      </c>
      <c r="E8" s="140" t="str">
        <f>IF('PLOs-TQF-Mapping'!E8="x",IF('Weighted-Score'!E$7&gt;0,'Weighted-Score'!E$7,""),"")</f>
        <v/>
      </c>
      <c r="F8" s="140" t="str">
        <f>IF('PLOs-TQF-Mapping'!F8="x",IF('Weighted-Score'!F$7&gt;0,'Weighted-Score'!F$7,""),"")</f>
        <v/>
      </c>
      <c r="G8" s="140" t="str">
        <f>IF('PLOs-TQF-Mapping'!G8="x",IF('Weighted-Score'!G$7&gt;0,'Weighted-Score'!G$7,""),"")</f>
        <v/>
      </c>
      <c r="H8" s="140" t="str">
        <f>IF('PLOs-TQF-Mapping'!H8="x",IF('Weighted-Score'!H$7&gt;0,'Weighted-Score'!H$7,""),"")</f>
        <v/>
      </c>
      <c r="I8" s="140" t="str">
        <f>IF('PLOs-TQF-Mapping'!I8="x",IF('Weighted-Score'!I$7&gt;0,'Weighted-Score'!I$7,""),"")</f>
        <v/>
      </c>
      <c r="J8" s="140" t="str">
        <f>IF('PLOs-TQF-Mapping'!J8="x",IF('Weighted-Score'!J$7&gt;0,'Weighted-Score'!J$7,""),"")</f>
        <v/>
      </c>
      <c r="K8" s="140" t="str">
        <f>IF('PLOs-TQF-Mapping'!K8="x",IF('Weighted-Score'!K$7&gt;0,'Weighted-Score'!K$7,""),"")</f>
        <v/>
      </c>
      <c r="L8" s="140">
        <f ca="1">IF('PLOs-TQF-Mapping'!L8="x",IF('Weighted-Score'!L$7&gt;0,'Weighted-Score'!L$7,""),"")</f>
        <v>3.1205357142857144</v>
      </c>
      <c r="M8" s="140" t="str">
        <f>IF('PLOs-TQF-Mapping'!M8="x",IF('Weighted-Score'!M$7&gt;0,'Weighted-Score'!M$7,""),"")</f>
        <v/>
      </c>
      <c r="N8" s="140" t="str">
        <f>IF('PLOs-TQF-Mapping'!N8="x",IF('Weighted-Score'!N$7&gt;0,'Weighted-Score'!N$7,""),"")</f>
        <v/>
      </c>
      <c r="O8" s="140" t="str">
        <f>IF('PLOs-TQF-Mapping'!O8="x",IF('Weighted-Score'!O$7&gt;0,'Weighted-Score'!O$7,""),"")</f>
        <v/>
      </c>
      <c r="P8" s="140" t="str">
        <f>IF('PLOs-TQF-Mapping'!P8="x",IF('Weighted-Score'!P$7&gt;0,'Weighted-Score'!P$7,""),"")</f>
        <v/>
      </c>
      <c r="Q8" s="140" t="str">
        <f>IF('PLOs-TQF-Mapping'!Q8="x",IF('Weighted-Score'!Q$7&gt;0,'Weighted-Score'!Q$7,""),"")</f>
        <v/>
      </c>
      <c r="R8" s="140" t="str">
        <f ca="1">IF('PLOs-TQF-Mapping'!R8="x",IF('Weighted-Score'!R$7&gt;0,'Weighted-Score'!R$7,""),"")</f>
        <v/>
      </c>
      <c r="S8" s="140" t="str">
        <f>IF('PLOs-TQF-Mapping'!S8="x",IF('Weighted-Score'!S$7&gt;0,'Weighted-Score'!S$7,""),"")</f>
        <v/>
      </c>
      <c r="T8" s="140" t="str">
        <f>IF('PLOs-TQF-Mapping'!T8="x",IF('Weighted-Score'!T$7&gt;0,'Weighted-Score'!T$7,""),"")</f>
        <v/>
      </c>
      <c r="U8" s="140" t="str">
        <f>IF('PLOs-TQF-Mapping'!U8="x",IF('Weighted-Score'!U$7&gt;0,'Weighted-Score'!U$7,""),"")</f>
        <v/>
      </c>
      <c r="V8" s="140">
        <f ca="1">IF('PLOs-TQF-Mapping'!V8="x",IF('Weighted-Score'!V$7&gt;0,'Weighted-Score'!V$7,""),"")</f>
        <v>4.1205357142857144</v>
      </c>
      <c r="W8" s="140" t="str">
        <f>IF('PLOs-TQF-Mapping'!W8="x",IF('Weighted-Score'!W$7&gt;0,'Weighted-Score'!W$7,""),"")</f>
        <v/>
      </c>
      <c r="X8" s="140" t="str">
        <f>IF('PLOs-TQF-Mapping'!X8="x",IF('Weighted-Score'!X$7&gt;0,'Weighted-Score'!X$7,""),"")</f>
        <v/>
      </c>
      <c r="Y8" s="140" t="str">
        <f ca="1">IF('PLOs-TQF-Mapping'!Y8="x",IF('Weighted-Score'!Y$7&gt;0,'Weighted-Score'!Y$7,""),"")</f>
        <v/>
      </c>
      <c r="Z8" s="140" t="str">
        <f>IF('PLOs-TQF-Mapping'!Z8="x",IF('Weighted-Score'!Z$7&gt;0,'Weighted-Score'!Z$7,""),"")</f>
        <v/>
      </c>
      <c r="AA8" s="140" t="str">
        <f>IF('PLOs-TQF-Mapping'!AA8="x",IF('Weighted-Score'!AA$7&gt;0,'Weighted-Score'!AA$7,""),"")</f>
        <v/>
      </c>
      <c r="AB8" s="140" t="str">
        <f>IF('PLOs-TQF-Mapping'!AB8="x",IF('Weighted-Score'!AB$7&gt;0,'Weighted-Score'!AB$7,""),"")</f>
        <v/>
      </c>
      <c r="AC8" s="140" t="str">
        <f>IF('PLOs-TQF-Mapping'!AC8="x",IF('Weighted-Score'!AC$7&gt;0,'Weighted-Score'!AC$7,""),"")</f>
        <v/>
      </c>
      <c r="AD8" s="140" t="str">
        <f ca="1">IF('PLOs-TQF-Mapping'!AD8="x",IF('Weighted-Score'!AD$7&gt;0,'Weighted-Score'!AD$7,""),"")</f>
        <v/>
      </c>
      <c r="AE8" s="140" t="str">
        <f>IF('PLOs-TQF-Mapping'!AE8="x",IF('Weighted-Score'!AE$7&gt;0,'Weighted-Score'!AE$7,""),"")</f>
        <v/>
      </c>
      <c r="AF8" s="140" t="str">
        <f>IF('PLOs-TQF-Mapping'!AF8="x",IF('Weighted-Score'!AF$7&gt;0,'Weighted-Score'!AF$7,""),"")</f>
        <v/>
      </c>
      <c r="AG8" s="141">
        <f t="shared" ca="1" si="3"/>
        <v>7.2410714285714288</v>
      </c>
      <c r="AH8" s="142">
        <f ca="1">SUM(AG4:AG8)</f>
        <v>7.2410714285714288</v>
      </c>
      <c r="AI8" s="10">
        <f ca="1">AH8/AH33</f>
        <v>0.80456349206349209</v>
      </c>
      <c r="AJ8" s="164">
        <f ca="1">AH8/PLOsScore!AH$24</f>
        <v>2.5983382291183316E-2</v>
      </c>
      <c r="AL8" s="104">
        <v>5</v>
      </c>
      <c r="AM8" s="196" t="str">
        <f t="shared" si="0"/>
        <v/>
      </c>
      <c r="AN8" s="196" t="str">
        <f t="shared" si="0"/>
        <v/>
      </c>
      <c r="AO8" s="196" t="str">
        <f t="shared" si="0"/>
        <v/>
      </c>
      <c r="AP8" s="196" t="str">
        <f t="shared" si="0"/>
        <v/>
      </c>
      <c r="AQ8" s="196" t="str">
        <f t="shared" si="0"/>
        <v/>
      </c>
      <c r="AR8" s="196" t="str">
        <f t="shared" si="0"/>
        <v/>
      </c>
      <c r="AS8" s="196" t="str">
        <f t="shared" si="0"/>
        <v/>
      </c>
      <c r="AT8" s="196" t="str">
        <f t="shared" si="0"/>
        <v/>
      </c>
      <c r="AU8" s="196" t="str">
        <f t="shared" si="0"/>
        <v/>
      </c>
      <c r="AV8" s="196" t="str">
        <f t="shared" si="0"/>
        <v/>
      </c>
      <c r="AW8" s="196">
        <f t="shared" ca="1" si="1"/>
        <v>2</v>
      </c>
      <c r="AX8" s="196">
        <f t="shared" ca="1" si="1"/>
        <v>1</v>
      </c>
      <c r="AY8" s="196" t="str">
        <f t="shared" si="1"/>
        <v/>
      </c>
      <c r="AZ8" s="196" t="str">
        <f t="shared" si="1"/>
        <v/>
      </c>
      <c r="BA8" s="196" t="str">
        <f t="shared" si="1"/>
        <v/>
      </c>
      <c r="BB8" s="196" t="str">
        <f t="shared" si="1"/>
        <v/>
      </c>
      <c r="BC8" s="196">
        <f t="shared" ca="1" si="1"/>
        <v>1</v>
      </c>
      <c r="BD8" s="196" t="str">
        <f t="shared" si="1"/>
        <v/>
      </c>
      <c r="BE8" s="196" t="str">
        <f t="shared" si="1"/>
        <v/>
      </c>
      <c r="BF8" s="196" t="str">
        <f t="shared" si="1"/>
        <v/>
      </c>
      <c r="BG8" s="196" t="str">
        <f t="shared" si="2"/>
        <v/>
      </c>
      <c r="BH8" s="196" t="str">
        <f t="shared" si="2"/>
        <v/>
      </c>
      <c r="BI8" s="196" t="str">
        <f t="shared" si="2"/>
        <v/>
      </c>
      <c r="BJ8" s="196" t="str">
        <f t="shared" si="2"/>
        <v/>
      </c>
      <c r="BK8" s="196" t="str">
        <f t="shared" ca="1" si="2"/>
        <v/>
      </c>
      <c r="BL8" s="196">
        <f t="shared" ca="1" si="2"/>
        <v>2</v>
      </c>
      <c r="BM8" s="196" t="str">
        <f t="shared" si="2"/>
        <v/>
      </c>
      <c r="BN8" s="196" t="str">
        <f t="shared" si="2"/>
        <v/>
      </c>
      <c r="BO8" s="196">
        <f t="shared" ca="1" si="2"/>
        <v>1</v>
      </c>
      <c r="BP8" s="46">
        <f t="shared" ca="1" si="4"/>
        <v>7</v>
      </c>
    </row>
    <row r="9" spans="1:68" ht="18" customHeight="1" thickTop="1">
      <c r="A9" s="8"/>
      <c r="B9" s="5" t="s">
        <v>148</v>
      </c>
      <c r="C9" s="239" t="s">
        <v>147</v>
      </c>
      <c r="D9" s="137" t="str">
        <f>IF('PLOs-TQF-Mapping'!D9="x",IF('Weighted-Score'!D$7&gt;0,'Weighted-Score'!D$7,""),"")</f>
        <v/>
      </c>
      <c r="E9" s="137" t="str">
        <f>IF('PLOs-TQF-Mapping'!E9="x",IF('Weighted-Score'!E$7&gt;0,'Weighted-Score'!E$7,""),"")</f>
        <v/>
      </c>
      <c r="F9" s="137" t="str">
        <f>IF('PLOs-TQF-Mapping'!F9="x",IF('Weighted-Score'!F$7&gt;0,'Weighted-Score'!F$7,""),"")</f>
        <v/>
      </c>
      <c r="G9" s="137" t="str">
        <f>IF('PLOs-TQF-Mapping'!G9="x",IF('Weighted-Score'!G$7&gt;0,'Weighted-Score'!G$7,""),"")</f>
        <v/>
      </c>
      <c r="H9" s="137" t="str">
        <f>IF('PLOs-TQF-Mapping'!H9="x",IF('Weighted-Score'!H$7&gt;0,'Weighted-Score'!H$7,""),"")</f>
        <v/>
      </c>
      <c r="I9" s="137" t="str">
        <f>IF('PLOs-TQF-Mapping'!I9="x",IF('Weighted-Score'!I$7&gt;0,'Weighted-Score'!I$7,""),"")</f>
        <v/>
      </c>
      <c r="J9" s="137" t="str">
        <f>IF('PLOs-TQF-Mapping'!J9="x",IF('Weighted-Score'!J$7&gt;0,'Weighted-Score'!J$7,""),"")</f>
        <v/>
      </c>
      <c r="K9" s="137" t="str">
        <f>IF('PLOs-TQF-Mapping'!K9="x",IF('Weighted-Score'!K$7&gt;0,'Weighted-Score'!K$7,""),"")</f>
        <v/>
      </c>
      <c r="L9" s="137" t="str">
        <f>IF('PLOs-TQF-Mapping'!L9="x",IF('Weighted-Score'!L$7&gt;0,'Weighted-Score'!L$7,""),"")</f>
        <v/>
      </c>
      <c r="M9" s="137">
        <f ca="1">IF('PLOs-TQF-Mapping'!M9="x",IF('Weighted-Score'!M$7&gt;0,'Weighted-Score'!M$7,""),"")</f>
        <v>3.1205357142857144</v>
      </c>
      <c r="N9" s="137" t="str">
        <f>IF('PLOs-TQF-Mapping'!N9="x",IF('Weighted-Score'!N$7&gt;0,'Weighted-Score'!N$7,""),"")</f>
        <v/>
      </c>
      <c r="O9" s="137" t="str">
        <f>IF('PLOs-TQF-Mapping'!O9="x",IF('Weighted-Score'!O$7&gt;0,'Weighted-Score'!O$7,""),"")</f>
        <v/>
      </c>
      <c r="P9" s="137" t="str">
        <f>IF('PLOs-TQF-Mapping'!P9="x",IF('Weighted-Score'!P$7&gt;0,'Weighted-Score'!P$7,""),"")</f>
        <v/>
      </c>
      <c r="Q9" s="137">
        <f ca="1">IF('PLOs-TQF-Mapping'!Q9="x",IF('Weighted-Score'!Q$7&gt;0,'Weighted-Score'!Q$7,""),"")</f>
        <v>4.1205357142857144</v>
      </c>
      <c r="R9" s="137" t="str">
        <f>IF('PLOs-TQF-Mapping'!R9="x",IF('Weighted-Score'!R$7&gt;0,'Weighted-Score'!R$7,""),"")</f>
        <v/>
      </c>
      <c r="S9" s="137">
        <f ca="1">IF('PLOs-TQF-Mapping'!S9="x",IF('Weighted-Score'!S$7&gt;0,'Weighted-Score'!S$7,""),"")</f>
        <v>1</v>
      </c>
      <c r="T9" s="137" t="str">
        <f>IF('PLOs-TQF-Mapping'!T9="x",IF('Weighted-Score'!T$7&gt;0,'Weighted-Score'!T$7,""),"")</f>
        <v/>
      </c>
      <c r="U9" s="137">
        <f ca="1">IF('PLOs-TQF-Mapping'!U9="x",IF('Weighted-Score'!U$7&gt;0,'Weighted-Score'!U$7,""),"")</f>
        <v>3.1205357142857144</v>
      </c>
      <c r="V9" s="137">
        <f ca="1">IF('PLOs-TQF-Mapping'!V9="x",IF('Weighted-Score'!V$7&gt;0,'Weighted-Score'!V$7,""),"")</f>
        <v>4.1205357142857144</v>
      </c>
      <c r="W9" s="137" t="str">
        <f>IF('PLOs-TQF-Mapping'!W9="x",IF('Weighted-Score'!W$7&gt;0,'Weighted-Score'!W$7,""),"")</f>
        <v/>
      </c>
      <c r="X9" s="137" t="str">
        <f>IF('PLOs-TQF-Mapping'!X9="x",IF('Weighted-Score'!X$7&gt;0,'Weighted-Score'!X$7,""),"")</f>
        <v/>
      </c>
      <c r="Y9" s="137" t="str">
        <f>IF('PLOs-TQF-Mapping'!Y9="x",IF('Weighted-Score'!Y$7&gt;0,'Weighted-Score'!Y$7,""),"")</f>
        <v/>
      </c>
      <c r="Z9" s="137" t="str">
        <f>IF('PLOs-TQF-Mapping'!Z9="x",IF('Weighted-Score'!Z$7&gt;0,'Weighted-Score'!Z$7,""),"")</f>
        <v/>
      </c>
      <c r="AA9" s="137" t="str">
        <f>IF('PLOs-TQF-Mapping'!AA9="x",IF('Weighted-Score'!AA$7&gt;0,'Weighted-Score'!AA$7,""),"")</f>
        <v/>
      </c>
      <c r="AB9" s="137" t="str">
        <f>IF('PLOs-TQF-Mapping'!AB9="x",IF('Weighted-Score'!AB$7&gt;0,'Weighted-Score'!AB$7,""),"")</f>
        <v/>
      </c>
      <c r="AC9" s="137" t="str">
        <f>IF('PLOs-TQF-Mapping'!AC9="x",IF('Weighted-Score'!AC$7&gt;0,'Weighted-Score'!AC$7,""),"")</f>
        <v/>
      </c>
      <c r="AD9" s="137" t="str">
        <f>IF('PLOs-TQF-Mapping'!AD9="x",IF('Weighted-Score'!AD$7&gt;0,'Weighted-Score'!AD$7,""),"")</f>
        <v/>
      </c>
      <c r="AE9" s="137" t="str">
        <f>IF('PLOs-TQF-Mapping'!AE9="x",IF('Weighted-Score'!AE$7&gt;0,'Weighted-Score'!AE$7,""),"")</f>
        <v/>
      </c>
      <c r="AF9" s="137" t="str">
        <f>IF('PLOs-TQF-Mapping'!AF9="x",IF('Weighted-Score'!AF$7&gt;0,'Weighted-Score'!AF$7,""),"")</f>
        <v/>
      </c>
      <c r="AG9" s="46">
        <f t="shared" ca="1" si="3"/>
        <v>15.482142857142858</v>
      </c>
      <c r="AJ9" s="165"/>
      <c r="AL9" s="104">
        <v>6</v>
      </c>
      <c r="AM9" s="196" t="str">
        <f t="shared" ca="1" si="0"/>
        <v/>
      </c>
      <c r="AN9" s="196">
        <f t="shared" ca="1" si="0"/>
        <v>2.5</v>
      </c>
      <c r="AO9" s="196" t="str">
        <f t="shared" si="0"/>
        <v/>
      </c>
      <c r="AP9" s="196">
        <f t="shared" ca="1" si="0"/>
        <v>2</v>
      </c>
      <c r="AQ9" s="196">
        <f t="shared" ca="1" si="0"/>
        <v>2</v>
      </c>
      <c r="AR9" s="196" t="str">
        <f t="shared" ca="1" si="0"/>
        <v/>
      </c>
      <c r="AS9" s="196">
        <f t="shared" ca="1" si="0"/>
        <v>3</v>
      </c>
      <c r="AT9" s="196" t="str">
        <f t="shared" si="0"/>
        <v/>
      </c>
      <c r="AU9" s="196" t="str">
        <f t="shared" si="0"/>
        <v/>
      </c>
      <c r="AV9" s="196" t="str">
        <f t="shared" si="0"/>
        <v/>
      </c>
      <c r="AW9" s="196" t="str">
        <f t="shared" si="1"/>
        <v/>
      </c>
      <c r="AX9" s="196" t="str">
        <f t="shared" si="1"/>
        <v/>
      </c>
      <c r="AY9" s="196" t="str">
        <f t="shared" si="1"/>
        <v/>
      </c>
      <c r="AZ9" s="196" t="str">
        <f t="shared" si="1"/>
        <v/>
      </c>
      <c r="BA9" s="196" t="str">
        <f t="shared" si="1"/>
        <v/>
      </c>
      <c r="BB9" s="196" t="str">
        <f t="shared" si="1"/>
        <v/>
      </c>
      <c r="BC9" s="196" t="str">
        <f t="shared" si="1"/>
        <v/>
      </c>
      <c r="BD9" s="196" t="str">
        <f t="shared" si="1"/>
        <v/>
      </c>
      <c r="BE9" s="196" t="str">
        <f t="shared" si="1"/>
        <v/>
      </c>
      <c r="BF9" s="196" t="str">
        <f t="shared" si="1"/>
        <v/>
      </c>
      <c r="BG9" s="196" t="str">
        <f t="shared" si="2"/>
        <v/>
      </c>
      <c r="BH9" s="196" t="str">
        <f t="shared" ca="1" si="2"/>
        <v/>
      </c>
      <c r="BI9" s="196">
        <f t="shared" ca="1" si="2"/>
        <v>2</v>
      </c>
      <c r="BJ9" s="196" t="str">
        <f t="shared" si="2"/>
        <v/>
      </c>
      <c r="BK9" s="196" t="str">
        <f t="shared" si="2"/>
        <v/>
      </c>
      <c r="BL9" s="196" t="str">
        <f t="shared" si="2"/>
        <v/>
      </c>
      <c r="BM9" s="196" t="str">
        <f t="shared" si="2"/>
        <v/>
      </c>
      <c r="BN9" s="196" t="str">
        <f t="shared" si="2"/>
        <v/>
      </c>
      <c r="BO9" s="196" t="str">
        <f t="shared" si="2"/>
        <v/>
      </c>
      <c r="BP9" s="46">
        <f t="shared" ca="1" si="4"/>
        <v>11.5</v>
      </c>
    </row>
    <row r="10" spans="1:68" ht="18" customHeight="1">
      <c r="A10" s="8"/>
      <c r="B10" s="5" t="s">
        <v>148</v>
      </c>
      <c r="C10" s="239" t="s">
        <v>148</v>
      </c>
      <c r="D10" s="24" t="str">
        <f>IF('PLOs-TQF-Mapping'!D10="x",IF('Weighted-Score'!D$7&gt;0,'Weighted-Score'!D$7,""),"")</f>
        <v/>
      </c>
      <c r="E10" s="24" t="str">
        <f>IF('PLOs-TQF-Mapping'!E10="x",IF('Weighted-Score'!E$7&gt;0,'Weighted-Score'!E$7,""),"")</f>
        <v/>
      </c>
      <c r="F10" s="24" t="str">
        <f>IF('PLOs-TQF-Mapping'!F10="x",IF('Weighted-Score'!F$7&gt;0,'Weighted-Score'!F$7,""),"")</f>
        <v/>
      </c>
      <c r="G10" s="24" t="str">
        <f>IF('PLOs-TQF-Mapping'!G10="x",IF('Weighted-Score'!G$7&gt;0,'Weighted-Score'!G$7,""),"")</f>
        <v/>
      </c>
      <c r="H10" s="24" t="str">
        <f>IF('PLOs-TQF-Mapping'!H10="x",IF('Weighted-Score'!H$7&gt;0,'Weighted-Score'!H$7,""),"")</f>
        <v/>
      </c>
      <c r="I10" s="24" t="str">
        <f>IF('PLOs-TQF-Mapping'!I10="x",IF('Weighted-Score'!I$7&gt;0,'Weighted-Score'!I$7,""),"")</f>
        <v/>
      </c>
      <c r="J10" s="24" t="str">
        <f>IF('PLOs-TQF-Mapping'!J10="x",IF('Weighted-Score'!J$7&gt;0,'Weighted-Score'!J$7,""),"")</f>
        <v/>
      </c>
      <c r="K10" s="24" t="str">
        <f>IF('PLOs-TQF-Mapping'!K10="x",IF('Weighted-Score'!K$7&gt;0,'Weighted-Score'!K$7,""),"")</f>
        <v/>
      </c>
      <c r="L10" s="24" t="str">
        <f>IF('PLOs-TQF-Mapping'!L10="x",IF('Weighted-Score'!L$7&gt;0,'Weighted-Score'!L$7,""),"")</f>
        <v/>
      </c>
      <c r="M10" s="24">
        <f ca="1">IF('PLOs-TQF-Mapping'!M10="x",IF('Weighted-Score'!M$7&gt;0,'Weighted-Score'!M$7,""),"")</f>
        <v>3.1205357142857144</v>
      </c>
      <c r="N10" s="24" t="str">
        <f>IF('PLOs-TQF-Mapping'!N10="x",IF('Weighted-Score'!N$7&gt;0,'Weighted-Score'!N$7,""),"")</f>
        <v/>
      </c>
      <c r="O10" s="24" t="str">
        <f>IF('PLOs-TQF-Mapping'!O10="x",IF('Weighted-Score'!O$7&gt;0,'Weighted-Score'!O$7,""),"")</f>
        <v/>
      </c>
      <c r="P10" s="24" t="str">
        <f>IF('PLOs-TQF-Mapping'!P10="x",IF('Weighted-Score'!P$7&gt;0,'Weighted-Score'!P$7,""),"")</f>
        <v/>
      </c>
      <c r="Q10" s="24">
        <f ca="1">IF('PLOs-TQF-Mapping'!Q10="x",IF('Weighted-Score'!Q$7&gt;0,'Weighted-Score'!Q$7,""),"")</f>
        <v>4.1205357142857144</v>
      </c>
      <c r="R10" s="24" t="str">
        <f>IF('PLOs-TQF-Mapping'!R10="x",IF('Weighted-Score'!R$7&gt;0,'Weighted-Score'!R$7,""),"")</f>
        <v/>
      </c>
      <c r="S10" s="24">
        <f ca="1">IF('PLOs-TQF-Mapping'!S10="x",IF('Weighted-Score'!S$7&gt;0,'Weighted-Score'!S$7,""),"")</f>
        <v>1</v>
      </c>
      <c r="T10" s="24" t="str">
        <f>IF('PLOs-TQF-Mapping'!T10="x",IF('Weighted-Score'!T$7&gt;0,'Weighted-Score'!T$7,""),"")</f>
        <v/>
      </c>
      <c r="U10" s="24" t="str">
        <f>IF('PLOs-TQF-Mapping'!U10="x",IF('Weighted-Score'!U$7&gt;0,'Weighted-Score'!U$7,""),"")</f>
        <v/>
      </c>
      <c r="V10" s="24">
        <f ca="1">IF('PLOs-TQF-Mapping'!V10="x",IF('Weighted-Score'!V$7&gt;0,'Weighted-Score'!V$7,""),"")</f>
        <v>4.1205357142857144</v>
      </c>
      <c r="W10" s="24" t="str">
        <f>IF('PLOs-TQF-Mapping'!W10="x",IF('Weighted-Score'!W$7&gt;0,'Weighted-Score'!W$7,""),"")</f>
        <v/>
      </c>
      <c r="X10" s="24" t="str">
        <f>IF('PLOs-TQF-Mapping'!X10="x",IF('Weighted-Score'!X$7&gt;0,'Weighted-Score'!X$7,""),"")</f>
        <v/>
      </c>
      <c r="Y10" s="24" t="str">
        <f>IF('PLOs-TQF-Mapping'!Y10="x",IF('Weighted-Score'!Y$7&gt;0,'Weighted-Score'!Y$7,""),"")</f>
        <v/>
      </c>
      <c r="Z10" s="24" t="str">
        <f>IF('PLOs-TQF-Mapping'!Z10="x",IF('Weighted-Score'!Z$7&gt;0,'Weighted-Score'!Z$7,""),"")</f>
        <v/>
      </c>
      <c r="AA10" s="24" t="str">
        <f>IF('PLOs-TQF-Mapping'!AA10="x",IF('Weighted-Score'!AA$7&gt;0,'Weighted-Score'!AA$7,""),"")</f>
        <v/>
      </c>
      <c r="AB10" s="24" t="str">
        <f>IF('PLOs-TQF-Mapping'!AB10="x",IF('Weighted-Score'!AB$7&gt;0,'Weighted-Score'!AB$7,""),"")</f>
        <v/>
      </c>
      <c r="AC10" s="24" t="str">
        <f>IF('PLOs-TQF-Mapping'!AC10="x",IF('Weighted-Score'!AC$7&gt;0,'Weighted-Score'!AC$7,""),"")</f>
        <v/>
      </c>
      <c r="AD10" s="24" t="str">
        <f>IF('PLOs-TQF-Mapping'!AD10="x",IF('Weighted-Score'!AD$7&gt;0,'Weighted-Score'!AD$7,""),"")</f>
        <v/>
      </c>
      <c r="AE10" s="24" t="str">
        <f>IF('PLOs-TQF-Mapping'!AE10="x",IF('Weighted-Score'!AE$7&gt;0,'Weighted-Score'!AE$7,""),"")</f>
        <v/>
      </c>
      <c r="AF10" s="24" t="str">
        <f>IF('PLOs-TQF-Mapping'!AF10="x",IF('Weighted-Score'!AF$7&gt;0,'Weighted-Score'!AF$7,""),"")</f>
        <v/>
      </c>
      <c r="AG10" s="46">
        <f t="shared" ca="1" si="3"/>
        <v>12.361607142857142</v>
      </c>
      <c r="AJ10" s="165"/>
    </row>
    <row r="11" spans="1:68" ht="18" customHeight="1">
      <c r="A11" s="8"/>
      <c r="B11" s="161" t="s">
        <v>148</v>
      </c>
      <c r="C11" s="162" t="s">
        <v>149</v>
      </c>
      <c r="D11" s="24" t="str">
        <f>IF('PLOs-TQF-Mapping'!D11="x",IF('Weighted-Score'!D$7&gt;0,'Weighted-Score'!D$7,""),"")</f>
        <v/>
      </c>
      <c r="E11" s="24" t="str">
        <f>IF('PLOs-TQF-Mapping'!E11="x",IF('Weighted-Score'!E$7&gt;0,'Weighted-Score'!E$7,""),"")</f>
        <v/>
      </c>
      <c r="F11" s="24" t="str">
        <f>IF('PLOs-TQF-Mapping'!F11="x",IF('Weighted-Score'!F$7&gt;0,'Weighted-Score'!F$7,""),"")</f>
        <v/>
      </c>
      <c r="G11" s="24" t="str">
        <f>IF('PLOs-TQF-Mapping'!G11="x",IF('Weighted-Score'!G$7&gt;0,'Weighted-Score'!G$7,""),"")</f>
        <v/>
      </c>
      <c r="H11" s="24" t="str">
        <f>IF('PLOs-TQF-Mapping'!H11="x",IF('Weighted-Score'!H$7&gt;0,'Weighted-Score'!H$7,""),"")</f>
        <v/>
      </c>
      <c r="I11" s="24" t="str">
        <f>IF('PLOs-TQF-Mapping'!I11="x",IF('Weighted-Score'!I$7&gt;0,'Weighted-Score'!I$7,""),"")</f>
        <v/>
      </c>
      <c r="J11" s="24" t="str">
        <f>IF('PLOs-TQF-Mapping'!J11="x",IF('Weighted-Score'!J$7&gt;0,'Weighted-Score'!J$7,""),"")</f>
        <v/>
      </c>
      <c r="K11" s="24" t="str">
        <f>IF('PLOs-TQF-Mapping'!K11="x",IF('Weighted-Score'!K$7&gt;0,'Weighted-Score'!K$7,""),"")</f>
        <v/>
      </c>
      <c r="L11" s="24" t="str">
        <f>IF('PLOs-TQF-Mapping'!L11="x",IF('Weighted-Score'!L$7&gt;0,'Weighted-Score'!L$7,""),"")</f>
        <v/>
      </c>
      <c r="M11" s="24">
        <f ca="1">IF('PLOs-TQF-Mapping'!M11="x",IF('Weighted-Score'!M$7&gt;0,'Weighted-Score'!M$7,""),"")</f>
        <v>3.1205357142857144</v>
      </c>
      <c r="N11" s="24" t="str">
        <f>IF('PLOs-TQF-Mapping'!N11="x",IF('Weighted-Score'!N$7&gt;0,'Weighted-Score'!N$7,""),"")</f>
        <v/>
      </c>
      <c r="O11" s="24" t="str">
        <f>IF('PLOs-TQF-Mapping'!O11="x",IF('Weighted-Score'!O$7&gt;0,'Weighted-Score'!O$7,""),"")</f>
        <v/>
      </c>
      <c r="P11" s="24" t="str">
        <f>IF('PLOs-TQF-Mapping'!P11="x",IF('Weighted-Score'!P$7&gt;0,'Weighted-Score'!P$7,""),"")</f>
        <v/>
      </c>
      <c r="Q11" s="24">
        <f ca="1">IF('PLOs-TQF-Mapping'!Q11="x",IF('Weighted-Score'!Q$7&gt;0,'Weighted-Score'!Q$7,""),"")</f>
        <v>4.1205357142857144</v>
      </c>
      <c r="R11" s="24" t="str">
        <f>IF('PLOs-TQF-Mapping'!R11="x",IF('Weighted-Score'!R$7&gt;0,'Weighted-Score'!R$7,""),"")</f>
        <v/>
      </c>
      <c r="S11" s="24">
        <f ca="1">IF('PLOs-TQF-Mapping'!S11="x",IF('Weighted-Score'!S$7&gt;0,'Weighted-Score'!S$7,""),"")</f>
        <v>1</v>
      </c>
      <c r="T11" s="24" t="str">
        <f>IF('PLOs-TQF-Mapping'!T11="x",IF('Weighted-Score'!T$7&gt;0,'Weighted-Score'!T$7,""),"")</f>
        <v/>
      </c>
      <c r="U11" s="24" t="str">
        <f>IF('PLOs-TQF-Mapping'!U11="x",IF('Weighted-Score'!U$7&gt;0,'Weighted-Score'!U$7,""),"")</f>
        <v/>
      </c>
      <c r="V11" s="24">
        <f ca="1">IF('PLOs-TQF-Mapping'!V11="x",IF('Weighted-Score'!V$7&gt;0,'Weighted-Score'!V$7,""),"")</f>
        <v>4.1205357142857144</v>
      </c>
      <c r="W11" s="24" t="str">
        <f>IF('PLOs-TQF-Mapping'!W11="x",IF('Weighted-Score'!W$7&gt;0,'Weighted-Score'!W$7,""),"")</f>
        <v/>
      </c>
      <c r="X11" s="24" t="str">
        <f>IF('PLOs-TQF-Mapping'!X11="x",IF('Weighted-Score'!X$7&gt;0,'Weighted-Score'!X$7,""),"")</f>
        <v/>
      </c>
      <c r="Y11" s="24" t="str">
        <f>IF('PLOs-TQF-Mapping'!Y11="x",IF('Weighted-Score'!Y$7&gt;0,'Weighted-Score'!Y$7,""),"")</f>
        <v/>
      </c>
      <c r="Z11" s="24" t="str">
        <f>IF('PLOs-TQF-Mapping'!Z11="x",IF('Weighted-Score'!Z$7&gt;0,'Weighted-Score'!Z$7,""),"")</f>
        <v/>
      </c>
      <c r="AA11" s="24" t="str">
        <f>IF('PLOs-TQF-Mapping'!AA11="x",IF('Weighted-Score'!AA$7&gt;0,'Weighted-Score'!AA$7,""),"")</f>
        <v/>
      </c>
      <c r="AB11" s="24" t="str">
        <f>IF('PLOs-TQF-Mapping'!AB11="x",IF('Weighted-Score'!AB$7&gt;0,'Weighted-Score'!AB$7,""),"")</f>
        <v/>
      </c>
      <c r="AC11" s="24" t="str">
        <f>IF('PLOs-TQF-Mapping'!AC11="x",IF('Weighted-Score'!AC$7&gt;0,'Weighted-Score'!AC$7,""),"")</f>
        <v/>
      </c>
      <c r="AD11" s="24" t="str">
        <f>IF('PLOs-TQF-Mapping'!AD11="x",IF('Weighted-Score'!AD$7&gt;0,'Weighted-Score'!AD$7,""),"")</f>
        <v/>
      </c>
      <c r="AE11" s="24" t="str">
        <f>IF('PLOs-TQF-Mapping'!AE11="x",IF('Weighted-Score'!AE$7&gt;0,'Weighted-Score'!AE$7,""),"")</f>
        <v/>
      </c>
      <c r="AF11" s="24" t="str">
        <f>IF('PLOs-TQF-Mapping'!AF11="x",IF('Weighted-Score'!AF$7&gt;0,'Weighted-Score'!AF$7,""),"")</f>
        <v/>
      </c>
      <c r="AG11" s="163">
        <f t="shared" ca="1" si="3"/>
        <v>12.361607142857142</v>
      </c>
      <c r="AH11" s="150"/>
      <c r="AJ11" s="165"/>
    </row>
    <row r="12" spans="1:68" ht="18" customHeight="1" thickBot="1">
      <c r="A12" s="8"/>
      <c r="B12" s="138" t="s">
        <v>148</v>
      </c>
      <c r="C12" s="139" t="s">
        <v>150</v>
      </c>
      <c r="D12" s="140" t="str">
        <f>IF('PLOs-TQF-Mapping'!D12="x",IF('Weighted-Score'!D$7&gt;0,'Weighted-Score'!D$7,""),"")</f>
        <v/>
      </c>
      <c r="E12" s="140" t="str">
        <f>IF('PLOs-TQF-Mapping'!E12="x",IF('Weighted-Score'!E$7&gt;0,'Weighted-Score'!E$7,""),"")</f>
        <v/>
      </c>
      <c r="F12" s="140" t="str">
        <f>IF('PLOs-TQF-Mapping'!F12="x",IF('Weighted-Score'!F$7&gt;0,'Weighted-Score'!F$7,""),"")</f>
        <v/>
      </c>
      <c r="G12" s="140" t="str">
        <f>IF('PLOs-TQF-Mapping'!G12="x",IF('Weighted-Score'!G$7&gt;0,'Weighted-Score'!G$7,""),"")</f>
        <v/>
      </c>
      <c r="H12" s="140" t="str">
        <f>IF('PLOs-TQF-Mapping'!H12="x",IF('Weighted-Score'!H$7&gt;0,'Weighted-Score'!H$7,""),"")</f>
        <v/>
      </c>
      <c r="I12" s="140" t="str">
        <f>IF('PLOs-TQF-Mapping'!I12="x",IF('Weighted-Score'!I$7&gt;0,'Weighted-Score'!I$7,""),"")</f>
        <v/>
      </c>
      <c r="J12" s="140" t="str">
        <f>IF('PLOs-TQF-Mapping'!J12="x",IF('Weighted-Score'!J$7&gt;0,'Weighted-Score'!J$7,""),"")</f>
        <v/>
      </c>
      <c r="K12" s="140" t="str">
        <f>IF('PLOs-TQF-Mapping'!K12="x",IF('Weighted-Score'!K$7&gt;0,'Weighted-Score'!K$7,""),"")</f>
        <v/>
      </c>
      <c r="L12" s="140" t="str">
        <f>IF('PLOs-TQF-Mapping'!L12="x",IF('Weighted-Score'!L$7&gt;0,'Weighted-Score'!L$7,""),"")</f>
        <v/>
      </c>
      <c r="M12" s="140">
        <f ca="1">IF('PLOs-TQF-Mapping'!M12="x",IF('Weighted-Score'!M$7&gt;0,'Weighted-Score'!M$7,""),"")</f>
        <v>3.1205357142857144</v>
      </c>
      <c r="N12" s="140" t="str">
        <f>IF('PLOs-TQF-Mapping'!N12="x",IF('Weighted-Score'!N$7&gt;0,'Weighted-Score'!N$7,""),"")</f>
        <v/>
      </c>
      <c r="O12" s="140" t="str">
        <f>IF('PLOs-TQF-Mapping'!O12="x",IF('Weighted-Score'!O$7&gt;0,'Weighted-Score'!O$7,""),"")</f>
        <v/>
      </c>
      <c r="P12" s="140" t="str">
        <f>IF('PLOs-TQF-Mapping'!P12="x",IF('Weighted-Score'!P$7&gt;0,'Weighted-Score'!P$7,""),"")</f>
        <v/>
      </c>
      <c r="Q12" s="140">
        <f ca="1">IF('PLOs-TQF-Mapping'!Q12="x",IF('Weighted-Score'!Q$7&gt;0,'Weighted-Score'!Q$7,""),"")</f>
        <v>4.1205357142857144</v>
      </c>
      <c r="R12" s="140" t="str">
        <f>IF('PLOs-TQF-Mapping'!R12="x",IF('Weighted-Score'!R$7&gt;0,'Weighted-Score'!R$7,""),"")</f>
        <v/>
      </c>
      <c r="S12" s="140">
        <f ca="1">IF('PLOs-TQF-Mapping'!S12="x",IF('Weighted-Score'!S$7&gt;0,'Weighted-Score'!S$7,""),"")</f>
        <v>1</v>
      </c>
      <c r="T12" s="140" t="str">
        <f>IF('PLOs-TQF-Mapping'!T12="x",IF('Weighted-Score'!T$7&gt;0,'Weighted-Score'!T$7,""),"")</f>
        <v/>
      </c>
      <c r="U12" s="140" t="str">
        <f>IF('PLOs-TQF-Mapping'!U12="x",IF('Weighted-Score'!U$7&gt;0,'Weighted-Score'!U$7,""),"")</f>
        <v/>
      </c>
      <c r="V12" s="140">
        <f ca="1">IF('PLOs-TQF-Mapping'!V12="x",IF('Weighted-Score'!V$7&gt;0,'Weighted-Score'!V$7,""),"")</f>
        <v>4.1205357142857144</v>
      </c>
      <c r="W12" s="140" t="str">
        <f>IF('PLOs-TQF-Mapping'!W12="x",IF('Weighted-Score'!W$7&gt;0,'Weighted-Score'!W$7,""),"")</f>
        <v/>
      </c>
      <c r="X12" s="140" t="str">
        <f>IF('PLOs-TQF-Mapping'!X12="x",IF('Weighted-Score'!X$7&gt;0,'Weighted-Score'!X$7,""),"")</f>
        <v/>
      </c>
      <c r="Y12" s="140" t="str">
        <f>IF('PLOs-TQF-Mapping'!Y12="x",IF('Weighted-Score'!Y$7&gt;0,'Weighted-Score'!Y$7,""),"")</f>
        <v/>
      </c>
      <c r="Z12" s="140" t="str">
        <f>IF('PLOs-TQF-Mapping'!Z12="x",IF('Weighted-Score'!Z$7&gt;0,'Weighted-Score'!Z$7,""),"")</f>
        <v/>
      </c>
      <c r="AA12" s="140" t="str">
        <f>IF('PLOs-TQF-Mapping'!AA12="x",IF('Weighted-Score'!AA$7&gt;0,'Weighted-Score'!AA$7,""),"")</f>
        <v/>
      </c>
      <c r="AB12" s="140" t="str">
        <f>IF('PLOs-TQF-Mapping'!AB12="x",IF('Weighted-Score'!AB$7&gt;0,'Weighted-Score'!AB$7,""),"")</f>
        <v/>
      </c>
      <c r="AC12" s="140" t="str">
        <f>IF('PLOs-TQF-Mapping'!AC12="x",IF('Weighted-Score'!AC$7&gt;0,'Weighted-Score'!AC$7,""),"")</f>
        <v/>
      </c>
      <c r="AD12" s="140" t="str">
        <f>IF('PLOs-TQF-Mapping'!AD12="x",IF('Weighted-Score'!AD$7&gt;0,'Weighted-Score'!AD$7,""),"")</f>
        <v/>
      </c>
      <c r="AE12" s="140" t="str">
        <f>IF('PLOs-TQF-Mapping'!AE12="x",IF('Weighted-Score'!AE$7&gt;0,'Weighted-Score'!AE$7,""),"")</f>
        <v/>
      </c>
      <c r="AF12" s="140" t="str">
        <f>IF('PLOs-TQF-Mapping'!AF12="x",IF('Weighted-Score'!AF$7&gt;0,'Weighted-Score'!AF$7,""),"")</f>
        <v/>
      </c>
      <c r="AG12" s="141">
        <f t="shared" ca="1" si="3"/>
        <v>12.361607142857142</v>
      </c>
      <c r="AH12" s="142">
        <f ca="1">SUM(AG9:AG12)</f>
        <v>52.566964285714278</v>
      </c>
      <c r="AI12" s="10">
        <f ca="1">AH12/AH37</f>
        <v>0.82135881696428559</v>
      </c>
      <c r="AJ12" s="164">
        <f ca="1">AH12/PLOsScore!AH$24</f>
        <v>0.18862782150350402</v>
      </c>
      <c r="AL12" s="181"/>
    </row>
    <row r="13" spans="1:68" ht="18" customHeight="1" thickTop="1">
      <c r="A13" s="8"/>
      <c r="B13" s="5" t="s">
        <v>149</v>
      </c>
      <c r="C13" s="239" t="s">
        <v>147</v>
      </c>
      <c r="D13" s="137" t="str">
        <f>IF('PLOs-TQF-Mapping'!D13="x",IF('Weighted-Score'!D$7&gt;0,'Weighted-Score'!D$7,""),"")</f>
        <v/>
      </c>
      <c r="E13" s="137" t="str">
        <f>IF('PLOs-TQF-Mapping'!E13="x",IF('Weighted-Score'!E$7&gt;0,'Weighted-Score'!E$7,""),"")</f>
        <v/>
      </c>
      <c r="F13" s="137" t="str">
        <f>IF('PLOs-TQF-Mapping'!F13="x",IF('Weighted-Score'!F$7&gt;0,'Weighted-Score'!F$7,""),"")</f>
        <v/>
      </c>
      <c r="G13" s="137" t="str">
        <f>IF('PLOs-TQF-Mapping'!G13="x",IF('Weighted-Score'!G$7&gt;0,'Weighted-Score'!G$7,""),"")</f>
        <v/>
      </c>
      <c r="H13" s="137" t="str">
        <f>IF('PLOs-TQF-Mapping'!H13="x",IF('Weighted-Score'!H$7&gt;0,'Weighted-Score'!H$7,""),"")</f>
        <v/>
      </c>
      <c r="I13" s="137" t="str">
        <f>IF('PLOs-TQF-Mapping'!I13="x",IF('Weighted-Score'!I$7&gt;0,'Weighted-Score'!I$7,""),"")</f>
        <v/>
      </c>
      <c r="J13" s="137" t="str">
        <f>IF('PLOs-TQF-Mapping'!J13="x",IF('Weighted-Score'!J$7&gt;0,'Weighted-Score'!J$7,""),"")</f>
        <v/>
      </c>
      <c r="K13" s="137" t="str">
        <f>IF('PLOs-TQF-Mapping'!K13="x",IF('Weighted-Score'!K$7&gt;0,'Weighted-Score'!K$7,""),"")</f>
        <v/>
      </c>
      <c r="L13" s="137" t="str">
        <f>IF('PLOs-TQF-Mapping'!L13="x",IF('Weighted-Score'!L$7&gt;0,'Weighted-Score'!L$7,""),"")</f>
        <v/>
      </c>
      <c r="M13" s="137">
        <f ca="1">IF('PLOs-TQF-Mapping'!M13="x",IF('Weighted-Score'!M$7&gt;0,'Weighted-Score'!M$7,""),"")</f>
        <v>3.1205357142857144</v>
      </c>
      <c r="N13" s="137" t="str">
        <f>IF('PLOs-TQF-Mapping'!N13="x",IF('Weighted-Score'!N$7&gt;0,'Weighted-Score'!N$7,""),"")</f>
        <v/>
      </c>
      <c r="O13" s="137" t="str">
        <f>IF('PLOs-TQF-Mapping'!O13="x",IF('Weighted-Score'!O$7&gt;0,'Weighted-Score'!O$7,""),"")</f>
        <v/>
      </c>
      <c r="P13" s="137" t="str">
        <f>IF('PLOs-TQF-Mapping'!P13="x",IF('Weighted-Score'!P$7&gt;0,'Weighted-Score'!P$7,""),"")</f>
        <v/>
      </c>
      <c r="Q13" s="137" t="str">
        <f>IF('PLOs-TQF-Mapping'!Q13="x",IF('Weighted-Score'!Q$7&gt;0,'Weighted-Score'!Q$7,""),"")</f>
        <v/>
      </c>
      <c r="R13" s="137" t="str">
        <f>IF('PLOs-TQF-Mapping'!R13="x",IF('Weighted-Score'!R$7&gt;0,'Weighted-Score'!R$7,""),"")</f>
        <v/>
      </c>
      <c r="S13" s="137">
        <f ca="1">IF('PLOs-TQF-Mapping'!S13="x",IF('Weighted-Score'!S$7&gt;0,'Weighted-Score'!S$7,""),"")</f>
        <v>1</v>
      </c>
      <c r="T13" s="137" t="str">
        <f>IF('PLOs-TQF-Mapping'!T13="x",IF('Weighted-Score'!T$7&gt;0,'Weighted-Score'!T$7,""),"")</f>
        <v/>
      </c>
      <c r="U13" s="137" t="str">
        <f>IF('PLOs-TQF-Mapping'!U13="x",IF('Weighted-Score'!U$7&gt;0,'Weighted-Score'!U$7,""),"")</f>
        <v/>
      </c>
      <c r="V13" s="137">
        <f ca="1">IF('PLOs-TQF-Mapping'!V13="x",IF('Weighted-Score'!V$7&gt;0,'Weighted-Score'!V$7,""),"")</f>
        <v>4.1205357142857144</v>
      </c>
      <c r="W13" s="137" t="str">
        <f>IF('PLOs-TQF-Mapping'!W13="x",IF('Weighted-Score'!W$7&gt;0,'Weighted-Score'!W$7,""),"")</f>
        <v/>
      </c>
      <c r="X13" s="137" t="str">
        <f>IF('PLOs-TQF-Mapping'!X13="x",IF('Weighted-Score'!X$7&gt;0,'Weighted-Score'!X$7,""),"")</f>
        <v/>
      </c>
      <c r="Y13" s="137" t="str">
        <f>IF('PLOs-TQF-Mapping'!Y13="x",IF('Weighted-Score'!Y$7&gt;0,'Weighted-Score'!Y$7,""),"")</f>
        <v/>
      </c>
      <c r="Z13" s="137" t="str">
        <f>IF('PLOs-TQF-Mapping'!Z13="x",IF('Weighted-Score'!Z$7&gt;0,'Weighted-Score'!Z$7,""),"")</f>
        <v/>
      </c>
      <c r="AA13" s="137" t="str">
        <f>IF('PLOs-TQF-Mapping'!AA13="x",IF('Weighted-Score'!AA$7&gt;0,'Weighted-Score'!AA$7,""),"")</f>
        <v/>
      </c>
      <c r="AB13" s="137" t="str">
        <f>IF('PLOs-TQF-Mapping'!AB13="x",IF('Weighted-Score'!AB$7&gt;0,'Weighted-Score'!AB$7,""),"")</f>
        <v/>
      </c>
      <c r="AC13" s="137" t="str">
        <f>IF('PLOs-TQF-Mapping'!AC13="x",IF('Weighted-Score'!AC$7&gt;0,'Weighted-Score'!AC$7,""),"")</f>
        <v/>
      </c>
      <c r="AD13" s="137" t="str">
        <f>IF('PLOs-TQF-Mapping'!AD13="x",IF('Weighted-Score'!AD$7&gt;0,'Weighted-Score'!AD$7,""),"")</f>
        <v/>
      </c>
      <c r="AE13" s="137" t="str">
        <f>IF('PLOs-TQF-Mapping'!AE13="x",IF('Weighted-Score'!AE$7&gt;0,'Weighted-Score'!AE$7,""),"")</f>
        <v/>
      </c>
      <c r="AF13" s="137" t="str">
        <f>IF('PLOs-TQF-Mapping'!AF13="x",IF('Weighted-Score'!AF$7&gt;0,'Weighted-Score'!AF$7,""),"")</f>
        <v/>
      </c>
      <c r="AG13" s="46">
        <f t="shared" ca="1" si="3"/>
        <v>8.2410714285714288</v>
      </c>
      <c r="AJ13" s="165"/>
    </row>
    <row r="14" spans="1:68" ht="18" customHeight="1">
      <c r="A14" s="8"/>
      <c r="B14" s="5" t="s">
        <v>149</v>
      </c>
      <c r="C14" s="239" t="s">
        <v>148</v>
      </c>
      <c r="D14" s="24" t="str">
        <f>IF('PLOs-TQF-Mapping'!D14="x",IF('Weighted-Score'!D$7&gt;0,'Weighted-Score'!D$7,""),"")</f>
        <v/>
      </c>
      <c r="E14" s="24" t="str">
        <f>IF('PLOs-TQF-Mapping'!E14="x",IF('Weighted-Score'!E$7&gt;0,'Weighted-Score'!E$7,""),"")</f>
        <v/>
      </c>
      <c r="F14" s="24" t="str">
        <f>IF('PLOs-TQF-Mapping'!F14="x",IF('Weighted-Score'!F$7&gt;0,'Weighted-Score'!F$7,""),"")</f>
        <v/>
      </c>
      <c r="G14" s="24" t="str">
        <f>IF('PLOs-TQF-Mapping'!G14="x",IF('Weighted-Score'!G$7&gt;0,'Weighted-Score'!G$7,""),"")</f>
        <v/>
      </c>
      <c r="H14" s="24" t="str">
        <f>IF('PLOs-TQF-Mapping'!H14="x",IF('Weighted-Score'!H$7&gt;0,'Weighted-Score'!H$7,""),"")</f>
        <v/>
      </c>
      <c r="I14" s="24" t="str">
        <f>IF('PLOs-TQF-Mapping'!I14="x",IF('Weighted-Score'!I$7&gt;0,'Weighted-Score'!I$7,""),"")</f>
        <v/>
      </c>
      <c r="J14" s="24" t="str">
        <f>IF('PLOs-TQF-Mapping'!J14="x",IF('Weighted-Score'!J$7&gt;0,'Weighted-Score'!J$7,""),"")</f>
        <v/>
      </c>
      <c r="K14" s="24" t="str">
        <f>IF('PLOs-TQF-Mapping'!K14="x",IF('Weighted-Score'!K$7&gt;0,'Weighted-Score'!K$7,""),"")</f>
        <v/>
      </c>
      <c r="L14" s="24" t="str">
        <f>IF('PLOs-TQF-Mapping'!L14="x",IF('Weighted-Score'!L$7&gt;0,'Weighted-Score'!L$7,""),"")</f>
        <v/>
      </c>
      <c r="M14" s="24">
        <f ca="1">IF('PLOs-TQF-Mapping'!M14="x",IF('Weighted-Score'!M$7&gt;0,'Weighted-Score'!M$7,""),"")</f>
        <v>3.1205357142857144</v>
      </c>
      <c r="N14" s="24" t="str">
        <f>IF('PLOs-TQF-Mapping'!N14="x",IF('Weighted-Score'!N$7&gt;0,'Weighted-Score'!N$7,""),"")</f>
        <v/>
      </c>
      <c r="O14" s="24" t="str">
        <f>IF('PLOs-TQF-Mapping'!O14="x",IF('Weighted-Score'!O$7&gt;0,'Weighted-Score'!O$7,""),"")</f>
        <v/>
      </c>
      <c r="P14" s="24" t="str">
        <f>IF('PLOs-TQF-Mapping'!P14="x",IF('Weighted-Score'!P$7&gt;0,'Weighted-Score'!P$7,""),"")</f>
        <v/>
      </c>
      <c r="Q14" s="24" t="str">
        <f>IF('PLOs-TQF-Mapping'!Q14="x",IF('Weighted-Score'!Q$7&gt;0,'Weighted-Score'!Q$7,""),"")</f>
        <v/>
      </c>
      <c r="R14" s="24" t="str">
        <f>IF('PLOs-TQF-Mapping'!R14="x",IF('Weighted-Score'!R$7&gt;0,'Weighted-Score'!R$7,""),"")</f>
        <v/>
      </c>
      <c r="S14" s="24">
        <f ca="1">IF('PLOs-TQF-Mapping'!S14="x",IF('Weighted-Score'!S$7&gt;0,'Weighted-Score'!S$7,""),"")</f>
        <v>1</v>
      </c>
      <c r="T14" s="24" t="str">
        <f>IF('PLOs-TQF-Mapping'!T14="x",IF('Weighted-Score'!T$7&gt;0,'Weighted-Score'!T$7,""),"")</f>
        <v/>
      </c>
      <c r="U14" s="24" t="str">
        <f>IF('PLOs-TQF-Mapping'!U14="x",IF('Weighted-Score'!U$7&gt;0,'Weighted-Score'!U$7,""),"")</f>
        <v/>
      </c>
      <c r="V14" s="24">
        <f ca="1">IF('PLOs-TQF-Mapping'!V14="x",IF('Weighted-Score'!V$7&gt;0,'Weighted-Score'!V$7,""),"")</f>
        <v>4.1205357142857144</v>
      </c>
      <c r="W14" s="24" t="str">
        <f>IF('PLOs-TQF-Mapping'!W14="x",IF('Weighted-Score'!W$7&gt;0,'Weighted-Score'!W$7,""),"")</f>
        <v/>
      </c>
      <c r="X14" s="24" t="str">
        <f>IF('PLOs-TQF-Mapping'!X14="x",IF('Weighted-Score'!X$7&gt;0,'Weighted-Score'!X$7,""),"")</f>
        <v/>
      </c>
      <c r="Y14" s="24" t="str">
        <f>IF('PLOs-TQF-Mapping'!Y14="x",IF('Weighted-Score'!Y$7&gt;0,'Weighted-Score'!Y$7,""),"")</f>
        <v/>
      </c>
      <c r="Z14" s="24" t="str">
        <f>IF('PLOs-TQF-Mapping'!Z14="x",IF('Weighted-Score'!Z$7&gt;0,'Weighted-Score'!Z$7,""),"")</f>
        <v/>
      </c>
      <c r="AA14" s="24" t="str">
        <f>IF('PLOs-TQF-Mapping'!AA14="x",IF('Weighted-Score'!AA$7&gt;0,'Weighted-Score'!AA$7,""),"")</f>
        <v/>
      </c>
      <c r="AB14" s="24" t="str">
        <f>IF('PLOs-TQF-Mapping'!AB14="x",IF('Weighted-Score'!AB$7&gt;0,'Weighted-Score'!AB$7,""),"")</f>
        <v/>
      </c>
      <c r="AC14" s="24" t="str">
        <f>IF('PLOs-TQF-Mapping'!AC14="x",IF('Weighted-Score'!AC$7&gt;0,'Weighted-Score'!AC$7,""),"")</f>
        <v/>
      </c>
      <c r="AD14" s="24" t="str">
        <f>IF('PLOs-TQF-Mapping'!AD14="x",IF('Weighted-Score'!AD$7&gt;0,'Weighted-Score'!AD$7,""),"")</f>
        <v/>
      </c>
      <c r="AE14" s="24" t="str">
        <f>IF('PLOs-TQF-Mapping'!AE14="x",IF('Weighted-Score'!AE$7&gt;0,'Weighted-Score'!AE$7,""),"")</f>
        <v/>
      </c>
      <c r="AF14" s="24" t="str">
        <f>IF('PLOs-TQF-Mapping'!AF14="x",IF('Weighted-Score'!AF$7&gt;0,'Weighted-Score'!AF$7,""),"")</f>
        <v/>
      </c>
      <c r="AG14" s="46">
        <f t="shared" ca="1" si="3"/>
        <v>8.2410714285714288</v>
      </c>
      <c r="AJ14" s="165"/>
    </row>
    <row r="15" spans="1:68" ht="18" customHeight="1" thickBot="1">
      <c r="A15" s="8"/>
      <c r="B15" s="138" t="s">
        <v>149</v>
      </c>
      <c r="C15" s="139" t="s">
        <v>149</v>
      </c>
      <c r="D15" s="140" t="str">
        <f>IF('PLOs-TQF-Mapping'!D15="x",IF('Weighted-Score'!D$7&gt;0,'Weighted-Score'!D$7,""),"")</f>
        <v/>
      </c>
      <c r="E15" s="140" t="str">
        <f>IF('PLOs-TQF-Mapping'!E15="x",IF('Weighted-Score'!E$7&gt;0,'Weighted-Score'!E$7,""),"")</f>
        <v/>
      </c>
      <c r="F15" s="140" t="str">
        <f>IF('PLOs-TQF-Mapping'!F15="x",IF('Weighted-Score'!F$7&gt;0,'Weighted-Score'!F$7,""),"")</f>
        <v/>
      </c>
      <c r="G15" s="140" t="str">
        <f>IF('PLOs-TQF-Mapping'!G15="x",IF('Weighted-Score'!G$7&gt;0,'Weighted-Score'!G$7,""),"")</f>
        <v/>
      </c>
      <c r="H15" s="140" t="str">
        <f>IF('PLOs-TQF-Mapping'!H15="x",IF('Weighted-Score'!H$7&gt;0,'Weighted-Score'!H$7,""),"")</f>
        <v/>
      </c>
      <c r="I15" s="140" t="str">
        <f>IF('PLOs-TQF-Mapping'!I15="x",IF('Weighted-Score'!I$7&gt;0,'Weighted-Score'!I$7,""),"")</f>
        <v/>
      </c>
      <c r="J15" s="140" t="str">
        <f>IF('PLOs-TQF-Mapping'!J15="x",IF('Weighted-Score'!J$7&gt;0,'Weighted-Score'!J$7,""),"")</f>
        <v/>
      </c>
      <c r="K15" s="140" t="str">
        <f>IF('PLOs-TQF-Mapping'!K15="x",IF('Weighted-Score'!K$7&gt;0,'Weighted-Score'!K$7,""),"")</f>
        <v/>
      </c>
      <c r="L15" s="140" t="str">
        <f>IF('PLOs-TQF-Mapping'!L15="x",IF('Weighted-Score'!L$7&gt;0,'Weighted-Score'!L$7,""),"")</f>
        <v/>
      </c>
      <c r="M15" s="140" t="str">
        <f>IF('PLOs-TQF-Mapping'!M15="x",IF('Weighted-Score'!M$7&gt;0,'Weighted-Score'!M$7,""),"")</f>
        <v/>
      </c>
      <c r="N15" s="140" t="str">
        <f>IF('PLOs-TQF-Mapping'!N15="x",IF('Weighted-Score'!N$7&gt;0,'Weighted-Score'!N$7,""),"")</f>
        <v/>
      </c>
      <c r="O15" s="140" t="str">
        <f>IF('PLOs-TQF-Mapping'!O15="x",IF('Weighted-Score'!O$7&gt;0,'Weighted-Score'!O$7,""),"")</f>
        <v/>
      </c>
      <c r="P15" s="140" t="str">
        <f>IF('PLOs-TQF-Mapping'!P15="x",IF('Weighted-Score'!P$7&gt;0,'Weighted-Score'!P$7,""),"")</f>
        <v/>
      </c>
      <c r="Q15" s="140" t="str">
        <f>IF('PLOs-TQF-Mapping'!Q15="x",IF('Weighted-Score'!Q$7&gt;0,'Weighted-Score'!Q$7,""),"")</f>
        <v/>
      </c>
      <c r="R15" s="140" t="str">
        <f>IF('PLOs-TQF-Mapping'!R15="x",IF('Weighted-Score'!R$7&gt;0,'Weighted-Score'!R$7,""),"")</f>
        <v/>
      </c>
      <c r="S15" s="140">
        <f ca="1">IF('PLOs-TQF-Mapping'!S15="x",IF('Weighted-Score'!S$7&gt;0,'Weighted-Score'!S$7,""),"")</f>
        <v>1</v>
      </c>
      <c r="T15" s="140" t="str">
        <f>IF('PLOs-TQF-Mapping'!T15="x",IF('Weighted-Score'!T$7&gt;0,'Weighted-Score'!T$7,""),"")</f>
        <v/>
      </c>
      <c r="U15" s="140" t="str">
        <f>IF('PLOs-TQF-Mapping'!U15="x",IF('Weighted-Score'!U$7&gt;0,'Weighted-Score'!U$7,""),"")</f>
        <v/>
      </c>
      <c r="V15" s="140">
        <f ca="1">IF('PLOs-TQF-Mapping'!V15="x",IF('Weighted-Score'!V$7&gt;0,'Weighted-Score'!V$7,""),"")</f>
        <v>4.1205357142857144</v>
      </c>
      <c r="W15" s="140" t="str">
        <f>IF('PLOs-TQF-Mapping'!W15="x",IF('Weighted-Score'!W$7&gt;0,'Weighted-Score'!W$7,""),"")</f>
        <v/>
      </c>
      <c r="X15" s="140" t="str">
        <f>IF('PLOs-TQF-Mapping'!X15="x",IF('Weighted-Score'!X$7&gt;0,'Weighted-Score'!X$7,""),"")</f>
        <v/>
      </c>
      <c r="Y15" s="140" t="str">
        <f ca="1">IF('PLOs-TQF-Mapping'!Y15="x",IF('Weighted-Score'!Y$7&gt;0,'Weighted-Score'!Y$7,""),"")</f>
        <v/>
      </c>
      <c r="Z15" s="140" t="str">
        <f>IF('PLOs-TQF-Mapping'!Z15="x",IF('Weighted-Score'!Z$7&gt;0,'Weighted-Score'!Z$7,""),"")</f>
        <v/>
      </c>
      <c r="AA15" s="140" t="str">
        <f ca="1">IF('PLOs-TQF-Mapping'!AA15="x",IF('Weighted-Score'!AA$7&gt;0,'Weighted-Score'!AA$7,""),"")</f>
        <v/>
      </c>
      <c r="AB15" s="140" t="str">
        <f>IF('PLOs-TQF-Mapping'!AB15="x",IF('Weighted-Score'!AB$7&gt;0,'Weighted-Score'!AB$7,""),"")</f>
        <v/>
      </c>
      <c r="AC15" s="140" t="str">
        <f>IF('PLOs-TQF-Mapping'!AC15="x",IF('Weighted-Score'!AC$7&gt;0,'Weighted-Score'!AC$7,""),"")</f>
        <v/>
      </c>
      <c r="AD15" s="140" t="str">
        <f ca="1">IF('PLOs-TQF-Mapping'!AD15="x",IF('Weighted-Score'!AD$7&gt;0,'Weighted-Score'!AD$7,""),"")</f>
        <v/>
      </c>
      <c r="AE15" s="140" t="str">
        <f>IF('PLOs-TQF-Mapping'!AE15="x",IF('Weighted-Score'!AE$7&gt;0,'Weighted-Score'!AE$7,""),"")</f>
        <v/>
      </c>
      <c r="AF15" s="140" t="str">
        <f>IF('PLOs-TQF-Mapping'!AF15="x",IF('Weighted-Score'!AF$7&gt;0,'Weighted-Score'!AF$7,""),"")</f>
        <v/>
      </c>
      <c r="AG15" s="141">
        <f t="shared" ca="1" si="3"/>
        <v>5.1205357142857144</v>
      </c>
      <c r="AH15" s="142">
        <f ca="1">SUM(AG13:AG15)</f>
        <v>21.602678571428573</v>
      </c>
      <c r="AI15" s="10">
        <f ca="1">AH15/AH40</f>
        <v>0.83087225274725285</v>
      </c>
      <c r="AJ15" s="164">
        <f ca="1">AH15/PLOsScore!AH$24</f>
        <v>7.7517624480293507E-2</v>
      </c>
      <c r="AL15" s="181"/>
    </row>
    <row r="16" spans="1:68" ht="18" customHeight="1" thickTop="1">
      <c r="A16" s="8"/>
      <c r="B16" s="5" t="s">
        <v>150</v>
      </c>
      <c r="C16" s="239" t="s">
        <v>147</v>
      </c>
      <c r="D16" s="137" t="str">
        <f>IF('PLOs-TQF-Mapping'!D16="x",IF('Weighted-Score'!D$7&gt;0,'Weighted-Score'!D$7,""),"")</f>
        <v/>
      </c>
      <c r="E16" s="137" t="str">
        <f>IF('PLOs-TQF-Mapping'!E16="x",IF('Weighted-Score'!E$7&gt;0,'Weighted-Score'!E$7,""),"")</f>
        <v/>
      </c>
      <c r="F16" s="137" t="str">
        <f>IF('PLOs-TQF-Mapping'!F16="x",IF('Weighted-Score'!F$7&gt;0,'Weighted-Score'!F$7,""),"")</f>
        <v/>
      </c>
      <c r="G16" s="137" t="str">
        <f>IF('PLOs-TQF-Mapping'!G16="x",IF('Weighted-Score'!G$7&gt;0,'Weighted-Score'!G$7,""),"")</f>
        <v/>
      </c>
      <c r="H16" s="137" t="str">
        <f>IF('PLOs-TQF-Mapping'!H16="x",IF('Weighted-Score'!H$7&gt;0,'Weighted-Score'!H$7,""),"")</f>
        <v/>
      </c>
      <c r="I16" s="137" t="str">
        <f>IF('PLOs-TQF-Mapping'!I16="x",IF('Weighted-Score'!I$7&gt;0,'Weighted-Score'!I$7,""),"")</f>
        <v/>
      </c>
      <c r="J16" s="137" t="str">
        <f>IF('PLOs-TQF-Mapping'!J16="x",IF('Weighted-Score'!J$7&gt;0,'Weighted-Score'!J$7,""),"")</f>
        <v/>
      </c>
      <c r="K16" s="137" t="str">
        <f>IF('PLOs-TQF-Mapping'!K16="x",IF('Weighted-Score'!K$7&gt;0,'Weighted-Score'!K$7,""),"")</f>
        <v/>
      </c>
      <c r="L16" s="137" t="str">
        <f>IF('PLOs-TQF-Mapping'!L16="x",IF('Weighted-Score'!L$7&gt;0,'Weighted-Score'!L$7,""),"")</f>
        <v/>
      </c>
      <c r="M16" s="137" t="str">
        <f>IF('PLOs-TQF-Mapping'!M16="x",IF('Weighted-Score'!M$7&gt;0,'Weighted-Score'!M$7,""),"")</f>
        <v/>
      </c>
      <c r="N16" s="137" t="str">
        <f>IF('PLOs-TQF-Mapping'!N16="x",IF('Weighted-Score'!N$7&gt;0,'Weighted-Score'!N$7,""),"")</f>
        <v/>
      </c>
      <c r="O16" s="137" t="str">
        <f>IF('PLOs-TQF-Mapping'!O16="x",IF('Weighted-Score'!O$7&gt;0,'Weighted-Score'!O$7,""),"")</f>
        <v/>
      </c>
      <c r="P16" s="137" t="str">
        <f>IF('PLOs-TQF-Mapping'!P16="x",IF('Weighted-Score'!P$7&gt;0,'Weighted-Score'!P$7,""),"")</f>
        <v/>
      </c>
      <c r="Q16" s="137" t="str">
        <f>IF('PLOs-TQF-Mapping'!Q16="x",IF('Weighted-Score'!Q$7&gt;0,'Weighted-Score'!Q$7,""),"")</f>
        <v/>
      </c>
      <c r="R16" s="137" t="str">
        <f>IF('PLOs-TQF-Mapping'!R16="x",IF('Weighted-Score'!R$7&gt;0,'Weighted-Score'!R$7,""),"")</f>
        <v/>
      </c>
      <c r="S16" s="137" t="str">
        <f>IF('PLOs-TQF-Mapping'!S16="x",IF('Weighted-Score'!S$7&gt;0,'Weighted-Score'!S$7,""),"")</f>
        <v/>
      </c>
      <c r="T16" s="137" t="str">
        <f>IF('PLOs-TQF-Mapping'!T16="x",IF('Weighted-Score'!T$7&gt;0,'Weighted-Score'!T$7,""),"")</f>
        <v/>
      </c>
      <c r="U16" s="137" t="str">
        <f>IF('PLOs-TQF-Mapping'!U16="x",IF('Weighted-Score'!U$7&gt;0,'Weighted-Score'!U$7,""),"")</f>
        <v/>
      </c>
      <c r="V16" s="137" t="str">
        <f>IF('PLOs-TQF-Mapping'!V16="x",IF('Weighted-Score'!V$7&gt;0,'Weighted-Score'!V$7,""),"")</f>
        <v/>
      </c>
      <c r="W16" s="137" t="str">
        <f>IF('PLOs-TQF-Mapping'!W16="x",IF('Weighted-Score'!W$7&gt;0,'Weighted-Score'!W$7,""),"")</f>
        <v/>
      </c>
      <c r="X16" s="137" t="str">
        <f>IF('PLOs-TQF-Mapping'!X16="x",IF('Weighted-Score'!X$7&gt;0,'Weighted-Score'!X$7,""),"")</f>
        <v/>
      </c>
      <c r="Y16" s="137" t="str">
        <f>IF('PLOs-TQF-Mapping'!Y16="x",IF('Weighted-Score'!Y$7&gt;0,'Weighted-Score'!Y$7,""),"")</f>
        <v/>
      </c>
      <c r="Z16" s="137" t="str">
        <f>IF('PLOs-TQF-Mapping'!Z16="x",IF('Weighted-Score'!Z$7&gt;0,'Weighted-Score'!Z$7,""),"")</f>
        <v/>
      </c>
      <c r="AA16" s="137" t="str">
        <f>IF('PLOs-TQF-Mapping'!AA16="x",IF('Weighted-Score'!AA$7&gt;0,'Weighted-Score'!AA$7,""),"")</f>
        <v/>
      </c>
      <c r="AB16" s="137" t="str">
        <f>IF('PLOs-TQF-Mapping'!AB16="x",IF('Weighted-Score'!AB$7&gt;0,'Weighted-Score'!AB$7,""),"")</f>
        <v/>
      </c>
      <c r="AC16" s="137">
        <f ca="1">IF('PLOs-TQF-Mapping'!AC16="x",IF('Weighted-Score'!AC$7&gt;0,'Weighted-Score'!AC$7,""),"")</f>
        <v>2</v>
      </c>
      <c r="AD16" s="137" t="str">
        <f>IF('PLOs-TQF-Mapping'!AD16="x",IF('Weighted-Score'!AD$7&gt;0,'Weighted-Score'!AD$7,""),"")</f>
        <v/>
      </c>
      <c r="AE16" s="137">
        <f ca="1">IF('PLOs-TQF-Mapping'!AE16="x",IF('Weighted-Score'!AE$7&gt;0,'Weighted-Score'!AE$7,""),"")</f>
        <v>3.1205357142857144</v>
      </c>
      <c r="AF16" s="137">
        <f ca="1">IF('PLOs-TQF-Mapping'!AF16="x",IF('Weighted-Score'!AF$7&gt;0,'Weighted-Score'!AF$7,""),"")</f>
        <v>1</v>
      </c>
      <c r="AG16" s="46">
        <f t="shared" ca="1" si="3"/>
        <v>6.1205357142857144</v>
      </c>
      <c r="AJ16" s="165"/>
    </row>
    <row r="17" spans="1:68" ht="18" customHeight="1">
      <c r="A17" s="8"/>
      <c r="B17" s="5" t="s">
        <v>150</v>
      </c>
      <c r="C17" s="239" t="s">
        <v>148</v>
      </c>
      <c r="D17" s="24" t="str">
        <f>IF('PLOs-TQF-Mapping'!D17="x",IF('Weighted-Score'!D$7&gt;0,'Weighted-Score'!D$7,""),"")</f>
        <v/>
      </c>
      <c r="E17" s="24" t="str">
        <f>IF('PLOs-TQF-Mapping'!E17="x",IF('Weighted-Score'!E$7&gt;0,'Weighted-Score'!E$7,""),"")</f>
        <v/>
      </c>
      <c r="F17" s="24" t="str">
        <f>IF('PLOs-TQF-Mapping'!F17="x",IF('Weighted-Score'!F$7&gt;0,'Weighted-Score'!F$7,""),"")</f>
        <v/>
      </c>
      <c r="G17" s="24" t="str">
        <f>IF('PLOs-TQF-Mapping'!G17="x",IF('Weighted-Score'!G$7&gt;0,'Weighted-Score'!G$7,""),"")</f>
        <v/>
      </c>
      <c r="H17" s="24" t="str">
        <f>IF('PLOs-TQF-Mapping'!H17="x",IF('Weighted-Score'!H$7&gt;0,'Weighted-Score'!H$7,""),"")</f>
        <v/>
      </c>
      <c r="I17" s="24" t="str">
        <f>IF('PLOs-TQF-Mapping'!I17="x",IF('Weighted-Score'!I$7&gt;0,'Weighted-Score'!I$7,""),"")</f>
        <v/>
      </c>
      <c r="J17" s="24" t="str">
        <f>IF('PLOs-TQF-Mapping'!J17="x",IF('Weighted-Score'!J$7&gt;0,'Weighted-Score'!J$7,""),"")</f>
        <v/>
      </c>
      <c r="K17" s="24" t="str">
        <f>IF('PLOs-TQF-Mapping'!K17="x",IF('Weighted-Score'!K$7&gt;0,'Weighted-Score'!K$7,""),"")</f>
        <v/>
      </c>
      <c r="L17" s="24" t="str">
        <f>IF('PLOs-TQF-Mapping'!L17="x",IF('Weighted-Score'!L$7&gt;0,'Weighted-Score'!L$7,""),"")</f>
        <v/>
      </c>
      <c r="M17" s="24" t="str">
        <f>IF('PLOs-TQF-Mapping'!M17="x",IF('Weighted-Score'!M$7&gt;0,'Weighted-Score'!M$7,""),"")</f>
        <v/>
      </c>
      <c r="N17" s="24" t="str">
        <f>IF('PLOs-TQF-Mapping'!N17="x",IF('Weighted-Score'!N$7&gt;0,'Weighted-Score'!N$7,""),"")</f>
        <v/>
      </c>
      <c r="O17" s="24" t="str">
        <f>IF('PLOs-TQF-Mapping'!O17="x",IF('Weighted-Score'!O$7&gt;0,'Weighted-Score'!O$7,""),"")</f>
        <v/>
      </c>
      <c r="P17" s="24" t="str">
        <f>IF('PLOs-TQF-Mapping'!P17="x",IF('Weighted-Score'!P$7&gt;0,'Weighted-Score'!P$7,""),"")</f>
        <v/>
      </c>
      <c r="Q17" s="24" t="str">
        <f>IF('PLOs-TQF-Mapping'!Q17="x",IF('Weighted-Score'!Q$7&gt;0,'Weighted-Score'!Q$7,""),"")</f>
        <v/>
      </c>
      <c r="R17" s="24" t="str">
        <f>IF('PLOs-TQF-Mapping'!R17="x",IF('Weighted-Score'!R$7&gt;0,'Weighted-Score'!R$7,""),"")</f>
        <v/>
      </c>
      <c r="S17" s="24" t="str">
        <f>IF('PLOs-TQF-Mapping'!S17="x",IF('Weighted-Score'!S$7&gt;0,'Weighted-Score'!S$7,""),"")</f>
        <v/>
      </c>
      <c r="T17" s="24" t="str">
        <f>IF('PLOs-TQF-Mapping'!T17="x",IF('Weighted-Score'!T$7&gt;0,'Weighted-Score'!T$7,""),"")</f>
        <v/>
      </c>
      <c r="U17" s="24" t="str">
        <f>IF('PLOs-TQF-Mapping'!U17="x",IF('Weighted-Score'!U$7&gt;0,'Weighted-Score'!U$7,""),"")</f>
        <v/>
      </c>
      <c r="V17" s="24" t="str">
        <f>IF('PLOs-TQF-Mapping'!V17="x",IF('Weighted-Score'!V$7&gt;0,'Weighted-Score'!V$7,""),"")</f>
        <v/>
      </c>
      <c r="W17" s="24" t="str">
        <f>IF('PLOs-TQF-Mapping'!W17="x",IF('Weighted-Score'!W$7&gt;0,'Weighted-Score'!W$7,""),"")</f>
        <v/>
      </c>
      <c r="X17" s="24" t="str">
        <f>IF('PLOs-TQF-Mapping'!X17="x",IF('Weighted-Score'!X$7&gt;0,'Weighted-Score'!X$7,""),"")</f>
        <v/>
      </c>
      <c r="Y17" s="24" t="str">
        <f>IF('PLOs-TQF-Mapping'!Y17="x",IF('Weighted-Score'!Y$7&gt;0,'Weighted-Score'!Y$7,""),"")</f>
        <v/>
      </c>
      <c r="Z17" s="24" t="str">
        <f>IF('PLOs-TQF-Mapping'!Z17="x",IF('Weighted-Score'!Z$7&gt;0,'Weighted-Score'!Z$7,""),"")</f>
        <v/>
      </c>
      <c r="AA17" s="24" t="str">
        <f>IF('PLOs-TQF-Mapping'!AA17="x",IF('Weighted-Score'!AA$7&gt;0,'Weighted-Score'!AA$7,""),"")</f>
        <v/>
      </c>
      <c r="AB17" s="24" t="str">
        <f>IF('PLOs-TQF-Mapping'!AB17="x",IF('Weighted-Score'!AB$7&gt;0,'Weighted-Score'!AB$7,""),"")</f>
        <v/>
      </c>
      <c r="AC17" s="24">
        <f ca="1">IF('PLOs-TQF-Mapping'!AC17="x",IF('Weighted-Score'!AC$7&gt;0,'Weighted-Score'!AC$7,""),"")</f>
        <v>2</v>
      </c>
      <c r="AD17" s="24" t="str">
        <f>IF('PLOs-TQF-Mapping'!AD17="x",IF('Weighted-Score'!AD$7&gt;0,'Weighted-Score'!AD$7,""),"")</f>
        <v/>
      </c>
      <c r="AE17" s="24">
        <f ca="1">IF('PLOs-TQF-Mapping'!AE17="x",IF('Weighted-Score'!AE$7&gt;0,'Weighted-Score'!AE$7,""),"")</f>
        <v>3.1205357142857144</v>
      </c>
      <c r="AF17" s="24">
        <f ca="1">IF('PLOs-TQF-Mapping'!AF17="x",IF('Weighted-Score'!AF$7&gt;0,'Weighted-Score'!AF$7,""),"")</f>
        <v>1</v>
      </c>
      <c r="AG17" s="46">
        <f t="shared" ca="1" si="3"/>
        <v>6.1205357142857144</v>
      </c>
      <c r="AJ17" s="165"/>
    </row>
    <row r="18" spans="1:68" ht="18" customHeight="1">
      <c r="A18" s="8"/>
      <c r="B18" s="161" t="s">
        <v>150</v>
      </c>
      <c r="C18" s="162" t="s">
        <v>149</v>
      </c>
      <c r="D18" s="24" t="str">
        <f>IF('PLOs-TQF-Mapping'!D18="x",IF('Weighted-Score'!D$7&gt;0,'Weighted-Score'!D$7,""),"")</f>
        <v/>
      </c>
      <c r="E18" s="24" t="str">
        <f>IF('PLOs-TQF-Mapping'!E18="x",IF('Weighted-Score'!E$7&gt;0,'Weighted-Score'!E$7,""),"")</f>
        <v/>
      </c>
      <c r="F18" s="24" t="str">
        <f ca="1">IF('PLOs-TQF-Mapping'!F18="x",IF('Weighted-Score'!F$7&gt;0,'Weighted-Score'!F$7,""),"")</f>
        <v/>
      </c>
      <c r="G18" s="24">
        <f ca="1">IF('PLOs-TQF-Mapping'!G18="x",IF('Weighted-Score'!G$7&gt;0,'Weighted-Score'!G$7,""),"")</f>
        <v>2</v>
      </c>
      <c r="H18" s="24" t="str">
        <f>IF('PLOs-TQF-Mapping'!H18="x",IF('Weighted-Score'!H$7&gt;0,'Weighted-Score'!H$7,""),"")</f>
        <v/>
      </c>
      <c r="I18" s="24" t="str">
        <f>IF('PLOs-TQF-Mapping'!I18="x",IF('Weighted-Score'!I$7&gt;0,'Weighted-Score'!I$7,""),"")</f>
        <v/>
      </c>
      <c r="J18" s="24" t="str">
        <f>IF('PLOs-TQF-Mapping'!J18="x",IF('Weighted-Score'!J$7&gt;0,'Weighted-Score'!J$7,""),"")</f>
        <v/>
      </c>
      <c r="K18" s="24" t="str">
        <f>IF('PLOs-TQF-Mapping'!K18="x",IF('Weighted-Score'!K$7&gt;0,'Weighted-Score'!K$7,""),"")</f>
        <v/>
      </c>
      <c r="L18" s="24" t="str">
        <f>IF('PLOs-TQF-Mapping'!L18="x",IF('Weighted-Score'!L$7&gt;0,'Weighted-Score'!L$7,""),"")</f>
        <v/>
      </c>
      <c r="M18" s="24" t="str">
        <f>IF('PLOs-TQF-Mapping'!M18="x",IF('Weighted-Score'!M$7&gt;0,'Weighted-Score'!M$7,""),"")</f>
        <v/>
      </c>
      <c r="N18" s="24" t="str">
        <f>IF('PLOs-TQF-Mapping'!N18="x",IF('Weighted-Score'!N$7&gt;0,'Weighted-Score'!N$7,""),"")</f>
        <v/>
      </c>
      <c r="O18" s="24" t="str">
        <f>IF('PLOs-TQF-Mapping'!O18="x",IF('Weighted-Score'!O$7&gt;0,'Weighted-Score'!O$7,""),"")</f>
        <v/>
      </c>
      <c r="P18" s="24" t="str">
        <f>IF('PLOs-TQF-Mapping'!P18="x",IF('Weighted-Score'!P$7&gt;0,'Weighted-Score'!P$7,""),"")</f>
        <v/>
      </c>
      <c r="Q18" s="24" t="str">
        <f>IF('PLOs-TQF-Mapping'!Q18="x",IF('Weighted-Score'!Q$7&gt;0,'Weighted-Score'!Q$7,""),"")</f>
        <v/>
      </c>
      <c r="R18" s="24" t="str">
        <f>IF('PLOs-TQF-Mapping'!R18="x",IF('Weighted-Score'!R$7&gt;0,'Weighted-Score'!R$7,""),"")</f>
        <v/>
      </c>
      <c r="S18" s="24" t="str">
        <f>IF('PLOs-TQF-Mapping'!S18="x",IF('Weighted-Score'!S$7&gt;0,'Weighted-Score'!S$7,""),"")</f>
        <v/>
      </c>
      <c r="T18" s="24" t="str">
        <f>IF('PLOs-TQF-Mapping'!T18="x",IF('Weighted-Score'!T$7&gt;0,'Weighted-Score'!T$7,""),"")</f>
        <v/>
      </c>
      <c r="U18" s="24" t="str">
        <f>IF('PLOs-TQF-Mapping'!U18="x",IF('Weighted-Score'!U$7&gt;0,'Weighted-Score'!U$7,""),"")</f>
        <v/>
      </c>
      <c r="V18" s="24" t="str">
        <f>IF('PLOs-TQF-Mapping'!V18="x",IF('Weighted-Score'!V$7&gt;0,'Weighted-Score'!V$7,""),"")</f>
        <v/>
      </c>
      <c r="W18" s="24" t="str">
        <f>IF('PLOs-TQF-Mapping'!W18="x",IF('Weighted-Score'!W$7&gt;0,'Weighted-Score'!W$7,""),"")</f>
        <v/>
      </c>
      <c r="X18" s="24">
        <f ca="1">IF('PLOs-TQF-Mapping'!X18="x",IF('Weighted-Score'!X$7&gt;0,'Weighted-Score'!X$7,""),"")</f>
        <v>1</v>
      </c>
      <c r="Y18" s="24" t="str">
        <f>IF('PLOs-TQF-Mapping'!Y18="x",IF('Weighted-Score'!Y$7&gt;0,'Weighted-Score'!Y$7,""),"")</f>
        <v/>
      </c>
      <c r="Z18" s="24">
        <f ca="1">IF('PLOs-TQF-Mapping'!Z18="x",IF('Weighted-Score'!Z$7&gt;0,'Weighted-Score'!Z$7,""),"")</f>
        <v>2</v>
      </c>
      <c r="AA18" s="24" t="str">
        <f ca="1">IF('PLOs-TQF-Mapping'!AA18="x",IF('Weighted-Score'!AA$7&gt;0,'Weighted-Score'!AA$7,""),"")</f>
        <v/>
      </c>
      <c r="AB18" s="24" t="str">
        <f>IF('PLOs-TQF-Mapping'!AB18="x",IF('Weighted-Score'!AB$7&gt;0,'Weighted-Score'!AB$7,""),"")</f>
        <v/>
      </c>
      <c r="AC18" s="24" t="str">
        <f>IF('PLOs-TQF-Mapping'!AC18="x",IF('Weighted-Score'!AC$7&gt;0,'Weighted-Score'!AC$7,""),"")</f>
        <v/>
      </c>
      <c r="AD18" s="24" t="str">
        <f>IF('PLOs-TQF-Mapping'!AD18="x",IF('Weighted-Score'!AD$7&gt;0,'Weighted-Score'!AD$7,""),"")</f>
        <v/>
      </c>
      <c r="AE18" s="24" t="str">
        <f>IF('PLOs-TQF-Mapping'!AE18="x",IF('Weighted-Score'!AE$7&gt;0,'Weighted-Score'!AE$7,""),"")</f>
        <v/>
      </c>
      <c r="AF18" s="24" t="str">
        <f>IF('PLOs-TQF-Mapping'!AF18="x",IF('Weighted-Score'!AF$7&gt;0,'Weighted-Score'!AF$7,""),"")</f>
        <v/>
      </c>
      <c r="AG18" s="163">
        <f t="shared" ca="1" si="3"/>
        <v>5</v>
      </c>
      <c r="AH18" s="150"/>
      <c r="AJ18" s="165"/>
    </row>
    <row r="19" spans="1:68" ht="18" customHeight="1" thickBot="1">
      <c r="A19" s="8"/>
      <c r="B19" s="138" t="s">
        <v>150</v>
      </c>
      <c r="C19" s="139" t="s">
        <v>150</v>
      </c>
      <c r="D19" s="140" t="str">
        <f>IF('PLOs-TQF-Mapping'!D19="x",IF('Weighted-Score'!D$7&gt;0,'Weighted-Score'!D$7,""),"")</f>
        <v/>
      </c>
      <c r="E19" s="140" t="str">
        <f>IF('PLOs-TQF-Mapping'!E19="x",IF('Weighted-Score'!E$7&gt;0,'Weighted-Score'!E$7,""),"")</f>
        <v/>
      </c>
      <c r="F19" s="140" t="str">
        <f>IF('PLOs-TQF-Mapping'!F19="x",IF('Weighted-Score'!F$7&gt;0,'Weighted-Score'!F$7,""),"")</f>
        <v/>
      </c>
      <c r="G19" s="140" t="str">
        <f>IF('PLOs-TQF-Mapping'!G19="x",IF('Weighted-Score'!G$7&gt;0,'Weighted-Score'!G$7,""),"")</f>
        <v/>
      </c>
      <c r="H19" s="140" t="str">
        <f>IF('PLOs-TQF-Mapping'!H19="x",IF('Weighted-Score'!H$7&gt;0,'Weighted-Score'!H$7,""),"")</f>
        <v/>
      </c>
      <c r="I19" s="140" t="str">
        <f>IF('PLOs-TQF-Mapping'!I19="x",IF('Weighted-Score'!I$7&gt;0,'Weighted-Score'!I$7,""),"")</f>
        <v/>
      </c>
      <c r="J19" s="140" t="str">
        <f>IF('PLOs-TQF-Mapping'!J19="x",IF('Weighted-Score'!J$7&gt;0,'Weighted-Score'!J$7,""),"")</f>
        <v/>
      </c>
      <c r="K19" s="140" t="str">
        <f>IF('PLOs-TQF-Mapping'!K19="x",IF('Weighted-Score'!K$7&gt;0,'Weighted-Score'!K$7,""),"")</f>
        <v/>
      </c>
      <c r="L19" s="140" t="str">
        <f>IF('PLOs-TQF-Mapping'!L19="x",IF('Weighted-Score'!L$7&gt;0,'Weighted-Score'!L$7,""),"")</f>
        <v/>
      </c>
      <c r="M19" s="140" t="str">
        <f>IF('PLOs-TQF-Mapping'!M19="x",IF('Weighted-Score'!M$7&gt;0,'Weighted-Score'!M$7,""),"")</f>
        <v/>
      </c>
      <c r="N19" s="140" t="str">
        <f>IF('PLOs-TQF-Mapping'!N19="x",IF('Weighted-Score'!N$7&gt;0,'Weighted-Score'!N$7,""),"")</f>
        <v/>
      </c>
      <c r="O19" s="140" t="str">
        <f>IF('PLOs-TQF-Mapping'!O19="x",IF('Weighted-Score'!O$7&gt;0,'Weighted-Score'!O$7,""),"")</f>
        <v/>
      </c>
      <c r="P19" s="140" t="str">
        <f>IF('PLOs-TQF-Mapping'!P19="x",IF('Weighted-Score'!P$7&gt;0,'Weighted-Score'!P$7,""),"")</f>
        <v/>
      </c>
      <c r="Q19" s="140" t="str">
        <f>IF('PLOs-TQF-Mapping'!Q19="x",IF('Weighted-Score'!Q$7&gt;0,'Weighted-Score'!Q$7,""),"")</f>
        <v/>
      </c>
      <c r="R19" s="140" t="str">
        <f>IF('PLOs-TQF-Mapping'!R19="x",IF('Weighted-Score'!R$7&gt;0,'Weighted-Score'!R$7,""),"")</f>
        <v/>
      </c>
      <c r="S19" s="140" t="str">
        <f>IF('PLOs-TQF-Mapping'!S19="x",IF('Weighted-Score'!S$7&gt;0,'Weighted-Score'!S$7,""),"")</f>
        <v/>
      </c>
      <c r="T19" s="140" t="str">
        <f>IF('PLOs-TQF-Mapping'!T19="x",IF('Weighted-Score'!T$7&gt;0,'Weighted-Score'!T$7,""),"")</f>
        <v/>
      </c>
      <c r="U19" s="140" t="str">
        <f>IF('PLOs-TQF-Mapping'!U19="x",IF('Weighted-Score'!U$7&gt;0,'Weighted-Score'!U$7,""),"")</f>
        <v/>
      </c>
      <c r="V19" s="140" t="str">
        <f>IF('PLOs-TQF-Mapping'!V19="x",IF('Weighted-Score'!V$7&gt;0,'Weighted-Score'!V$7,""),"")</f>
        <v/>
      </c>
      <c r="W19" s="140" t="str">
        <f ca="1">IF('PLOs-TQF-Mapping'!W19="x",IF('Weighted-Score'!W$7&gt;0,'Weighted-Score'!W$7,""),"")</f>
        <v/>
      </c>
      <c r="X19" s="140" t="str">
        <f>IF('PLOs-TQF-Mapping'!X19="x",IF('Weighted-Score'!X$7&gt;0,'Weighted-Score'!X$7,""),"")</f>
        <v/>
      </c>
      <c r="Y19" s="140" t="str">
        <f>IF('PLOs-TQF-Mapping'!Y19="x",IF('Weighted-Score'!Y$7&gt;0,'Weighted-Score'!Y$7,""),"")</f>
        <v/>
      </c>
      <c r="Z19" s="140" t="str">
        <f>IF('PLOs-TQF-Mapping'!Z19="x",IF('Weighted-Score'!Z$7&gt;0,'Weighted-Score'!Z$7,""),"")</f>
        <v/>
      </c>
      <c r="AA19" s="140" t="str">
        <f>IF('PLOs-TQF-Mapping'!AA19="x",IF('Weighted-Score'!AA$7&gt;0,'Weighted-Score'!AA$7,""),"")</f>
        <v/>
      </c>
      <c r="AB19" s="140" t="str">
        <f>IF('PLOs-TQF-Mapping'!AB19="x",IF('Weighted-Score'!AB$7&gt;0,'Weighted-Score'!AB$7,""),"")</f>
        <v/>
      </c>
      <c r="AC19" s="140" t="str">
        <f>IF('PLOs-TQF-Mapping'!AC19="x",IF('Weighted-Score'!AC$7&gt;0,'Weighted-Score'!AC$7,""),"")</f>
        <v/>
      </c>
      <c r="AD19" s="140" t="str">
        <f>IF('PLOs-TQF-Mapping'!AD19="x",IF('Weighted-Score'!AD$7&gt;0,'Weighted-Score'!AD$7,""),"")</f>
        <v/>
      </c>
      <c r="AE19" s="140" t="str">
        <f>IF('PLOs-TQF-Mapping'!AE19="x",IF('Weighted-Score'!AE$7&gt;0,'Weighted-Score'!AE$7,""),"")</f>
        <v/>
      </c>
      <c r="AF19" s="140" t="str">
        <f>IF('PLOs-TQF-Mapping'!AF19="x",IF('Weighted-Score'!AF$7&gt;0,'Weighted-Score'!AF$7,""),"")</f>
        <v/>
      </c>
      <c r="AG19" s="141">
        <f t="shared" ca="1" si="3"/>
        <v>0</v>
      </c>
      <c r="AH19" s="142">
        <f ca="1">SUM(AG16:AG19)</f>
        <v>17.241071428571431</v>
      </c>
      <c r="AI19" s="10">
        <f ca="1">AH19/AH44</f>
        <v>0.9074248120300753</v>
      </c>
      <c r="AJ19" s="164">
        <f ca="1">AH19/PLOsScore!AH$24</f>
        <v>6.1866721583569657E-2</v>
      </c>
      <c r="AK19" s="181"/>
      <c r="AL19" s="181"/>
    </row>
    <row r="20" spans="1:68" ht="18" customHeight="1" thickTop="1">
      <c r="A20" s="8"/>
      <c r="B20" s="5" t="s">
        <v>151</v>
      </c>
      <c r="C20" s="239" t="s">
        <v>147</v>
      </c>
      <c r="D20" s="137" t="str">
        <f>IF('PLOs-TQF-Mapping'!D20="x",IF('Weighted-Score'!D$7&gt;0,'Weighted-Score'!D$7,""),"")</f>
        <v/>
      </c>
      <c r="E20" s="137" t="str">
        <f>IF('PLOs-TQF-Mapping'!E20="x",IF('Weighted-Score'!E$7&gt;0,'Weighted-Score'!E$7,""),"")</f>
        <v/>
      </c>
      <c r="F20" s="137" t="str">
        <f>IF('PLOs-TQF-Mapping'!F20="x",IF('Weighted-Score'!F$7&gt;0,'Weighted-Score'!F$7,""),"")</f>
        <v/>
      </c>
      <c r="G20" s="137" t="str">
        <f>IF('PLOs-TQF-Mapping'!G20="x",IF('Weighted-Score'!G$7&gt;0,'Weighted-Score'!G$7,""),"")</f>
        <v/>
      </c>
      <c r="H20" s="137" t="str">
        <f>IF('PLOs-TQF-Mapping'!H20="x",IF('Weighted-Score'!H$7&gt;0,'Weighted-Score'!H$7,""),"")</f>
        <v/>
      </c>
      <c r="I20" s="137" t="str">
        <f>IF('PLOs-TQF-Mapping'!I20="x",IF('Weighted-Score'!I$7&gt;0,'Weighted-Score'!I$7,""),"")</f>
        <v/>
      </c>
      <c r="J20" s="137" t="str">
        <f>IF('PLOs-TQF-Mapping'!J20="x",IF('Weighted-Score'!J$7&gt;0,'Weighted-Score'!J$7,""),"")</f>
        <v/>
      </c>
      <c r="K20" s="137" t="str">
        <f>IF('PLOs-TQF-Mapping'!K20="x",IF('Weighted-Score'!K$7&gt;0,'Weighted-Score'!K$7,""),"")</f>
        <v/>
      </c>
      <c r="L20" s="137" t="str">
        <f>IF('PLOs-TQF-Mapping'!L20="x",IF('Weighted-Score'!L$7&gt;0,'Weighted-Score'!L$7,""),"")</f>
        <v/>
      </c>
      <c r="M20" s="137" t="str">
        <f>IF('PLOs-TQF-Mapping'!M20="x",IF('Weighted-Score'!M$7&gt;0,'Weighted-Score'!M$7,""),"")</f>
        <v/>
      </c>
      <c r="N20" s="137">
        <f ca="1">IF('PLOs-TQF-Mapping'!N20="x",IF('Weighted-Score'!N$7&gt;0,'Weighted-Score'!N$7,""),"")</f>
        <v>1</v>
      </c>
      <c r="O20" s="137" t="str">
        <f>IF('PLOs-TQF-Mapping'!O20="x",IF('Weighted-Score'!O$7&gt;0,'Weighted-Score'!O$7,""),"")</f>
        <v/>
      </c>
      <c r="P20" s="137" t="str">
        <f>IF('PLOs-TQF-Mapping'!P20="x",IF('Weighted-Score'!P$7&gt;0,'Weighted-Score'!P$7,""),"")</f>
        <v/>
      </c>
      <c r="Q20" s="137" t="str">
        <f>IF('PLOs-TQF-Mapping'!Q20="x",IF('Weighted-Score'!Q$7&gt;0,'Weighted-Score'!Q$7,""),"")</f>
        <v/>
      </c>
      <c r="R20" s="137" t="str">
        <f>IF('PLOs-TQF-Mapping'!R20="x",IF('Weighted-Score'!R$7&gt;0,'Weighted-Score'!R$7,""),"")</f>
        <v/>
      </c>
      <c r="S20" s="137" t="str">
        <f>IF('PLOs-TQF-Mapping'!S20="x",IF('Weighted-Score'!S$7&gt;0,'Weighted-Score'!S$7,""),"")</f>
        <v/>
      </c>
      <c r="T20" s="137">
        <f ca="1">IF('PLOs-TQF-Mapping'!T20="x",IF('Weighted-Score'!T$7&gt;0,'Weighted-Score'!T$7,""),"")</f>
        <v>1</v>
      </c>
      <c r="U20" s="137" t="str">
        <f>IF('PLOs-TQF-Mapping'!U20="x",IF('Weighted-Score'!U$7&gt;0,'Weighted-Score'!U$7,""),"")</f>
        <v/>
      </c>
      <c r="V20" s="137" t="str">
        <f>IF('PLOs-TQF-Mapping'!V20="x",IF('Weighted-Score'!V$7&gt;0,'Weighted-Score'!V$7,""),"")</f>
        <v/>
      </c>
      <c r="W20" s="137" t="str">
        <f>IF('PLOs-TQF-Mapping'!W20="x",IF('Weighted-Score'!W$7&gt;0,'Weighted-Score'!W$7,""),"")</f>
        <v/>
      </c>
      <c r="X20" s="137" t="str">
        <f>IF('PLOs-TQF-Mapping'!X20="x",IF('Weighted-Score'!X$7&gt;0,'Weighted-Score'!X$7,""),"")</f>
        <v/>
      </c>
      <c r="Y20" s="137" t="str">
        <f>IF('PLOs-TQF-Mapping'!Y20="x",IF('Weighted-Score'!Y$7&gt;0,'Weighted-Score'!Y$7,""),"")</f>
        <v/>
      </c>
      <c r="Z20" s="137" t="str">
        <f>IF('PLOs-TQF-Mapping'!Z20="x",IF('Weighted-Score'!Z$7&gt;0,'Weighted-Score'!Z$7,""),"")</f>
        <v/>
      </c>
      <c r="AA20" s="137" t="str">
        <f>IF('PLOs-TQF-Mapping'!AA20="x",IF('Weighted-Score'!AA$7&gt;0,'Weighted-Score'!AA$7,""),"")</f>
        <v/>
      </c>
      <c r="AB20" s="137" t="str">
        <f>IF('PLOs-TQF-Mapping'!AB20="x",IF('Weighted-Score'!AB$7&gt;0,'Weighted-Score'!AB$7,""),"")</f>
        <v/>
      </c>
      <c r="AC20" s="137">
        <f ca="1">IF('PLOs-TQF-Mapping'!AC20="x",IF('Weighted-Score'!AC$7&gt;0,'Weighted-Score'!AC$7,""),"")</f>
        <v>2</v>
      </c>
      <c r="AD20" s="137" t="str">
        <f>IF('PLOs-TQF-Mapping'!AD20="x",IF('Weighted-Score'!AD$7&gt;0,'Weighted-Score'!AD$7,""),"")</f>
        <v/>
      </c>
      <c r="AE20" s="137" t="str">
        <f>IF('PLOs-TQF-Mapping'!AE20="x",IF('Weighted-Score'!AE$7&gt;0,'Weighted-Score'!AE$7,""),"")</f>
        <v/>
      </c>
      <c r="AF20" s="137">
        <f ca="1">IF('PLOs-TQF-Mapping'!AF20="x",IF('Weighted-Score'!AF$7&gt;0,'Weighted-Score'!AF$7,""),"")</f>
        <v>1</v>
      </c>
      <c r="AG20" s="46">
        <f t="shared" ca="1" si="3"/>
        <v>5</v>
      </c>
      <c r="AJ20" s="165"/>
    </row>
    <row r="21" spans="1:68" ht="18" customHeight="1" thickBot="1">
      <c r="A21" s="8"/>
      <c r="B21" s="138" t="s">
        <v>151</v>
      </c>
      <c r="C21" s="139" t="s">
        <v>148</v>
      </c>
      <c r="D21" s="140" t="str">
        <f>IF('PLOs-TQF-Mapping'!D21="x",IF('Weighted-Score'!D$7&gt;0,'Weighted-Score'!D$7,""),"")</f>
        <v/>
      </c>
      <c r="E21" s="140" t="str">
        <f>IF('PLOs-TQF-Mapping'!E21="x",IF('Weighted-Score'!E$7&gt;0,'Weighted-Score'!E$7,""),"")</f>
        <v/>
      </c>
      <c r="F21" s="140" t="str">
        <f>IF('PLOs-TQF-Mapping'!F21="x",IF('Weighted-Score'!F$7&gt;0,'Weighted-Score'!F$7,""),"")</f>
        <v/>
      </c>
      <c r="G21" s="140" t="str">
        <f>IF('PLOs-TQF-Mapping'!G21="x",IF('Weighted-Score'!G$7&gt;0,'Weighted-Score'!G$7,""),"")</f>
        <v/>
      </c>
      <c r="H21" s="140" t="str">
        <f>IF('PLOs-TQF-Mapping'!H21="x",IF('Weighted-Score'!H$7&gt;0,'Weighted-Score'!H$7,""),"")</f>
        <v/>
      </c>
      <c r="I21" s="140" t="str">
        <f>IF('PLOs-TQF-Mapping'!I21="x",IF('Weighted-Score'!I$7&gt;0,'Weighted-Score'!I$7,""),"")</f>
        <v/>
      </c>
      <c r="J21" s="140" t="str">
        <f>IF('PLOs-TQF-Mapping'!J21="x",IF('Weighted-Score'!J$7&gt;0,'Weighted-Score'!J$7,""),"")</f>
        <v/>
      </c>
      <c r="K21" s="140" t="str">
        <f>IF('PLOs-TQF-Mapping'!K21="x",IF('Weighted-Score'!K$7&gt;0,'Weighted-Score'!K$7,""),"")</f>
        <v/>
      </c>
      <c r="L21" s="140" t="str">
        <f>IF('PLOs-TQF-Mapping'!L21="x",IF('Weighted-Score'!L$7&gt;0,'Weighted-Score'!L$7,""),"")</f>
        <v/>
      </c>
      <c r="M21" s="140" t="str">
        <f>IF('PLOs-TQF-Mapping'!M21="x",IF('Weighted-Score'!M$7&gt;0,'Weighted-Score'!M$7,""),"")</f>
        <v/>
      </c>
      <c r="N21" s="140">
        <f ca="1">IF('PLOs-TQF-Mapping'!N21="x",IF('Weighted-Score'!N$7&gt;0,'Weighted-Score'!N$7,""),"")</f>
        <v>1</v>
      </c>
      <c r="O21" s="140">
        <f ca="1">IF('PLOs-TQF-Mapping'!O21="x",IF('Weighted-Score'!O$7&gt;0,'Weighted-Score'!O$7,""),"")</f>
        <v>1</v>
      </c>
      <c r="P21" s="140" t="str">
        <f>IF('PLOs-TQF-Mapping'!P21="x",IF('Weighted-Score'!P$7&gt;0,'Weighted-Score'!P$7,""),"")</f>
        <v/>
      </c>
      <c r="Q21" s="140" t="str">
        <f>IF('PLOs-TQF-Mapping'!Q21="x",IF('Weighted-Score'!Q$7&gt;0,'Weighted-Score'!Q$7,""),"")</f>
        <v/>
      </c>
      <c r="R21" s="140" t="str">
        <f>IF('PLOs-TQF-Mapping'!R21="x",IF('Weighted-Score'!R$7&gt;0,'Weighted-Score'!R$7,""),"")</f>
        <v/>
      </c>
      <c r="S21" s="140" t="str">
        <f>IF('PLOs-TQF-Mapping'!S21="x",IF('Weighted-Score'!S$7&gt;0,'Weighted-Score'!S$7,""),"")</f>
        <v/>
      </c>
      <c r="T21" s="140" t="str">
        <f>IF('PLOs-TQF-Mapping'!T21="x",IF('Weighted-Score'!T$7&gt;0,'Weighted-Score'!T$7,""),"")</f>
        <v/>
      </c>
      <c r="U21" s="140" t="str">
        <f>IF('PLOs-TQF-Mapping'!U21="x",IF('Weighted-Score'!U$7&gt;0,'Weighted-Score'!U$7,""),"")</f>
        <v/>
      </c>
      <c r="V21" s="140" t="str">
        <f>IF('PLOs-TQF-Mapping'!V21="x",IF('Weighted-Score'!V$7&gt;0,'Weighted-Score'!V$7,""),"")</f>
        <v/>
      </c>
      <c r="W21" s="140" t="str">
        <f>IF('PLOs-TQF-Mapping'!W21="x",IF('Weighted-Score'!W$7&gt;0,'Weighted-Score'!W$7,""),"")</f>
        <v/>
      </c>
      <c r="X21" s="140" t="str">
        <f>IF('PLOs-TQF-Mapping'!X21="x",IF('Weighted-Score'!X$7&gt;0,'Weighted-Score'!X$7,""),"")</f>
        <v/>
      </c>
      <c r="Y21" s="140" t="str">
        <f>IF('PLOs-TQF-Mapping'!Y21="x",IF('Weighted-Score'!Y$7&gt;0,'Weighted-Score'!Y$7,""),"")</f>
        <v/>
      </c>
      <c r="Z21" s="140" t="str">
        <f>IF('PLOs-TQF-Mapping'!Z21="x",IF('Weighted-Score'!Z$7&gt;0,'Weighted-Score'!Z$7,""),"")</f>
        <v/>
      </c>
      <c r="AA21" s="140" t="str">
        <f>IF('PLOs-TQF-Mapping'!AA21="x",IF('Weighted-Score'!AA$7&gt;0,'Weighted-Score'!AA$7,""),"")</f>
        <v/>
      </c>
      <c r="AB21" s="140" t="str">
        <f ca="1">IF('PLOs-TQF-Mapping'!AB21="x",IF('Weighted-Score'!AB$7&gt;0,'Weighted-Score'!AB$7,""),"")</f>
        <v/>
      </c>
      <c r="AC21" s="140" t="str">
        <f>IF('PLOs-TQF-Mapping'!AC21="x",IF('Weighted-Score'!AC$7&gt;0,'Weighted-Score'!AC$7,""),"")</f>
        <v/>
      </c>
      <c r="AD21" s="140" t="str">
        <f>IF('PLOs-TQF-Mapping'!AD21="x",IF('Weighted-Score'!AD$7&gt;0,'Weighted-Score'!AD$7,""),"")</f>
        <v/>
      </c>
      <c r="AE21" s="140" t="str">
        <f>IF('PLOs-TQF-Mapping'!AE21="x",IF('Weighted-Score'!AE$7&gt;0,'Weighted-Score'!AE$7,""),"")</f>
        <v/>
      </c>
      <c r="AF21" s="140" t="str">
        <f>IF('PLOs-TQF-Mapping'!AF21="x",IF('Weighted-Score'!AF$7&gt;0,'Weighted-Score'!AF$7,""),"")</f>
        <v/>
      </c>
      <c r="AG21" s="141">
        <f t="shared" ca="1" si="3"/>
        <v>2</v>
      </c>
      <c r="AH21" s="142">
        <f ca="1">SUM(AG20:AG21)</f>
        <v>7</v>
      </c>
      <c r="AI21" s="10">
        <f ca="1">AH21/AH46</f>
        <v>1</v>
      </c>
      <c r="AJ21" s="164">
        <f ca="1">AH21/PLOsScore!AH$24</f>
        <v>2.5118337504670431E-2</v>
      </c>
      <c r="AK21" s="181"/>
      <c r="AL21" s="181"/>
    </row>
    <row r="22" spans="1:68" ht="18" customHeight="1" thickTop="1">
      <c r="A22" s="8"/>
      <c r="B22" s="5" t="s">
        <v>152</v>
      </c>
      <c r="C22" s="239" t="s">
        <v>147</v>
      </c>
      <c r="D22" s="137" t="str">
        <f ca="1">IF('PLOs-TQF-Mapping'!D22="x",IF('Weighted-Score'!D$7&gt;0,'Weighted-Score'!D$7,""),"")</f>
        <v/>
      </c>
      <c r="E22" s="137">
        <f ca="1">IF('PLOs-TQF-Mapping'!E22="x",IF('Weighted-Score'!E$7&gt;0,'Weighted-Score'!E$7,""),"")</f>
        <v>2.5</v>
      </c>
      <c r="F22" s="137" t="str">
        <f>IF('PLOs-TQF-Mapping'!F22="x",IF('Weighted-Score'!F$7&gt;0,'Weighted-Score'!F$7,""),"")</f>
        <v/>
      </c>
      <c r="G22" s="137">
        <f ca="1">IF('PLOs-TQF-Mapping'!G22="x",IF('Weighted-Score'!G$7&gt;0,'Weighted-Score'!G$7,""),"")</f>
        <v>2</v>
      </c>
      <c r="H22" s="137">
        <f ca="1">IF('PLOs-TQF-Mapping'!H22="x",IF('Weighted-Score'!H$7&gt;0,'Weighted-Score'!H$7,""),"")</f>
        <v>2</v>
      </c>
      <c r="I22" s="137" t="str">
        <f>IF('PLOs-TQF-Mapping'!I22="x",IF('Weighted-Score'!I$7&gt;0,'Weighted-Score'!I$7,""),"")</f>
        <v/>
      </c>
      <c r="J22" s="137">
        <f ca="1">IF('PLOs-TQF-Mapping'!J22="x",IF('Weighted-Score'!J$7&gt;0,'Weighted-Score'!J$7,""),"")</f>
        <v>1.5</v>
      </c>
      <c r="K22" s="137" t="str">
        <f>IF('PLOs-TQF-Mapping'!K22="x",IF('Weighted-Score'!K$7&gt;0,'Weighted-Score'!K$7,""),"")</f>
        <v/>
      </c>
      <c r="L22" s="137" t="str">
        <f>IF('PLOs-TQF-Mapping'!L22="x",IF('Weighted-Score'!L$7&gt;0,'Weighted-Score'!L$7,""),"")</f>
        <v/>
      </c>
      <c r="M22" s="137" t="str">
        <f>IF('PLOs-TQF-Mapping'!M22="x",IF('Weighted-Score'!M$7&gt;0,'Weighted-Score'!M$7,""),"")</f>
        <v/>
      </c>
      <c r="N22" s="137" t="str">
        <f>IF('PLOs-TQF-Mapping'!N22="x",IF('Weighted-Score'!N$7&gt;0,'Weighted-Score'!N$7,""),"")</f>
        <v/>
      </c>
      <c r="O22" s="137" t="str">
        <f>IF('PLOs-TQF-Mapping'!O22="x",IF('Weighted-Score'!O$7&gt;0,'Weighted-Score'!O$7,""),"")</f>
        <v/>
      </c>
      <c r="P22" s="137" t="str">
        <f>IF('PLOs-TQF-Mapping'!P22="x",IF('Weighted-Score'!P$7&gt;0,'Weighted-Score'!P$7,""),"")</f>
        <v/>
      </c>
      <c r="Q22" s="137" t="str">
        <f>IF('PLOs-TQF-Mapping'!Q22="x",IF('Weighted-Score'!Q$7&gt;0,'Weighted-Score'!Q$7,""),"")</f>
        <v/>
      </c>
      <c r="R22" s="137" t="str">
        <f>IF('PLOs-TQF-Mapping'!R22="x",IF('Weighted-Score'!R$7&gt;0,'Weighted-Score'!R$7,""),"")</f>
        <v/>
      </c>
      <c r="S22" s="137" t="str">
        <f>IF('PLOs-TQF-Mapping'!S22="x",IF('Weighted-Score'!S$7&gt;0,'Weighted-Score'!S$7,""),"")</f>
        <v/>
      </c>
      <c r="T22" s="137" t="str">
        <f>IF('PLOs-TQF-Mapping'!T22="x",IF('Weighted-Score'!T$7&gt;0,'Weighted-Score'!T$7,""),"")</f>
        <v/>
      </c>
      <c r="U22" s="137" t="str">
        <f>IF('PLOs-TQF-Mapping'!U22="x",IF('Weighted-Score'!U$7&gt;0,'Weighted-Score'!U$7,""),"")</f>
        <v/>
      </c>
      <c r="V22" s="137" t="str">
        <f>IF('PLOs-TQF-Mapping'!V22="x",IF('Weighted-Score'!V$7&gt;0,'Weighted-Score'!V$7,""),"")</f>
        <v/>
      </c>
      <c r="W22" s="137" t="str">
        <f>IF('PLOs-TQF-Mapping'!W22="x",IF('Weighted-Score'!W$7&gt;0,'Weighted-Score'!W$7,""),"")</f>
        <v/>
      </c>
      <c r="X22" s="137" t="str">
        <f>IF('PLOs-TQF-Mapping'!X22="x",IF('Weighted-Score'!X$7&gt;0,'Weighted-Score'!X$7,""),"")</f>
        <v/>
      </c>
      <c r="Y22" s="137" t="str">
        <f>IF('PLOs-TQF-Mapping'!Y22="x",IF('Weighted-Score'!Y$7&gt;0,'Weighted-Score'!Y$7,""),"")</f>
        <v/>
      </c>
      <c r="Z22" s="137">
        <f ca="1">IF('PLOs-TQF-Mapping'!Z22="x",IF('Weighted-Score'!Z$7&gt;0,'Weighted-Score'!Z$7,""),"")</f>
        <v>2</v>
      </c>
      <c r="AA22" s="137" t="str">
        <f>IF('PLOs-TQF-Mapping'!AA22="x",IF('Weighted-Score'!AA$7&gt;0,'Weighted-Score'!AA$7,""),"")</f>
        <v/>
      </c>
      <c r="AB22" s="137" t="str">
        <f>IF('PLOs-TQF-Mapping'!AB22="x",IF('Weighted-Score'!AB$7&gt;0,'Weighted-Score'!AB$7,""),"")</f>
        <v/>
      </c>
      <c r="AC22" s="137" t="str">
        <f>IF('PLOs-TQF-Mapping'!AC22="x",IF('Weighted-Score'!AC$7&gt;0,'Weighted-Score'!AC$7,""),"")</f>
        <v/>
      </c>
      <c r="AD22" s="137" t="str">
        <f>IF('PLOs-TQF-Mapping'!AD22="x",IF('Weighted-Score'!AD$7&gt;0,'Weighted-Score'!AD$7,""),"")</f>
        <v/>
      </c>
      <c r="AE22" s="137" t="str">
        <f>IF('PLOs-TQF-Mapping'!AE22="x",IF('Weighted-Score'!AE$7&gt;0,'Weighted-Score'!AE$7,""),"")</f>
        <v/>
      </c>
      <c r="AF22" s="137" t="str">
        <f>IF('PLOs-TQF-Mapping'!AF22="x",IF('Weighted-Score'!AF$7&gt;0,'Weighted-Score'!AF$7,""),"")</f>
        <v/>
      </c>
      <c r="AG22" s="46">
        <f t="shared" ca="1" si="3"/>
        <v>10</v>
      </c>
      <c r="AJ22" s="165"/>
    </row>
    <row r="23" spans="1:68" ht="18" customHeight="1">
      <c r="A23" s="8"/>
      <c r="B23" s="5" t="s">
        <v>152</v>
      </c>
      <c r="C23" s="239" t="s">
        <v>148</v>
      </c>
      <c r="D23" s="24" t="str">
        <f>IF('PLOs-TQF-Mapping'!D23="x",IF('Weighted-Score'!D$7&gt;0,'Weighted-Score'!D$7,""),"")</f>
        <v/>
      </c>
      <c r="E23" s="24" t="str">
        <f>IF('PLOs-TQF-Mapping'!E23="x",IF('Weighted-Score'!E$7&gt;0,'Weighted-Score'!E$7,""),"")</f>
        <v/>
      </c>
      <c r="F23" s="24" t="str">
        <f>IF('PLOs-TQF-Mapping'!F23="x",IF('Weighted-Score'!F$7&gt;0,'Weighted-Score'!F$7,""),"")</f>
        <v/>
      </c>
      <c r="G23" s="24" t="str">
        <f>IF('PLOs-TQF-Mapping'!G23="x",IF('Weighted-Score'!G$7&gt;0,'Weighted-Score'!G$7,""),"")</f>
        <v/>
      </c>
      <c r="H23" s="24" t="str">
        <f>IF('PLOs-TQF-Mapping'!H23="x",IF('Weighted-Score'!H$7&gt;0,'Weighted-Score'!H$7,""),"")</f>
        <v/>
      </c>
      <c r="I23" s="24" t="str">
        <f ca="1">IF('PLOs-TQF-Mapping'!I23="x",IF('Weighted-Score'!I$7&gt;0,'Weighted-Score'!I$7,""),"")</f>
        <v/>
      </c>
      <c r="J23" s="24">
        <f ca="1">IF('PLOs-TQF-Mapping'!J23="x",IF('Weighted-Score'!J$7&gt;0,'Weighted-Score'!J$7,""),"")</f>
        <v>1.5</v>
      </c>
      <c r="K23" s="24" t="str">
        <f>IF('PLOs-TQF-Mapping'!K23="x",IF('Weighted-Score'!K$7&gt;0,'Weighted-Score'!K$7,""),"")</f>
        <v/>
      </c>
      <c r="L23" s="24" t="str">
        <f>IF('PLOs-TQF-Mapping'!L23="x",IF('Weighted-Score'!L$7&gt;0,'Weighted-Score'!L$7,""),"")</f>
        <v/>
      </c>
      <c r="M23" s="24" t="str">
        <f>IF('PLOs-TQF-Mapping'!M23="x",IF('Weighted-Score'!M$7&gt;0,'Weighted-Score'!M$7,""),"")</f>
        <v/>
      </c>
      <c r="N23" s="24" t="str">
        <f>IF('PLOs-TQF-Mapping'!N23="x",IF('Weighted-Score'!N$7&gt;0,'Weighted-Score'!N$7,""),"")</f>
        <v/>
      </c>
      <c r="O23" s="24" t="str">
        <f>IF('PLOs-TQF-Mapping'!O23="x",IF('Weighted-Score'!O$7&gt;0,'Weighted-Score'!O$7,""),"")</f>
        <v/>
      </c>
      <c r="P23" s="24" t="str">
        <f>IF('PLOs-TQF-Mapping'!P23="x",IF('Weighted-Score'!P$7&gt;0,'Weighted-Score'!P$7,""),"")</f>
        <v/>
      </c>
      <c r="Q23" s="24" t="str">
        <f>IF('PLOs-TQF-Mapping'!Q23="x",IF('Weighted-Score'!Q$7&gt;0,'Weighted-Score'!Q$7,""),"")</f>
        <v/>
      </c>
      <c r="R23" s="24" t="str">
        <f>IF('PLOs-TQF-Mapping'!R23="x",IF('Weighted-Score'!R$7&gt;0,'Weighted-Score'!R$7,""),"")</f>
        <v/>
      </c>
      <c r="S23" s="24" t="str">
        <f>IF('PLOs-TQF-Mapping'!S23="x",IF('Weighted-Score'!S$7&gt;0,'Weighted-Score'!S$7,""),"")</f>
        <v/>
      </c>
      <c r="T23" s="24" t="str">
        <f>IF('PLOs-TQF-Mapping'!T23="x",IF('Weighted-Score'!T$7&gt;0,'Weighted-Score'!T$7,""),"")</f>
        <v/>
      </c>
      <c r="U23" s="24" t="str">
        <f>IF('PLOs-TQF-Mapping'!U23="x",IF('Weighted-Score'!U$7&gt;0,'Weighted-Score'!U$7,""),"")</f>
        <v/>
      </c>
      <c r="V23" s="24" t="str">
        <f>IF('PLOs-TQF-Mapping'!V23="x",IF('Weighted-Score'!V$7&gt;0,'Weighted-Score'!V$7,""),"")</f>
        <v/>
      </c>
      <c r="W23" s="24" t="str">
        <f>IF('PLOs-TQF-Mapping'!W23="x",IF('Weighted-Score'!W$7&gt;0,'Weighted-Score'!W$7,""),"")</f>
        <v/>
      </c>
      <c r="X23" s="24" t="str">
        <f>IF('PLOs-TQF-Mapping'!X23="x",IF('Weighted-Score'!X$7&gt;0,'Weighted-Score'!X$7,""),"")</f>
        <v/>
      </c>
      <c r="Y23" s="24" t="str">
        <f ca="1">IF('PLOs-TQF-Mapping'!Y23="x",IF('Weighted-Score'!Y$7&gt;0,'Weighted-Score'!Y$7,""),"")</f>
        <v/>
      </c>
      <c r="Z23" s="24" t="str">
        <f>IF('PLOs-TQF-Mapping'!Z23="x",IF('Weighted-Score'!Z$7&gt;0,'Weighted-Score'!Z$7,""),"")</f>
        <v/>
      </c>
      <c r="AA23" s="24" t="str">
        <f>IF('PLOs-TQF-Mapping'!AA23="x",IF('Weighted-Score'!AA$7&gt;0,'Weighted-Score'!AA$7,""),"")</f>
        <v/>
      </c>
      <c r="AB23" s="24" t="str">
        <f>IF('PLOs-TQF-Mapping'!AB23="x",IF('Weighted-Score'!AB$7&gt;0,'Weighted-Score'!AB$7,""),"")</f>
        <v/>
      </c>
      <c r="AC23" s="24" t="str">
        <f>IF('PLOs-TQF-Mapping'!AC23="x",IF('Weighted-Score'!AC$7&gt;0,'Weighted-Score'!AC$7,""),"")</f>
        <v/>
      </c>
      <c r="AD23" s="24" t="str">
        <f>IF('PLOs-TQF-Mapping'!AD23="x",IF('Weighted-Score'!AD$7&gt;0,'Weighted-Score'!AD$7,""),"")</f>
        <v/>
      </c>
      <c r="AE23" s="24" t="str">
        <f>IF('PLOs-TQF-Mapping'!AE23="x",IF('Weighted-Score'!AE$7&gt;0,'Weighted-Score'!AE$7,""),"")</f>
        <v/>
      </c>
      <c r="AF23" s="24" t="str">
        <f>IF('PLOs-TQF-Mapping'!AF23="x",IF('Weighted-Score'!AF$7&gt;0,'Weighted-Score'!AF$7,""),"")</f>
        <v/>
      </c>
      <c r="AG23" s="46">
        <f t="shared" ca="1" si="3"/>
        <v>1.5</v>
      </c>
      <c r="AH23" s="10">
        <f ca="1">SUM(AG22:AG23)</f>
        <v>11.5</v>
      </c>
      <c r="AI23" s="10">
        <f ca="1">AH23/AH48</f>
        <v>1</v>
      </c>
      <c r="AJ23" s="164">
        <f ca="1">AH23/PLOsScore!AH$24</f>
        <v>4.1265840186244282E-2</v>
      </c>
      <c r="AK23" s="10"/>
      <c r="AL23" s="10"/>
    </row>
    <row r="24" spans="1:68" ht="18" customHeight="1">
      <c r="AH24" s="10">
        <f ca="1">SUM(AH8:AH23)</f>
        <v>117.15178571428571</v>
      </c>
      <c r="AK24" s="10"/>
      <c r="AL24" s="10"/>
    </row>
    <row r="25" spans="1:68" ht="18" customHeight="1">
      <c r="D25" s="3"/>
      <c r="AI25" s="10"/>
      <c r="AK25" s="10"/>
      <c r="AL25" s="10"/>
    </row>
    <row r="27" spans="1:68" ht="18" customHeight="1">
      <c r="C27" s="3" t="s">
        <v>185</v>
      </c>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L27" s="8" t="s">
        <v>116</v>
      </c>
      <c r="BP27" s="8"/>
    </row>
    <row r="28" spans="1:68" ht="18" customHeight="1">
      <c r="B28" s="27" t="s">
        <v>116</v>
      </c>
      <c r="C28" s="27" t="s">
        <v>117</v>
      </c>
      <c r="D28" s="16" t="s">
        <v>118</v>
      </c>
      <c r="E28" s="16" t="s">
        <v>119</v>
      </c>
      <c r="F28" s="16" t="s">
        <v>120</v>
      </c>
      <c r="G28" s="16" t="s">
        <v>121</v>
      </c>
      <c r="H28" s="16" t="s">
        <v>122</v>
      </c>
      <c r="I28" s="16" t="s">
        <v>123</v>
      </c>
      <c r="J28" s="16" t="s">
        <v>124</v>
      </c>
      <c r="K28" s="16" t="s">
        <v>125</v>
      </c>
      <c r="L28" s="16" t="s">
        <v>126</v>
      </c>
      <c r="M28" s="16" t="s">
        <v>127</v>
      </c>
      <c r="N28" s="16" t="s">
        <v>128</v>
      </c>
      <c r="O28" s="16" t="s">
        <v>129</v>
      </c>
      <c r="P28" s="16" t="s">
        <v>130</v>
      </c>
      <c r="Q28" s="16" t="s">
        <v>131</v>
      </c>
      <c r="R28" s="16" t="s">
        <v>132</v>
      </c>
      <c r="S28" s="16" t="s">
        <v>133</v>
      </c>
      <c r="T28" s="16" t="s">
        <v>134</v>
      </c>
      <c r="U28" s="16" t="s">
        <v>135</v>
      </c>
      <c r="V28" s="16" t="s">
        <v>136</v>
      </c>
      <c r="W28" s="16" t="s">
        <v>137</v>
      </c>
      <c r="X28" s="16" t="s">
        <v>138</v>
      </c>
      <c r="Y28" s="16" t="s">
        <v>139</v>
      </c>
      <c r="Z28" s="16" t="s">
        <v>140</v>
      </c>
      <c r="AA28" s="16" t="s">
        <v>141</v>
      </c>
      <c r="AB28" s="16" t="s">
        <v>142</v>
      </c>
      <c r="AC28" s="16" t="s">
        <v>143</v>
      </c>
      <c r="AD28" s="16" t="s">
        <v>144</v>
      </c>
      <c r="AE28" s="16" t="s">
        <v>145</v>
      </c>
      <c r="AF28" s="16" t="s">
        <v>146</v>
      </c>
      <c r="AG28" s="8" t="s">
        <v>184</v>
      </c>
      <c r="AH28" s="3" t="s">
        <v>186</v>
      </c>
      <c r="AL28" s="104"/>
      <c r="AM28" s="158" t="s">
        <v>118</v>
      </c>
      <c r="AN28" s="158" t="s">
        <v>119</v>
      </c>
      <c r="AO28" s="158" t="s">
        <v>120</v>
      </c>
      <c r="AP28" s="158" t="s">
        <v>121</v>
      </c>
      <c r="AQ28" s="158" t="s">
        <v>122</v>
      </c>
      <c r="AR28" s="158" t="s">
        <v>123</v>
      </c>
      <c r="AS28" s="158" t="s">
        <v>124</v>
      </c>
      <c r="AT28" s="158" t="s">
        <v>125</v>
      </c>
      <c r="AU28" s="158" t="s">
        <v>126</v>
      </c>
      <c r="AV28" s="158" t="s">
        <v>127</v>
      </c>
      <c r="AW28" s="158" t="s">
        <v>128</v>
      </c>
      <c r="AX28" s="158" t="s">
        <v>129</v>
      </c>
      <c r="AY28" s="158" t="s">
        <v>130</v>
      </c>
      <c r="AZ28" s="158" t="s">
        <v>131</v>
      </c>
      <c r="BA28" s="158" t="s">
        <v>132</v>
      </c>
      <c r="BB28" s="158" t="s">
        <v>133</v>
      </c>
      <c r="BC28" s="158" t="s">
        <v>134</v>
      </c>
      <c r="BD28" s="158" t="s">
        <v>135</v>
      </c>
      <c r="BE28" s="158" t="s">
        <v>136</v>
      </c>
      <c r="BF28" s="158" t="s">
        <v>137</v>
      </c>
      <c r="BG28" s="158" t="s">
        <v>138</v>
      </c>
      <c r="BH28" s="158" t="s">
        <v>139</v>
      </c>
      <c r="BI28" s="158">
        <v>4.4000000000000004</v>
      </c>
      <c r="BJ28" s="158" t="s">
        <v>141</v>
      </c>
      <c r="BK28" s="158" t="s">
        <v>142</v>
      </c>
      <c r="BL28" s="158" t="s">
        <v>143</v>
      </c>
      <c r="BM28" s="158" t="s">
        <v>144</v>
      </c>
      <c r="BN28" s="158" t="s">
        <v>145</v>
      </c>
      <c r="BO28" s="158" t="s">
        <v>146</v>
      </c>
      <c r="BP28" s="8"/>
    </row>
    <row r="29" spans="1:68" ht="18" customHeight="1">
      <c r="B29" s="5" t="s">
        <v>147</v>
      </c>
      <c r="C29" s="239" t="s">
        <v>147</v>
      </c>
      <c r="D29" s="24" t="str">
        <f>IF('PLOs-TQF-Mapping'!D4="x",IF(Weighted!D$7&gt;0,Weighted!D$7,""),"")</f>
        <v/>
      </c>
      <c r="E29" s="24" t="str">
        <f>IF('PLOs-TQF-Mapping'!E4="x",IF(Weighted!E$7&gt;0,Weighted!E$7,""),"")</f>
        <v/>
      </c>
      <c r="F29" s="24" t="str">
        <f>IF('PLOs-TQF-Mapping'!F4="x",IF(Weighted!F$7&gt;0,Weighted!F$7,""),"")</f>
        <v/>
      </c>
      <c r="G29" s="24" t="str">
        <f>IF('PLOs-TQF-Mapping'!G4="x",IF(Weighted!G$7&gt;0,Weighted!G$7,""),"")</f>
        <v/>
      </c>
      <c r="H29" s="24" t="str">
        <f>IF('PLOs-TQF-Mapping'!H4="x",IF(Weighted!H$7&gt;0,Weighted!H$7,""),"")</f>
        <v/>
      </c>
      <c r="I29" s="24" t="str">
        <f>IF('PLOs-TQF-Mapping'!I4="x",IF(Weighted!I$7&gt;0,Weighted!I$7,""),"")</f>
        <v/>
      </c>
      <c r="J29" s="24" t="str">
        <f>IF('PLOs-TQF-Mapping'!J4="x",IF(Weighted!J$7&gt;0,Weighted!J$7,""),"")</f>
        <v/>
      </c>
      <c r="K29" s="24" t="str">
        <f ca="1">IF('PLOs-TQF-Mapping'!K4="x",IF(Weighted!K$7&gt;0,Weighted!K$7,""),"")</f>
        <v/>
      </c>
      <c r="L29" s="24" t="str">
        <f>IF('PLOs-TQF-Mapping'!L4="x",IF(Weighted!L$7&gt;0,Weighted!L$7,""),"")</f>
        <v/>
      </c>
      <c r="M29" s="24" t="str">
        <f>IF('PLOs-TQF-Mapping'!M4="x",IF(Weighted!M$7&gt;0,Weighted!M$7,""),"")</f>
        <v/>
      </c>
      <c r="N29" s="24" t="str">
        <f>IF('PLOs-TQF-Mapping'!N4="x",IF(Weighted!N$7&gt;0,Weighted!N$7,""),"")</f>
        <v/>
      </c>
      <c r="O29" s="24" t="str">
        <f>IF('PLOs-TQF-Mapping'!O4="x",IF(Weighted!O$7&gt;0,Weighted!O$7,""),"")</f>
        <v/>
      </c>
      <c r="P29" s="24" t="str">
        <f>IF('PLOs-TQF-Mapping'!P4="x",IF(Weighted!P$7&gt;0,Weighted!P$7,""),"")</f>
        <v/>
      </c>
      <c r="Q29" s="24" t="str">
        <f>IF('PLOs-TQF-Mapping'!Q4="x",IF(Weighted!Q$7&gt;0,Weighted!Q$7,""),"")</f>
        <v/>
      </c>
      <c r="R29" s="24" t="str">
        <f>IF('PLOs-TQF-Mapping'!R4="x",IF(Weighted!R$7&gt;0,Weighted!R$7,""),"")</f>
        <v/>
      </c>
      <c r="S29" s="24" t="str">
        <f>IF('PLOs-TQF-Mapping'!S4="x",IF(Weighted!S$7&gt;0,Weighted!S$7,""),"")</f>
        <v/>
      </c>
      <c r="T29" s="24" t="str">
        <f>IF('PLOs-TQF-Mapping'!T4="x",IF(Weighted!T$7&gt;0,Weighted!T$7,""),"")</f>
        <v/>
      </c>
      <c r="U29" s="24" t="str">
        <f>IF('PLOs-TQF-Mapping'!U4="x",IF(Weighted!U$7&gt;0,Weighted!U$7,""),"")</f>
        <v/>
      </c>
      <c r="V29" s="24" t="str">
        <f>IF('PLOs-TQF-Mapping'!V4="x",IF(Weighted!V$7&gt;0,Weighted!V$7,""),"")</f>
        <v/>
      </c>
      <c r="W29" s="24" t="str">
        <f>IF('PLOs-TQF-Mapping'!W4="x",IF(Weighted!W$7&gt;0,Weighted!W$7,""),"")</f>
        <v/>
      </c>
      <c r="X29" s="24" t="str">
        <f>IF('PLOs-TQF-Mapping'!X4="x",IF(Weighted!X$7&gt;0,Weighted!X$7,""),"")</f>
        <v/>
      </c>
      <c r="Y29" s="24" t="str">
        <f>IF('PLOs-TQF-Mapping'!Y4="x",IF(Weighted!Y$7&gt;0,Weighted!Y$7,""),"")</f>
        <v/>
      </c>
      <c r="Z29" s="24" t="str">
        <f>IF('PLOs-TQF-Mapping'!Z4="x",IF(Weighted!Z$7&gt;0,Weighted!Z$7,""),"")</f>
        <v/>
      </c>
      <c r="AA29" s="24" t="str">
        <f>IF('PLOs-TQF-Mapping'!AA4="x",IF(Weighted!AA$7&gt;0,Weighted!AA$7,""),"")</f>
        <v/>
      </c>
      <c r="AB29" s="24" t="str">
        <f>IF('PLOs-TQF-Mapping'!AB4="x",IF(Weighted!AB$7&gt;0,Weighted!AB$7,""),"")</f>
        <v/>
      </c>
      <c r="AC29" s="24" t="str">
        <f>IF('PLOs-TQF-Mapping'!AC4="x",IF(Weighted!AC$7&gt;0,Weighted!AC$7,""),"")</f>
        <v/>
      </c>
      <c r="AD29" s="24" t="str">
        <f>IF('PLOs-TQF-Mapping'!AD4="x",IF(Weighted!AD$7&gt;0,Weighted!AD$7,""),"")</f>
        <v/>
      </c>
      <c r="AE29" s="24" t="str">
        <f>IF('PLOs-TQF-Mapping'!AE4="x",IF(Weighted!AE$7&gt;0,Weighted!AE$7,""),"")</f>
        <v/>
      </c>
      <c r="AF29" s="24" t="str">
        <f>IF('PLOs-TQF-Mapping'!AF4="x",IF(Weighted!AF$7&gt;0,Weighted!AF$7,""),"")</f>
        <v/>
      </c>
      <c r="AG29" s="46">
        <f ca="1">SUM(D29:AF29)</f>
        <v>0</v>
      </c>
      <c r="AL29" s="104">
        <v>1</v>
      </c>
      <c r="AM29" s="196" t="str">
        <f t="shared" ref="AM29:AV34" si="5">IF(SUMIF($B$29:$B$48,$AL29,D$29:D$48) &gt; 0,SUMIF($B$29:$B$48,$AL29,D$29:D$48),"")</f>
        <v/>
      </c>
      <c r="AN29" s="196" t="str">
        <f t="shared" si="5"/>
        <v/>
      </c>
      <c r="AO29" s="196" t="str">
        <f t="shared" si="5"/>
        <v/>
      </c>
      <c r="AP29" s="196" t="str">
        <f t="shared" si="5"/>
        <v/>
      </c>
      <c r="AQ29" s="196" t="str">
        <f t="shared" si="5"/>
        <v/>
      </c>
      <c r="AR29" s="196" t="str">
        <f t="shared" ca="1" si="5"/>
        <v/>
      </c>
      <c r="AS29" s="196" t="str">
        <f t="shared" si="5"/>
        <v/>
      </c>
      <c r="AT29" s="196" t="str">
        <f t="shared" ca="1" si="5"/>
        <v/>
      </c>
      <c r="AU29" s="196">
        <f t="shared" ca="1" si="5"/>
        <v>4</v>
      </c>
      <c r="AV29" s="196" t="str">
        <f t="shared" si="5"/>
        <v/>
      </c>
      <c r="AW29" s="196" t="str">
        <f t="shared" ref="AW29:BF34" si="6">IF(SUMIF($B$29:$B$48,$AL29,N$29:N$48) &gt; 0,SUMIF($B$29:$B$48,$AL29,N$29:N$48),"")</f>
        <v/>
      </c>
      <c r="AX29" s="196" t="str">
        <f t="shared" si="6"/>
        <v/>
      </c>
      <c r="AY29" s="196" t="str">
        <f t="shared" ca="1" si="6"/>
        <v/>
      </c>
      <c r="AZ29" s="196" t="str">
        <f t="shared" si="6"/>
        <v/>
      </c>
      <c r="BA29" s="196" t="str">
        <f t="shared" ca="1" si="6"/>
        <v/>
      </c>
      <c r="BB29" s="196" t="str">
        <f t="shared" si="6"/>
        <v/>
      </c>
      <c r="BC29" s="196" t="str">
        <f t="shared" si="6"/>
        <v/>
      </c>
      <c r="BD29" s="196" t="str">
        <f t="shared" si="6"/>
        <v/>
      </c>
      <c r="BE29" s="196">
        <f t="shared" ca="1" si="6"/>
        <v>5</v>
      </c>
      <c r="BF29" s="196" t="str">
        <f t="shared" si="6"/>
        <v/>
      </c>
      <c r="BG29" s="196" t="str">
        <f t="shared" ref="BG29:BO34" si="7">IF(SUMIF($B$29:$B$48,$AL29,X$29:X$48) &gt; 0,SUMIF($B$29:$B$48,$AL29,X$29:X$48),"")</f>
        <v/>
      </c>
      <c r="BH29" s="196" t="str">
        <f t="shared" ca="1" si="7"/>
        <v/>
      </c>
      <c r="BI29" s="196" t="str">
        <f t="shared" si="7"/>
        <v/>
      </c>
      <c r="BJ29" s="196" t="str">
        <f t="shared" si="7"/>
        <v/>
      </c>
      <c r="BK29" s="196" t="str">
        <f t="shared" si="7"/>
        <v/>
      </c>
      <c r="BL29" s="196" t="str">
        <f t="shared" si="7"/>
        <v/>
      </c>
      <c r="BM29" s="196" t="str">
        <f t="shared" ca="1" si="7"/>
        <v/>
      </c>
      <c r="BN29" s="196" t="str">
        <f t="shared" si="7"/>
        <v/>
      </c>
      <c r="BO29" s="196" t="str">
        <f t="shared" si="7"/>
        <v/>
      </c>
      <c r="BP29" s="46">
        <f t="shared" ref="BP29:BP34" ca="1" si="8">SUM(AM29:BO29)</f>
        <v>9</v>
      </c>
    </row>
    <row r="30" spans="1:68" ht="18" customHeight="1">
      <c r="B30" s="5" t="s">
        <v>147</v>
      </c>
      <c r="C30" s="239" t="s">
        <v>148</v>
      </c>
      <c r="D30" s="24" t="str">
        <f>IF('PLOs-TQF-Mapping'!D5="x",IF(Weighted!D$7&gt;0,Weighted!D$7,""),"")</f>
        <v/>
      </c>
      <c r="E30" s="24" t="str">
        <f>IF('PLOs-TQF-Mapping'!E5="x",IF(Weighted!E$7&gt;0,Weighted!E$7,""),"")</f>
        <v/>
      </c>
      <c r="F30" s="24" t="str">
        <f>IF('PLOs-TQF-Mapping'!F5="x",IF(Weighted!F$7&gt;0,Weighted!F$7,""),"")</f>
        <v/>
      </c>
      <c r="G30" s="24" t="str">
        <f>IF('PLOs-TQF-Mapping'!G5="x",IF(Weighted!G$7&gt;0,Weighted!G$7,""),"")</f>
        <v/>
      </c>
      <c r="H30" s="24" t="str">
        <f>IF('PLOs-TQF-Mapping'!H5="x",IF(Weighted!H$7&gt;0,Weighted!H$7,""),"")</f>
        <v/>
      </c>
      <c r="I30" s="24" t="str">
        <f>IF('PLOs-TQF-Mapping'!I5="x",IF(Weighted!I$7&gt;0,Weighted!I$7,""),"")</f>
        <v/>
      </c>
      <c r="J30" s="24" t="str">
        <f>IF('PLOs-TQF-Mapping'!J5="x",IF(Weighted!J$7&gt;0,Weighted!J$7,""),"")</f>
        <v/>
      </c>
      <c r="K30" s="24" t="str">
        <f>IF('PLOs-TQF-Mapping'!K5="x",IF(Weighted!K$7&gt;0,Weighted!K$7,""),"")</f>
        <v/>
      </c>
      <c r="L30" s="24" t="str">
        <f>IF('PLOs-TQF-Mapping'!L5="x",IF(Weighted!L$7&gt;0,Weighted!L$7,""),"")</f>
        <v/>
      </c>
      <c r="M30" s="24" t="str">
        <f>IF('PLOs-TQF-Mapping'!M5="x",IF(Weighted!M$7&gt;0,Weighted!M$7,""),"")</f>
        <v/>
      </c>
      <c r="N30" s="24" t="str">
        <f>IF('PLOs-TQF-Mapping'!N5="x",IF(Weighted!N$7&gt;0,Weighted!N$7,""),"")</f>
        <v/>
      </c>
      <c r="O30" s="24" t="str">
        <f>IF('PLOs-TQF-Mapping'!O5="x",IF(Weighted!O$7&gt;0,Weighted!O$7,""),"")</f>
        <v/>
      </c>
      <c r="P30" s="24" t="str">
        <f ca="1">IF('PLOs-TQF-Mapping'!P5="x",IF(Weighted!P$7&gt;0,Weighted!P$7,""),"")</f>
        <v/>
      </c>
      <c r="Q30" s="24" t="str">
        <f>IF('PLOs-TQF-Mapping'!Q5="x",IF(Weighted!Q$7&gt;0,Weighted!Q$7,""),"")</f>
        <v/>
      </c>
      <c r="R30" s="24" t="str">
        <f>IF('PLOs-TQF-Mapping'!R5="x",IF(Weighted!R$7&gt;0,Weighted!R$7,""),"")</f>
        <v/>
      </c>
      <c r="S30" s="24" t="str">
        <f>IF('PLOs-TQF-Mapping'!S5="x",IF(Weighted!S$7&gt;0,Weighted!S$7,""),"")</f>
        <v/>
      </c>
      <c r="T30" s="24" t="str">
        <f>IF('PLOs-TQF-Mapping'!T5="x",IF(Weighted!T$7&gt;0,Weighted!T$7,""),"")</f>
        <v/>
      </c>
      <c r="U30" s="24" t="str">
        <f>IF('PLOs-TQF-Mapping'!U5="x",IF(Weighted!U$7&gt;0,Weighted!U$7,""),"")</f>
        <v/>
      </c>
      <c r="V30" s="24" t="str">
        <f>IF('PLOs-TQF-Mapping'!V5="x",IF(Weighted!V$7&gt;0,Weighted!V$7,""),"")</f>
        <v/>
      </c>
      <c r="W30" s="24" t="str">
        <f>IF('PLOs-TQF-Mapping'!W5="x",IF(Weighted!W$7&gt;0,Weighted!W$7,""),"")</f>
        <v/>
      </c>
      <c r="X30" s="24" t="str">
        <f>IF('PLOs-TQF-Mapping'!X5="x",IF(Weighted!X$7&gt;0,Weighted!X$7,""),"")</f>
        <v/>
      </c>
      <c r="Y30" s="24" t="str">
        <f>IF('PLOs-TQF-Mapping'!Y5="x",IF(Weighted!Y$7&gt;0,Weighted!Y$7,""),"")</f>
        <v/>
      </c>
      <c r="Z30" s="24" t="str">
        <f>IF('PLOs-TQF-Mapping'!Z5="x",IF(Weighted!Z$7&gt;0,Weighted!Z$7,""),"")</f>
        <v/>
      </c>
      <c r="AA30" s="24" t="str">
        <f>IF('PLOs-TQF-Mapping'!AA5="x",IF(Weighted!AA$7&gt;0,Weighted!AA$7,""),"")</f>
        <v/>
      </c>
      <c r="AB30" s="24" t="str">
        <f>IF('PLOs-TQF-Mapping'!AB5="x",IF(Weighted!AB$7&gt;0,Weighted!AB$7,""),"")</f>
        <v/>
      </c>
      <c r="AC30" s="24" t="str">
        <f>IF('PLOs-TQF-Mapping'!AC5="x",IF(Weighted!AC$7&gt;0,Weighted!AC$7,""),"")</f>
        <v/>
      </c>
      <c r="AD30" s="24" t="str">
        <f>IF('PLOs-TQF-Mapping'!AD5="x",IF(Weighted!AD$7&gt;0,Weighted!AD$7,""),"")</f>
        <v/>
      </c>
      <c r="AE30" s="24" t="str">
        <f>IF('PLOs-TQF-Mapping'!AE5="x",IF(Weighted!AE$7&gt;0,Weighted!AE$7,""),"")</f>
        <v/>
      </c>
      <c r="AF30" s="24" t="str">
        <f>IF('PLOs-TQF-Mapping'!AF5="x",IF(Weighted!AF$7&gt;0,Weighted!AF$7,""),"")</f>
        <v/>
      </c>
      <c r="AG30" s="46">
        <f t="shared" ref="AG30:AG48" ca="1" si="9">SUM(D30:AF30)</f>
        <v>0</v>
      </c>
      <c r="AL30" s="104">
        <v>2</v>
      </c>
      <c r="AM30" s="196" t="str">
        <f t="shared" si="5"/>
        <v/>
      </c>
      <c r="AN30" s="196" t="str">
        <f t="shared" si="5"/>
        <v/>
      </c>
      <c r="AO30" s="196" t="str">
        <f t="shared" si="5"/>
        <v/>
      </c>
      <c r="AP30" s="196" t="str">
        <f t="shared" si="5"/>
        <v/>
      </c>
      <c r="AQ30" s="196" t="str">
        <f t="shared" si="5"/>
        <v/>
      </c>
      <c r="AR30" s="196" t="str">
        <f t="shared" si="5"/>
        <v/>
      </c>
      <c r="AS30" s="196" t="str">
        <f t="shared" si="5"/>
        <v/>
      </c>
      <c r="AT30" s="196" t="str">
        <f t="shared" si="5"/>
        <v/>
      </c>
      <c r="AU30" s="196" t="str">
        <f t="shared" si="5"/>
        <v/>
      </c>
      <c r="AV30" s="196">
        <f t="shared" ca="1" si="5"/>
        <v>16</v>
      </c>
      <c r="AW30" s="196" t="str">
        <f t="shared" si="6"/>
        <v/>
      </c>
      <c r="AX30" s="196" t="str">
        <f t="shared" si="6"/>
        <v/>
      </c>
      <c r="AY30" s="196" t="str">
        <f t="shared" si="6"/>
        <v/>
      </c>
      <c r="AZ30" s="196">
        <f t="shared" ca="1" si="6"/>
        <v>20</v>
      </c>
      <c r="BA30" s="196" t="str">
        <f t="shared" si="6"/>
        <v/>
      </c>
      <c r="BB30" s="196">
        <f t="shared" ca="1" si="6"/>
        <v>4</v>
      </c>
      <c r="BC30" s="196" t="str">
        <f t="shared" si="6"/>
        <v/>
      </c>
      <c r="BD30" s="196">
        <f t="shared" ca="1" si="6"/>
        <v>4</v>
      </c>
      <c r="BE30" s="196">
        <f t="shared" ca="1" si="6"/>
        <v>20</v>
      </c>
      <c r="BF30" s="196" t="str">
        <f t="shared" si="6"/>
        <v/>
      </c>
      <c r="BG30" s="196" t="str">
        <f t="shared" si="7"/>
        <v/>
      </c>
      <c r="BH30" s="196" t="str">
        <f t="shared" si="7"/>
        <v/>
      </c>
      <c r="BI30" s="196" t="str">
        <f t="shared" si="7"/>
        <v/>
      </c>
      <c r="BJ30" s="196" t="str">
        <f t="shared" si="7"/>
        <v/>
      </c>
      <c r="BK30" s="196" t="str">
        <f t="shared" si="7"/>
        <v/>
      </c>
      <c r="BL30" s="196" t="str">
        <f t="shared" si="7"/>
        <v/>
      </c>
      <c r="BM30" s="196" t="str">
        <f t="shared" si="7"/>
        <v/>
      </c>
      <c r="BN30" s="196" t="str">
        <f t="shared" si="7"/>
        <v/>
      </c>
      <c r="BO30" s="196" t="str">
        <f t="shared" si="7"/>
        <v/>
      </c>
      <c r="BP30" s="46">
        <f t="shared" ca="1" si="8"/>
        <v>64</v>
      </c>
    </row>
    <row r="31" spans="1:68" ht="18" customHeight="1">
      <c r="B31" s="5" t="s">
        <v>147</v>
      </c>
      <c r="C31" s="239" t="s">
        <v>149</v>
      </c>
      <c r="D31" s="24" t="str">
        <f>IF('PLOs-TQF-Mapping'!D6="x",IF(Weighted!D$7&gt;0,Weighted!D$7,""),"")</f>
        <v/>
      </c>
      <c r="E31" s="24" t="str">
        <f>IF('PLOs-TQF-Mapping'!E6="x",IF(Weighted!E$7&gt;0,Weighted!E$7,""),"")</f>
        <v/>
      </c>
      <c r="F31" s="24" t="str">
        <f>IF('PLOs-TQF-Mapping'!F6="x",IF(Weighted!F$7&gt;0,Weighted!F$7,""),"")</f>
        <v/>
      </c>
      <c r="G31" s="24" t="str">
        <f>IF('PLOs-TQF-Mapping'!G6="x",IF(Weighted!G$7&gt;0,Weighted!G$7,""),"")</f>
        <v/>
      </c>
      <c r="H31" s="24" t="str">
        <f>IF('PLOs-TQF-Mapping'!H6="x",IF(Weighted!H$7&gt;0,Weighted!H$7,""),"")</f>
        <v/>
      </c>
      <c r="I31" s="24" t="str">
        <f>IF('PLOs-TQF-Mapping'!I6="x",IF(Weighted!I$7&gt;0,Weighted!I$7,""),"")</f>
        <v/>
      </c>
      <c r="J31" s="24" t="str">
        <f>IF('PLOs-TQF-Mapping'!J6="x",IF(Weighted!J$7&gt;0,Weighted!J$7,""),"")</f>
        <v/>
      </c>
      <c r="K31" s="24" t="str">
        <f>IF('PLOs-TQF-Mapping'!K6="x",IF(Weighted!K$7&gt;0,Weighted!K$7,""),"")</f>
        <v/>
      </c>
      <c r="L31" s="24" t="str">
        <f>IF('PLOs-TQF-Mapping'!L6="x",IF(Weighted!L$7&gt;0,Weighted!L$7,""),"")</f>
        <v/>
      </c>
      <c r="M31" s="24" t="str">
        <f>IF('PLOs-TQF-Mapping'!M6="x",IF(Weighted!M$7&gt;0,Weighted!M$7,""),"")</f>
        <v/>
      </c>
      <c r="N31" s="24" t="str">
        <f>IF('PLOs-TQF-Mapping'!N6="x",IF(Weighted!N$7&gt;0,Weighted!N$7,""),"")</f>
        <v/>
      </c>
      <c r="O31" s="24" t="str">
        <f>IF('PLOs-TQF-Mapping'!O6="x",IF(Weighted!O$7&gt;0,Weighted!O$7,""),"")</f>
        <v/>
      </c>
      <c r="P31" s="24" t="str">
        <f ca="1">IF('PLOs-TQF-Mapping'!P6="x",IF(Weighted!P$7&gt;0,Weighted!P$7,""),"")</f>
        <v/>
      </c>
      <c r="Q31" s="24" t="str">
        <f>IF('PLOs-TQF-Mapping'!Q6="x",IF(Weighted!Q$7&gt;0,Weighted!Q$7,""),"")</f>
        <v/>
      </c>
      <c r="R31" s="24" t="str">
        <f>IF('PLOs-TQF-Mapping'!R6="x",IF(Weighted!R$7&gt;0,Weighted!R$7,""),"")</f>
        <v/>
      </c>
      <c r="S31" s="24" t="str">
        <f>IF('PLOs-TQF-Mapping'!S6="x",IF(Weighted!S$7&gt;0,Weighted!S$7,""),"")</f>
        <v/>
      </c>
      <c r="T31" s="24" t="str">
        <f>IF('PLOs-TQF-Mapping'!T6="x",IF(Weighted!T$7&gt;0,Weighted!T$7,""),"")</f>
        <v/>
      </c>
      <c r="U31" s="24" t="str">
        <f>IF('PLOs-TQF-Mapping'!U6="x",IF(Weighted!U$7&gt;0,Weighted!U$7,""),"")</f>
        <v/>
      </c>
      <c r="V31" s="24" t="str">
        <f>IF('PLOs-TQF-Mapping'!V6="x",IF(Weighted!V$7&gt;0,Weighted!V$7,""),"")</f>
        <v/>
      </c>
      <c r="W31" s="24" t="str">
        <f>IF('PLOs-TQF-Mapping'!W6="x",IF(Weighted!W$7&gt;0,Weighted!W$7,""),"")</f>
        <v/>
      </c>
      <c r="X31" s="24" t="str">
        <f>IF('PLOs-TQF-Mapping'!X6="x",IF(Weighted!X$7&gt;0,Weighted!X$7,""),"")</f>
        <v/>
      </c>
      <c r="Y31" s="24" t="str">
        <f>IF('PLOs-TQF-Mapping'!Y6="x",IF(Weighted!Y$7&gt;0,Weighted!Y$7,""),"")</f>
        <v/>
      </c>
      <c r="Z31" s="24" t="str">
        <f>IF('PLOs-TQF-Mapping'!Z6="x",IF(Weighted!Z$7&gt;0,Weighted!Z$7,""),"")</f>
        <v/>
      </c>
      <c r="AA31" s="24" t="str">
        <f>IF('PLOs-TQF-Mapping'!AA6="x",IF(Weighted!AA$7&gt;0,Weighted!AA$7,""),"")</f>
        <v/>
      </c>
      <c r="AB31" s="24" t="str">
        <f>IF('PLOs-TQF-Mapping'!AB6="x",IF(Weighted!AB$7&gt;0,Weighted!AB$7,""),"")</f>
        <v/>
      </c>
      <c r="AC31" s="24" t="str">
        <f>IF('PLOs-TQF-Mapping'!AC6="x",IF(Weighted!AC$7&gt;0,Weighted!AC$7,""),"")</f>
        <v/>
      </c>
      <c r="AD31" s="24" t="str">
        <f>IF('PLOs-TQF-Mapping'!AD6="x",IF(Weighted!AD$7&gt;0,Weighted!AD$7,""),"")</f>
        <v/>
      </c>
      <c r="AE31" s="24" t="str">
        <f>IF('PLOs-TQF-Mapping'!AE6="x",IF(Weighted!AE$7&gt;0,Weighted!AE$7,""),"")</f>
        <v/>
      </c>
      <c r="AF31" s="24" t="str">
        <f>IF('PLOs-TQF-Mapping'!AF6="x",IF(Weighted!AF$7&gt;0,Weighted!AF$7,""),"")</f>
        <v/>
      </c>
      <c r="AG31" s="46">
        <f t="shared" ca="1" si="9"/>
        <v>0</v>
      </c>
      <c r="AL31" s="104">
        <v>3</v>
      </c>
      <c r="AM31" s="196" t="str">
        <f t="shared" si="5"/>
        <v/>
      </c>
      <c r="AN31" s="196" t="str">
        <f t="shared" si="5"/>
        <v/>
      </c>
      <c r="AO31" s="196" t="str">
        <f t="shared" si="5"/>
        <v/>
      </c>
      <c r="AP31" s="196" t="str">
        <f t="shared" si="5"/>
        <v/>
      </c>
      <c r="AQ31" s="196" t="str">
        <f t="shared" si="5"/>
        <v/>
      </c>
      <c r="AR31" s="196" t="str">
        <f t="shared" si="5"/>
        <v/>
      </c>
      <c r="AS31" s="196" t="str">
        <f t="shared" si="5"/>
        <v/>
      </c>
      <c r="AT31" s="196" t="str">
        <f t="shared" si="5"/>
        <v/>
      </c>
      <c r="AU31" s="196" t="str">
        <f t="shared" si="5"/>
        <v/>
      </c>
      <c r="AV31" s="196">
        <f t="shared" ca="1" si="5"/>
        <v>8</v>
      </c>
      <c r="AW31" s="196" t="str">
        <f t="shared" si="6"/>
        <v/>
      </c>
      <c r="AX31" s="196" t="str">
        <f t="shared" si="6"/>
        <v/>
      </c>
      <c r="AY31" s="196" t="str">
        <f t="shared" si="6"/>
        <v/>
      </c>
      <c r="AZ31" s="196" t="str">
        <f t="shared" si="6"/>
        <v/>
      </c>
      <c r="BA31" s="196" t="str">
        <f t="shared" si="6"/>
        <v/>
      </c>
      <c r="BB31" s="196">
        <f t="shared" ca="1" si="6"/>
        <v>3</v>
      </c>
      <c r="BC31" s="196" t="str">
        <f t="shared" si="6"/>
        <v/>
      </c>
      <c r="BD31" s="196" t="str">
        <f t="shared" si="6"/>
        <v/>
      </c>
      <c r="BE31" s="196">
        <f t="shared" ca="1" si="6"/>
        <v>15</v>
      </c>
      <c r="BF31" s="196" t="str">
        <f t="shared" si="6"/>
        <v/>
      </c>
      <c r="BG31" s="196" t="str">
        <f t="shared" si="7"/>
        <v/>
      </c>
      <c r="BH31" s="196" t="str">
        <f t="shared" ca="1" si="7"/>
        <v/>
      </c>
      <c r="BI31" s="196" t="str">
        <f t="shared" si="7"/>
        <v/>
      </c>
      <c r="BJ31" s="196" t="str">
        <f t="shared" ca="1" si="7"/>
        <v/>
      </c>
      <c r="BK31" s="196" t="str">
        <f t="shared" si="7"/>
        <v/>
      </c>
      <c r="BL31" s="196" t="str">
        <f t="shared" si="7"/>
        <v/>
      </c>
      <c r="BM31" s="196" t="str">
        <f t="shared" ca="1" si="7"/>
        <v/>
      </c>
      <c r="BN31" s="196" t="str">
        <f t="shared" si="7"/>
        <v/>
      </c>
      <c r="BO31" s="196" t="str">
        <f t="shared" si="7"/>
        <v/>
      </c>
      <c r="BP31" s="46">
        <f t="shared" ca="1" si="8"/>
        <v>26</v>
      </c>
    </row>
    <row r="32" spans="1:68" ht="18" customHeight="1">
      <c r="B32" s="5" t="s">
        <v>147</v>
      </c>
      <c r="C32" s="239" t="s">
        <v>150</v>
      </c>
      <c r="D32" s="24" t="str">
        <f>IF('PLOs-TQF-Mapping'!D7="x",IF(Weighted!D$7&gt;0,Weighted!D$7,""),"")</f>
        <v/>
      </c>
      <c r="E32" s="24" t="str">
        <f>IF('PLOs-TQF-Mapping'!E7="x",IF(Weighted!E$7&gt;0,Weighted!E$7,""),"")</f>
        <v/>
      </c>
      <c r="F32" s="24" t="str">
        <f>IF('PLOs-TQF-Mapping'!F7="x",IF(Weighted!F$7&gt;0,Weighted!F$7,""),"")</f>
        <v/>
      </c>
      <c r="G32" s="24" t="str">
        <f>IF('PLOs-TQF-Mapping'!G7="x",IF(Weighted!G$7&gt;0,Weighted!G$7,""),"")</f>
        <v/>
      </c>
      <c r="H32" s="24" t="str">
        <f>IF('PLOs-TQF-Mapping'!H7="x",IF(Weighted!H$7&gt;0,Weighted!H$7,""),"")</f>
        <v/>
      </c>
      <c r="I32" s="24" t="str">
        <f ca="1">IF('PLOs-TQF-Mapping'!I7="x",IF(Weighted!I$7&gt;0,Weighted!I$7,""),"")</f>
        <v/>
      </c>
      <c r="J32" s="24" t="str">
        <f>IF('PLOs-TQF-Mapping'!J7="x",IF(Weighted!J$7&gt;0,Weighted!J$7,""),"")</f>
        <v/>
      </c>
      <c r="K32" s="24" t="str">
        <f>IF('PLOs-TQF-Mapping'!K7="x",IF(Weighted!K$7&gt;0,Weighted!K$7,""),"")</f>
        <v/>
      </c>
      <c r="L32" s="24" t="str">
        <f>IF('PLOs-TQF-Mapping'!L7="x",IF(Weighted!L$7&gt;0,Weighted!L$7,""),"")</f>
        <v/>
      </c>
      <c r="M32" s="24" t="str">
        <f>IF('PLOs-TQF-Mapping'!M7="x",IF(Weighted!M$7&gt;0,Weighted!M$7,""),"")</f>
        <v/>
      </c>
      <c r="N32" s="24" t="str">
        <f>IF('PLOs-TQF-Mapping'!N7="x",IF(Weighted!N$7&gt;0,Weighted!N$7,""),"")</f>
        <v/>
      </c>
      <c r="O32" s="24" t="str">
        <f>IF('PLOs-TQF-Mapping'!O7="x",IF(Weighted!O$7&gt;0,Weighted!O$7,""),"")</f>
        <v/>
      </c>
      <c r="P32" s="24" t="str">
        <f ca="1">IF('PLOs-TQF-Mapping'!P7="x",IF(Weighted!P$7&gt;0,Weighted!P$7,""),"")</f>
        <v/>
      </c>
      <c r="Q32" s="24" t="str">
        <f>IF('PLOs-TQF-Mapping'!Q7="x",IF(Weighted!Q$7&gt;0,Weighted!Q$7,""),"")</f>
        <v/>
      </c>
      <c r="R32" s="24" t="str">
        <f ca="1">IF('PLOs-TQF-Mapping'!R7="x",IF(Weighted!R$7&gt;0,Weighted!R$7,""),"")</f>
        <v/>
      </c>
      <c r="S32" s="24" t="str">
        <f>IF('PLOs-TQF-Mapping'!S7="x",IF(Weighted!S$7&gt;0,Weighted!S$7,""),"")</f>
        <v/>
      </c>
      <c r="T32" s="24" t="str">
        <f>IF('PLOs-TQF-Mapping'!T7="x",IF(Weighted!T$7&gt;0,Weighted!T$7,""),"")</f>
        <v/>
      </c>
      <c r="U32" s="24" t="str">
        <f>IF('PLOs-TQF-Mapping'!U7="x",IF(Weighted!U$7&gt;0,Weighted!U$7,""),"")</f>
        <v/>
      </c>
      <c r="V32" s="24" t="str">
        <f>IF('PLOs-TQF-Mapping'!V7="x",IF(Weighted!V$7&gt;0,Weighted!V$7,""),"")</f>
        <v/>
      </c>
      <c r="W32" s="24" t="str">
        <f>IF('PLOs-TQF-Mapping'!W7="x",IF(Weighted!W$7&gt;0,Weighted!W$7,""),"")</f>
        <v/>
      </c>
      <c r="X32" s="24" t="str">
        <f>IF('PLOs-TQF-Mapping'!X7="x",IF(Weighted!X$7&gt;0,Weighted!X$7,""),"")</f>
        <v/>
      </c>
      <c r="Y32" s="24" t="str">
        <f ca="1">IF('PLOs-TQF-Mapping'!Y7="x",IF(Weighted!Y$7&gt;0,Weighted!Y$7,""),"")</f>
        <v/>
      </c>
      <c r="Z32" s="24" t="str">
        <f>IF('PLOs-TQF-Mapping'!Z7="x",IF(Weighted!Z$7&gt;0,Weighted!Z$7,""),"")</f>
        <v/>
      </c>
      <c r="AA32" s="24" t="str">
        <f>IF('PLOs-TQF-Mapping'!AA7="x",IF(Weighted!AA$7&gt;0,Weighted!AA$7,""),"")</f>
        <v/>
      </c>
      <c r="AB32" s="24" t="str">
        <f>IF('PLOs-TQF-Mapping'!AB7="x",IF(Weighted!AB$7&gt;0,Weighted!AB$7,""),"")</f>
        <v/>
      </c>
      <c r="AC32" s="24" t="str">
        <f>IF('PLOs-TQF-Mapping'!AC7="x",IF(Weighted!AC$7&gt;0,Weighted!AC$7,""),"")</f>
        <v/>
      </c>
      <c r="AD32" s="24" t="str">
        <f>IF('PLOs-TQF-Mapping'!AD7="x",IF(Weighted!AD$7&gt;0,Weighted!AD$7,""),"")</f>
        <v/>
      </c>
      <c r="AE32" s="24" t="str">
        <f>IF('PLOs-TQF-Mapping'!AE7="x",IF(Weighted!AE$7&gt;0,Weighted!AE$7,""),"")</f>
        <v/>
      </c>
      <c r="AF32" s="24" t="str">
        <f>IF('PLOs-TQF-Mapping'!AF7="x",IF(Weighted!AF$7&gt;0,Weighted!AF$7,""),"")</f>
        <v/>
      </c>
      <c r="AG32" s="46">
        <f t="shared" ca="1" si="9"/>
        <v>0</v>
      </c>
      <c r="AL32" s="104">
        <v>4</v>
      </c>
      <c r="AM32" s="196" t="str">
        <f t="shared" si="5"/>
        <v/>
      </c>
      <c r="AN32" s="196" t="str">
        <f t="shared" si="5"/>
        <v/>
      </c>
      <c r="AO32" s="196" t="str">
        <f t="shared" ca="1" si="5"/>
        <v/>
      </c>
      <c r="AP32" s="196">
        <f t="shared" ca="1" si="5"/>
        <v>2</v>
      </c>
      <c r="AQ32" s="196" t="str">
        <f t="shared" si="5"/>
        <v/>
      </c>
      <c r="AR32" s="196" t="str">
        <f t="shared" si="5"/>
        <v/>
      </c>
      <c r="AS32" s="196" t="str">
        <f t="shared" si="5"/>
        <v/>
      </c>
      <c r="AT32" s="196" t="str">
        <f t="shared" si="5"/>
        <v/>
      </c>
      <c r="AU32" s="196" t="str">
        <f t="shared" si="5"/>
        <v/>
      </c>
      <c r="AV32" s="196" t="str">
        <f t="shared" si="5"/>
        <v/>
      </c>
      <c r="AW32" s="196" t="str">
        <f t="shared" si="6"/>
        <v/>
      </c>
      <c r="AX32" s="196" t="str">
        <f t="shared" si="6"/>
        <v/>
      </c>
      <c r="AY32" s="196" t="str">
        <f t="shared" si="6"/>
        <v/>
      </c>
      <c r="AZ32" s="196" t="str">
        <f t="shared" si="6"/>
        <v/>
      </c>
      <c r="BA32" s="196" t="str">
        <f t="shared" si="6"/>
        <v/>
      </c>
      <c r="BB32" s="196" t="str">
        <f t="shared" si="6"/>
        <v/>
      </c>
      <c r="BC32" s="196" t="str">
        <f t="shared" si="6"/>
        <v/>
      </c>
      <c r="BD32" s="196" t="str">
        <f t="shared" si="6"/>
        <v/>
      </c>
      <c r="BE32" s="196" t="str">
        <f t="shared" si="6"/>
        <v/>
      </c>
      <c r="BF32" s="196" t="str">
        <f t="shared" ca="1" si="6"/>
        <v/>
      </c>
      <c r="BG32" s="196">
        <f t="shared" ca="1" si="7"/>
        <v>1</v>
      </c>
      <c r="BH32" s="196" t="str">
        <f t="shared" si="7"/>
        <v/>
      </c>
      <c r="BI32" s="196">
        <f t="shared" ca="1" si="7"/>
        <v>2</v>
      </c>
      <c r="BJ32" s="196" t="str">
        <f t="shared" ca="1" si="7"/>
        <v/>
      </c>
      <c r="BK32" s="196" t="str">
        <f t="shared" si="7"/>
        <v/>
      </c>
      <c r="BL32" s="196">
        <f t="shared" ca="1" si="7"/>
        <v>4</v>
      </c>
      <c r="BM32" s="196" t="str">
        <f t="shared" si="7"/>
        <v/>
      </c>
      <c r="BN32" s="196">
        <f t="shared" ca="1" si="7"/>
        <v>8</v>
      </c>
      <c r="BO32" s="196">
        <f t="shared" ca="1" si="7"/>
        <v>2</v>
      </c>
      <c r="BP32" s="46">
        <f t="shared" ca="1" si="8"/>
        <v>19</v>
      </c>
    </row>
    <row r="33" spans="2:68" ht="18" customHeight="1">
      <c r="B33" s="5" t="s">
        <v>147</v>
      </c>
      <c r="C33" s="239" t="s">
        <v>151</v>
      </c>
      <c r="D33" s="24" t="str">
        <f>IF('PLOs-TQF-Mapping'!D8="x",IF(Weighted!D$7&gt;0,Weighted!D$7,""),"")</f>
        <v/>
      </c>
      <c r="E33" s="24" t="str">
        <f>IF('PLOs-TQF-Mapping'!E8="x",IF(Weighted!E$7&gt;0,Weighted!E$7,""),"")</f>
        <v/>
      </c>
      <c r="F33" s="24" t="str">
        <f>IF('PLOs-TQF-Mapping'!F8="x",IF(Weighted!F$7&gt;0,Weighted!F$7,""),"")</f>
        <v/>
      </c>
      <c r="G33" s="24" t="str">
        <f>IF('PLOs-TQF-Mapping'!G8="x",IF(Weighted!G$7&gt;0,Weighted!G$7,""),"")</f>
        <v/>
      </c>
      <c r="H33" s="24" t="str">
        <f>IF('PLOs-TQF-Mapping'!H8="x",IF(Weighted!H$7&gt;0,Weighted!H$7,""),"")</f>
        <v/>
      </c>
      <c r="I33" s="24" t="str">
        <f>IF('PLOs-TQF-Mapping'!I8="x",IF(Weighted!I$7&gt;0,Weighted!I$7,""),"")</f>
        <v/>
      </c>
      <c r="J33" s="24" t="str">
        <f>IF('PLOs-TQF-Mapping'!J8="x",IF(Weighted!J$7&gt;0,Weighted!J$7,""),"")</f>
        <v/>
      </c>
      <c r="K33" s="24" t="str">
        <f>IF('PLOs-TQF-Mapping'!K8="x",IF(Weighted!K$7&gt;0,Weighted!K$7,""),"")</f>
        <v/>
      </c>
      <c r="L33" s="24">
        <f ca="1">IF('PLOs-TQF-Mapping'!L8="x",IF(Weighted!L$7&gt;0,Weighted!L$7,""),"")</f>
        <v>4</v>
      </c>
      <c r="M33" s="24" t="str">
        <f>IF('PLOs-TQF-Mapping'!M8="x",IF(Weighted!M$7&gt;0,Weighted!M$7,""),"")</f>
        <v/>
      </c>
      <c r="N33" s="24" t="str">
        <f>IF('PLOs-TQF-Mapping'!N8="x",IF(Weighted!N$7&gt;0,Weighted!N$7,""),"")</f>
        <v/>
      </c>
      <c r="O33" s="24" t="str">
        <f>IF('PLOs-TQF-Mapping'!O8="x",IF(Weighted!O$7&gt;0,Weighted!O$7,""),"")</f>
        <v/>
      </c>
      <c r="P33" s="24" t="str">
        <f>IF('PLOs-TQF-Mapping'!P8="x",IF(Weighted!P$7&gt;0,Weighted!P$7,""),"")</f>
        <v/>
      </c>
      <c r="Q33" s="24" t="str">
        <f>IF('PLOs-TQF-Mapping'!Q8="x",IF(Weighted!Q$7&gt;0,Weighted!Q$7,""),"")</f>
        <v/>
      </c>
      <c r="R33" s="24" t="str">
        <f ca="1">IF('PLOs-TQF-Mapping'!R8="x",IF(Weighted!R$7&gt;0,Weighted!R$7,""),"")</f>
        <v/>
      </c>
      <c r="S33" s="24" t="str">
        <f>IF('PLOs-TQF-Mapping'!S8="x",IF(Weighted!S$7&gt;0,Weighted!S$7,""),"")</f>
        <v/>
      </c>
      <c r="T33" s="24" t="str">
        <f>IF('PLOs-TQF-Mapping'!T8="x",IF(Weighted!T$7&gt;0,Weighted!T$7,""),"")</f>
        <v/>
      </c>
      <c r="U33" s="24" t="str">
        <f>IF('PLOs-TQF-Mapping'!U8="x",IF(Weighted!U$7&gt;0,Weighted!U$7,""),"")</f>
        <v/>
      </c>
      <c r="V33" s="24">
        <f ca="1">IF('PLOs-TQF-Mapping'!V8="x",IF(Weighted!V$7&gt;0,Weighted!V$7,""),"")</f>
        <v>5</v>
      </c>
      <c r="W33" s="24" t="str">
        <f>IF('PLOs-TQF-Mapping'!W8="x",IF(Weighted!W$7&gt;0,Weighted!W$7,""),"")</f>
        <v/>
      </c>
      <c r="X33" s="24" t="str">
        <f>IF('PLOs-TQF-Mapping'!X8="x",IF(Weighted!X$7&gt;0,Weighted!X$7,""),"")</f>
        <v/>
      </c>
      <c r="Y33" s="24" t="str">
        <f ca="1">IF('PLOs-TQF-Mapping'!Y8="x",IF(Weighted!Y$7&gt;0,Weighted!Y$7,""),"")</f>
        <v/>
      </c>
      <c r="Z33" s="24" t="str">
        <f>IF('PLOs-TQF-Mapping'!Z8="x",IF(Weighted!Z$7&gt;0,Weighted!Z$7,""),"")</f>
        <v/>
      </c>
      <c r="AA33" s="24" t="str">
        <f>IF('PLOs-TQF-Mapping'!AA8="x",IF(Weighted!AA$7&gt;0,Weighted!AA$7,""),"")</f>
        <v/>
      </c>
      <c r="AB33" s="24" t="str">
        <f>IF('PLOs-TQF-Mapping'!AB8="x",IF(Weighted!AB$7&gt;0,Weighted!AB$7,""),"")</f>
        <v/>
      </c>
      <c r="AC33" s="24" t="str">
        <f>IF('PLOs-TQF-Mapping'!AC8="x",IF(Weighted!AC$7&gt;0,Weighted!AC$7,""),"")</f>
        <v/>
      </c>
      <c r="AD33" s="24" t="str">
        <f ca="1">IF('PLOs-TQF-Mapping'!AD8="x",IF(Weighted!AD$7&gt;0,Weighted!AD$7,""),"")</f>
        <v/>
      </c>
      <c r="AE33" s="24" t="str">
        <f>IF('PLOs-TQF-Mapping'!AE8="x",IF(Weighted!AE$7&gt;0,Weighted!AE$7,""),"")</f>
        <v/>
      </c>
      <c r="AF33" s="24" t="str">
        <f>IF('PLOs-TQF-Mapping'!AF8="x",IF(Weighted!AF$7&gt;0,Weighted!AF$7,""),"")</f>
        <v/>
      </c>
      <c r="AG33" s="46">
        <f t="shared" ca="1" si="9"/>
        <v>9</v>
      </c>
      <c r="AH33" s="10">
        <f ca="1">SUM(AG29:AG33)</f>
        <v>9</v>
      </c>
      <c r="AK33" s="10"/>
      <c r="AL33" s="104">
        <v>5</v>
      </c>
      <c r="AM33" s="196" t="str">
        <f t="shared" si="5"/>
        <v/>
      </c>
      <c r="AN33" s="196" t="str">
        <f t="shared" si="5"/>
        <v/>
      </c>
      <c r="AO33" s="196" t="str">
        <f t="shared" si="5"/>
        <v/>
      </c>
      <c r="AP33" s="196" t="str">
        <f t="shared" si="5"/>
        <v/>
      </c>
      <c r="AQ33" s="196" t="str">
        <f t="shared" si="5"/>
        <v/>
      </c>
      <c r="AR33" s="196" t="str">
        <f t="shared" si="5"/>
        <v/>
      </c>
      <c r="AS33" s="196" t="str">
        <f t="shared" si="5"/>
        <v/>
      </c>
      <c r="AT33" s="196" t="str">
        <f t="shared" si="5"/>
        <v/>
      </c>
      <c r="AU33" s="196" t="str">
        <f t="shared" si="5"/>
        <v/>
      </c>
      <c r="AV33" s="196" t="str">
        <f t="shared" si="5"/>
        <v/>
      </c>
      <c r="AW33" s="196">
        <f t="shared" ca="1" si="6"/>
        <v>2</v>
      </c>
      <c r="AX33" s="196">
        <f t="shared" ca="1" si="6"/>
        <v>1</v>
      </c>
      <c r="AY33" s="196" t="str">
        <f t="shared" si="6"/>
        <v/>
      </c>
      <c r="AZ33" s="196" t="str">
        <f t="shared" si="6"/>
        <v/>
      </c>
      <c r="BA33" s="196" t="str">
        <f t="shared" si="6"/>
        <v/>
      </c>
      <c r="BB33" s="196" t="str">
        <f t="shared" si="6"/>
        <v/>
      </c>
      <c r="BC33" s="196">
        <f t="shared" ca="1" si="6"/>
        <v>1</v>
      </c>
      <c r="BD33" s="196" t="str">
        <f t="shared" si="6"/>
        <v/>
      </c>
      <c r="BE33" s="196" t="str">
        <f t="shared" si="6"/>
        <v/>
      </c>
      <c r="BF33" s="196" t="str">
        <f t="shared" si="6"/>
        <v/>
      </c>
      <c r="BG33" s="196" t="str">
        <f t="shared" si="7"/>
        <v/>
      </c>
      <c r="BH33" s="196" t="str">
        <f t="shared" si="7"/>
        <v/>
      </c>
      <c r="BI33" s="196" t="str">
        <f t="shared" si="7"/>
        <v/>
      </c>
      <c r="BJ33" s="196" t="str">
        <f t="shared" si="7"/>
        <v/>
      </c>
      <c r="BK33" s="196" t="str">
        <f t="shared" ca="1" si="7"/>
        <v/>
      </c>
      <c r="BL33" s="196">
        <f t="shared" ca="1" si="7"/>
        <v>2</v>
      </c>
      <c r="BM33" s="196" t="str">
        <f t="shared" si="7"/>
        <v/>
      </c>
      <c r="BN33" s="196" t="str">
        <f t="shared" si="7"/>
        <v/>
      </c>
      <c r="BO33" s="196">
        <f t="shared" ca="1" si="7"/>
        <v>1</v>
      </c>
      <c r="BP33" s="46">
        <f t="shared" ca="1" si="8"/>
        <v>7</v>
      </c>
    </row>
    <row r="34" spans="2:68" ht="18" customHeight="1">
      <c r="B34" s="5" t="s">
        <v>148</v>
      </c>
      <c r="C34" s="239" t="s">
        <v>147</v>
      </c>
      <c r="D34" s="24" t="str">
        <f>IF('PLOs-TQF-Mapping'!D9="x",IF(Weighted!D$7&gt;0,Weighted!D$7,""),"")</f>
        <v/>
      </c>
      <c r="E34" s="24" t="str">
        <f>IF('PLOs-TQF-Mapping'!E9="x",IF(Weighted!E$7&gt;0,Weighted!E$7,""),"")</f>
        <v/>
      </c>
      <c r="F34" s="24" t="str">
        <f>IF('PLOs-TQF-Mapping'!F9="x",IF(Weighted!F$7&gt;0,Weighted!F$7,""),"")</f>
        <v/>
      </c>
      <c r="G34" s="24" t="str">
        <f>IF('PLOs-TQF-Mapping'!G9="x",IF(Weighted!G$7&gt;0,Weighted!G$7,""),"")</f>
        <v/>
      </c>
      <c r="H34" s="24" t="str">
        <f>IF('PLOs-TQF-Mapping'!H9="x",IF(Weighted!H$7&gt;0,Weighted!H$7,""),"")</f>
        <v/>
      </c>
      <c r="I34" s="24" t="str">
        <f>IF('PLOs-TQF-Mapping'!I9="x",IF(Weighted!I$7&gt;0,Weighted!I$7,""),"")</f>
        <v/>
      </c>
      <c r="J34" s="24" t="str">
        <f>IF('PLOs-TQF-Mapping'!J9="x",IF(Weighted!J$7&gt;0,Weighted!J$7,""),"")</f>
        <v/>
      </c>
      <c r="K34" s="24" t="str">
        <f>IF('PLOs-TQF-Mapping'!K9="x",IF(Weighted!K$7&gt;0,Weighted!K$7,""),"")</f>
        <v/>
      </c>
      <c r="L34" s="24" t="str">
        <f>IF('PLOs-TQF-Mapping'!L9="x",IF(Weighted!L$7&gt;0,Weighted!L$7,""),"")</f>
        <v/>
      </c>
      <c r="M34" s="24">
        <f ca="1">IF('PLOs-TQF-Mapping'!M9="x",IF(Weighted!M$7&gt;0,Weighted!M$7,""),"")</f>
        <v>4</v>
      </c>
      <c r="N34" s="24" t="str">
        <f>IF('PLOs-TQF-Mapping'!N9="x",IF(Weighted!N$7&gt;0,Weighted!N$7,""),"")</f>
        <v/>
      </c>
      <c r="O34" s="24" t="str">
        <f>IF('PLOs-TQF-Mapping'!O9="x",IF(Weighted!O$7&gt;0,Weighted!O$7,""),"")</f>
        <v/>
      </c>
      <c r="P34" s="24" t="str">
        <f>IF('PLOs-TQF-Mapping'!P9="x",IF(Weighted!P$7&gt;0,Weighted!P$7,""),"")</f>
        <v/>
      </c>
      <c r="Q34" s="24">
        <f ca="1">IF('PLOs-TQF-Mapping'!Q9="x",IF(Weighted!Q$7&gt;0,Weighted!Q$7,""),"")</f>
        <v>5</v>
      </c>
      <c r="R34" s="24" t="str">
        <f>IF('PLOs-TQF-Mapping'!R9="x",IF(Weighted!R$7&gt;0,Weighted!R$7,""),"")</f>
        <v/>
      </c>
      <c r="S34" s="24">
        <f ca="1">IF('PLOs-TQF-Mapping'!S9="x",IF(Weighted!S$7&gt;0,Weighted!S$7,""),"")</f>
        <v>1</v>
      </c>
      <c r="T34" s="24" t="str">
        <f>IF('PLOs-TQF-Mapping'!T9="x",IF(Weighted!T$7&gt;0,Weighted!T$7,""),"")</f>
        <v/>
      </c>
      <c r="U34" s="24">
        <f ca="1">IF('PLOs-TQF-Mapping'!U9="x",IF(Weighted!U$7&gt;0,Weighted!U$7,""),"")</f>
        <v>4</v>
      </c>
      <c r="V34" s="24">
        <f ca="1">IF('PLOs-TQF-Mapping'!V9="x",IF(Weighted!V$7&gt;0,Weighted!V$7,""),"")</f>
        <v>5</v>
      </c>
      <c r="W34" s="24" t="str">
        <f>IF('PLOs-TQF-Mapping'!W9="x",IF(Weighted!W$7&gt;0,Weighted!W$7,""),"")</f>
        <v/>
      </c>
      <c r="X34" s="24" t="str">
        <f>IF('PLOs-TQF-Mapping'!X9="x",IF(Weighted!X$7&gt;0,Weighted!X$7,""),"")</f>
        <v/>
      </c>
      <c r="Y34" s="24" t="str">
        <f>IF('PLOs-TQF-Mapping'!Y9="x",IF(Weighted!Y$7&gt;0,Weighted!Y$7,""),"")</f>
        <v/>
      </c>
      <c r="Z34" s="24" t="str">
        <f>IF('PLOs-TQF-Mapping'!Z9="x",IF(Weighted!Z$7&gt;0,Weighted!Z$7,""),"")</f>
        <v/>
      </c>
      <c r="AA34" s="24" t="str">
        <f>IF('PLOs-TQF-Mapping'!AA9="x",IF(Weighted!AA$7&gt;0,Weighted!AA$7,""),"")</f>
        <v/>
      </c>
      <c r="AB34" s="24" t="str">
        <f>IF('PLOs-TQF-Mapping'!AB9="x",IF(Weighted!AB$7&gt;0,Weighted!AB$7,""),"")</f>
        <v/>
      </c>
      <c r="AC34" s="24" t="str">
        <f>IF('PLOs-TQF-Mapping'!AC9="x",IF(Weighted!AC$7&gt;0,Weighted!AC$7,""),"")</f>
        <v/>
      </c>
      <c r="AD34" s="24" t="str">
        <f>IF('PLOs-TQF-Mapping'!AD9="x",IF(Weighted!AD$7&gt;0,Weighted!AD$7,""),"")</f>
        <v/>
      </c>
      <c r="AE34" s="24" t="str">
        <f>IF('PLOs-TQF-Mapping'!AE9="x",IF(Weighted!AE$7&gt;0,Weighted!AE$7,""),"")</f>
        <v/>
      </c>
      <c r="AF34" s="24" t="str">
        <f>IF('PLOs-TQF-Mapping'!AF9="x",IF(Weighted!AF$7&gt;0,Weighted!AF$7,""),"")</f>
        <v/>
      </c>
      <c r="AG34" s="46">
        <f t="shared" ca="1" si="9"/>
        <v>19</v>
      </c>
      <c r="AL34" s="104">
        <v>6</v>
      </c>
      <c r="AM34" s="196" t="str">
        <f t="shared" ca="1" si="5"/>
        <v/>
      </c>
      <c r="AN34" s="196">
        <f t="shared" ca="1" si="5"/>
        <v>2.5</v>
      </c>
      <c r="AO34" s="196" t="str">
        <f t="shared" si="5"/>
        <v/>
      </c>
      <c r="AP34" s="196">
        <f t="shared" ca="1" si="5"/>
        <v>2</v>
      </c>
      <c r="AQ34" s="196">
        <f t="shared" ca="1" si="5"/>
        <v>2</v>
      </c>
      <c r="AR34" s="196" t="str">
        <f t="shared" ca="1" si="5"/>
        <v/>
      </c>
      <c r="AS34" s="196">
        <f t="shared" ca="1" si="5"/>
        <v>3</v>
      </c>
      <c r="AT34" s="196" t="str">
        <f t="shared" si="5"/>
        <v/>
      </c>
      <c r="AU34" s="196" t="str">
        <f t="shared" si="5"/>
        <v/>
      </c>
      <c r="AV34" s="196" t="str">
        <f t="shared" si="5"/>
        <v/>
      </c>
      <c r="AW34" s="196" t="str">
        <f t="shared" si="6"/>
        <v/>
      </c>
      <c r="AX34" s="196" t="str">
        <f t="shared" si="6"/>
        <v/>
      </c>
      <c r="AY34" s="196" t="str">
        <f t="shared" si="6"/>
        <v/>
      </c>
      <c r="AZ34" s="196" t="str">
        <f t="shared" si="6"/>
        <v/>
      </c>
      <c r="BA34" s="196" t="str">
        <f t="shared" si="6"/>
        <v/>
      </c>
      <c r="BB34" s="196" t="str">
        <f t="shared" si="6"/>
        <v/>
      </c>
      <c r="BC34" s="196" t="str">
        <f t="shared" si="6"/>
        <v/>
      </c>
      <c r="BD34" s="196" t="str">
        <f t="shared" si="6"/>
        <v/>
      </c>
      <c r="BE34" s="196" t="str">
        <f t="shared" si="6"/>
        <v/>
      </c>
      <c r="BF34" s="196" t="str">
        <f t="shared" si="6"/>
        <v/>
      </c>
      <c r="BG34" s="196" t="str">
        <f t="shared" si="7"/>
        <v/>
      </c>
      <c r="BH34" s="196" t="str">
        <f t="shared" ca="1" si="7"/>
        <v/>
      </c>
      <c r="BI34" s="196">
        <f t="shared" ca="1" si="7"/>
        <v>2</v>
      </c>
      <c r="BJ34" s="196" t="str">
        <f t="shared" si="7"/>
        <v/>
      </c>
      <c r="BK34" s="196" t="str">
        <f t="shared" si="7"/>
        <v/>
      </c>
      <c r="BL34" s="196" t="str">
        <f t="shared" si="7"/>
        <v/>
      </c>
      <c r="BM34" s="196" t="str">
        <f t="shared" si="7"/>
        <v/>
      </c>
      <c r="BN34" s="196" t="str">
        <f t="shared" si="7"/>
        <v/>
      </c>
      <c r="BO34" s="196" t="str">
        <f t="shared" si="7"/>
        <v/>
      </c>
      <c r="BP34" s="46">
        <f t="shared" ca="1" si="8"/>
        <v>11.5</v>
      </c>
    </row>
    <row r="35" spans="2:68" ht="18" customHeight="1">
      <c r="B35" s="5" t="s">
        <v>148</v>
      </c>
      <c r="C35" s="239" t="s">
        <v>148</v>
      </c>
      <c r="D35" s="24" t="str">
        <f>IF('PLOs-TQF-Mapping'!D10="x",IF(Weighted!D$7&gt;0,Weighted!D$7,""),"")</f>
        <v/>
      </c>
      <c r="E35" s="24" t="str">
        <f>IF('PLOs-TQF-Mapping'!E10="x",IF(Weighted!E$7&gt;0,Weighted!E$7,""),"")</f>
        <v/>
      </c>
      <c r="F35" s="24" t="str">
        <f>IF('PLOs-TQF-Mapping'!F10="x",IF(Weighted!F$7&gt;0,Weighted!F$7,""),"")</f>
        <v/>
      </c>
      <c r="G35" s="24" t="str">
        <f>IF('PLOs-TQF-Mapping'!G10="x",IF(Weighted!G$7&gt;0,Weighted!G$7,""),"")</f>
        <v/>
      </c>
      <c r="H35" s="24" t="str">
        <f>IF('PLOs-TQF-Mapping'!H10="x",IF(Weighted!H$7&gt;0,Weighted!H$7,""),"")</f>
        <v/>
      </c>
      <c r="I35" s="24" t="str">
        <f>IF('PLOs-TQF-Mapping'!I10="x",IF(Weighted!I$7&gt;0,Weighted!I$7,""),"")</f>
        <v/>
      </c>
      <c r="J35" s="24" t="str">
        <f>IF('PLOs-TQF-Mapping'!J10="x",IF(Weighted!J$7&gt;0,Weighted!J$7,""),"")</f>
        <v/>
      </c>
      <c r="K35" s="24" t="str">
        <f>IF('PLOs-TQF-Mapping'!K10="x",IF(Weighted!K$7&gt;0,Weighted!K$7,""),"")</f>
        <v/>
      </c>
      <c r="L35" s="24" t="str">
        <f>IF('PLOs-TQF-Mapping'!L10="x",IF(Weighted!L$7&gt;0,Weighted!L$7,""),"")</f>
        <v/>
      </c>
      <c r="M35" s="24">
        <f ca="1">IF('PLOs-TQF-Mapping'!M10="x",IF(Weighted!M$7&gt;0,Weighted!M$7,""),"")</f>
        <v>4</v>
      </c>
      <c r="N35" s="24" t="str">
        <f>IF('PLOs-TQF-Mapping'!N10="x",IF(Weighted!N$7&gt;0,Weighted!N$7,""),"")</f>
        <v/>
      </c>
      <c r="O35" s="24" t="str">
        <f>IF('PLOs-TQF-Mapping'!O10="x",IF(Weighted!O$7&gt;0,Weighted!O$7,""),"")</f>
        <v/>
      </c>
      <c r="P35" s="24" t="str">
        <f>IF('PLOs-TQF-Mapping'!P10="x",IF(Weighted!P$7&gt;0,Weighted!P$7,""),"")</f>
        <v/>
      </c>
      <c r="Q35" s="24">
        <f ca="1">IF('PLOs-TQF-Mapping'!Q10="x",IF(Weighted!Q$7&gt;0,Weighted!Q$7,""),"")</f>
        <v>5</v>
      </c>
      <c r="R35" s="24" t="str">
        <f>IF('PLOs-TQF-Mapping'!R10="x",IF(Weighted!R$7&gt;0,Weighted!R$7,""),"")</f>
        <v/>
      </c>
      <c r="S35" s="24">
        <f ca="1">IF('PLOs-TQF-Mapping'!S10="x",IF(Weighted!S$7&gt;0,Weighted!S$7,""),"")</f>
        <v>1</v>
      </c>
      <c r="T35" s="24" t="str">
        <f>IF('PLOs-TQF-Mapping'!T10="x",IF(Weighted!T$7&gt;0,Weighted!T$7,""),"")</f>
        <v/>
      </c>
      <c r="U35" s="24" t="str">
        <f>IF('PLOs-TQF-Mapping'!U10="x",IF(Weighted!U$7&gt;0,Weighted!U$7,""),"")</f>
        <v/>
      </c>
      <c r="V35" s="24">
        <f ca="1">IF('PLOs-TQF-Mapping'!V10="x",IF(Weighted!V$7&gt;0,Weighted!V$7,""),"")</f>
        <v>5</v>
      </c>
      <c r="W35" s="24" t="str">
        <f>IF('PLOs-TQF-Mapping'!W10="x",IF(Weighted!W$7&gt;0,Weighted!W$7,""),"")</f>
        <v/>
      </c>
      <c r="X35" s="24" t="str">
        <f>IF('PLOs-TQF-Mapping'!X10="x",IF(Weighted!X$7&gt;0,Weighted!X$7,""),"")</f>
        <v/>
      </c>
      <c r="Y35" s="24" t="str">
        <f>IF('PLOs-TQF-Mapping'!Y10="x",IF(Weighted!Y$7&gt;0,Weighted!Y$7,""),"")</f>
        <v/>
      </c>
      <c r="Z35" s="24" t="str">
        <f>IF('PLOs-TQF-Mapping'!Z10="x",IF(Weighted!Z$7&gt;0,Weighted!Z$7,""),"")</f>
        <v/>
      </c>
      <c r="AA35" s="24" t="str">
        <f>IF('PLOs-TQF-Mapping'!AA10="x",IF(Weighted!AA$7&gt;0,Weighted!AA$7,""),"")</f>
        <v/>
      </c>
      <c r="AB35" s="24" t="str">
        <f>IF('PLOs-TQF-Mapping'!AB10="x",IF(Weighted!AB$7&gt;0,Weighted!AB$7,""),"")</f>
        <v/>
      </c>
      <c r="AC35" s="24" t="str">
        <f>IF('PLOs-TQF-Mapping'!AC10="x",IF(Weighted!AC$7&gt;0,Weighted!AC$7,""),"")</f>
        <v/>
      </c>
      <c r="AD35" s="24" t="str">
        <f>IF('PLOs-TQF-Mapping'!AD10="x",IF(Weighted!AD$7&gt;0,Weighted!AD$7,""),"")</f>
        <v/>
      </c>
      <c r="AE35" s="24" t="str">
        <f>IF('PLOs-TQF-Mapping'!AE10="x",IF(Weighted!AE$7&gt;0,Weighted!AE$7,""),"")</f>
        <v/>
      </c>
      <c r="AF35" s="24" t="str">
        <f>IF('PLOs-TQF-Mapping'!AF10="x",IF(Weighted!AF$7&gt;0,Weighted!AF$7,""),"")</f>
        <v/>
      </c>
      <c r="AG35" s="46">
        <f t="shared" ca="1" si="9"/>
        <v>15</v>
      </c>
    </row>
    <row r="36" spans="2:68" ht="18" customHeight="1">
      <c r="B36" s="5" t="s">
        <v>148</v>
      </c>
      <c r="C36" s="239" t="s">
        <v>149</v>
      </c>
      <c r="D36" s="24" t="str">
        <f>IF('PLOs-TQF-Mapping'!D11="x",IF(Weighted!D$7&gt;0,Weighted!D$7,""),"")</f>
        <v/>
      </c>
      <c r="E36" s="24" t="str">
        <f>IF('PLOs-TQF-Mapping'!E11="x",IF(Weighted!E$7&gt;0,Weighted!E$7,""),"")</f>
        <v/>
      </c>
      <c r="F36" s="24" t="str">
        <f>IF('PLOs-TQF-Mapping'!F11="x",IF(Weighted!F$7&gt;0,Weighted!F$7,""),"")</f>
        <v/>
      </c>
      <c r="G36" s="24" t="str">
        <f>IF('PLOs-TQF-Mapping'!G11="x",IF(Weighted!G$7&gt;0,Weighted!G$7,""),"")</f>
        <v/>
      </c>
      <c r="H36" s="24" t="str">
        <f>IF('PLOs-TQF-Mapping'!H11="x",IF(Weighted!H$7&gt;0,Weighted!H$7,""),"")</f>
        <v/>
      </c>
      <c r="I36" s="24" t="str">
        <f>IF('PLOs-TQF-Mapping'!I11="x",IF(Weighted!I$7&gt;0,Weighted!I$7,""),"")</f>
        <v/>
      </c>
      <c r="J36" s="24" t="str">
        <f>IF('PLOs-TQF-Mapping'!J11="x",IF(Weighted!J$7&gt;0,Weighted!J$7,""),"")</f>
        <v/>
      </c>
      <c r="K36" s="24" t="str">
        <f>IF('PLOs-TQF-Mapping'!K11="x",IF(Weighted!K$7&gt;0,Weighted!K$7,""),"")</f>
        <v/>
      </c>
      <c r="L36" s="24" t="str">
        <f>IF('PLOs-TQF-Mapping'!L11="x",IF(Weighted!L$7&gt;0,Weighted!L$7,""),"")</f>
        <v/>
      </c>
      <c r="M36" s="24">
        <f ca="1">IF('PLOs-TQF-Mapping'!M11="x",IF(Weighted!M$7&gt;0,Weighted!M$7,""),"")</f>
        <v>4</v>
      </c>
      <c r="N36" s="24" t="str">
        <f>IF('PLOs-TQF-Mapping'!N11="x",IF(Weighted!N$7&gt;0,Weighted!N$7,""),"")</f>
        <v/>
      </c>
      <c r="O36" s="24" t="str">
        <f>IF('PLOs-TQF-Mapping'!O11="x",IF(Weighted!O$7&gt;0,Weighted!O$7,""),"")</f>
        <v/>
      </c>
      <c r="P36" s="24" t="str">
        <f>IF('PLOs-TQF-Mapping'!P11="x",IF(Weighted!P$7&gt;0,Weighted!P$7,""),"")</f>
        <v/>
      </c>
      <c r="Q36" s="24">
        <f ca="1">IF('PLOs-TQF-Mapping'!Q11="x",IF(Weighted!Q$7&gt;0,Weighted!Q$7,""),"")</f>
        <v>5</v>
      </c>
      <c r="R36" s="24" t="str">
        <f>IF('PLOs-TQF-Mapping'!R11="x",IF(Weighted!R$7&gt;0,Weighted!R$7,""),"")</f>
        <v/>
      </c>
      <c r="S36" s="24">
        <f ca="1">IF('PLOs-TQF-Mapping'!S11="x",IF(Weighted!S$7&gt;0,Weighted!S$7,""),"")</f>
        <v>1</v>
      </c>
      <c r="T36" s="24" t="str">
        <f>IF('PLOs-TQF-Mapping'!T11="x",IF(Weighted!T$7&gt;0,Weighted!T$7,""),"")</f>
        <v/>
      </c>
      <c r="U36" s="24" t="str">
        <f>IF('PLOs-TQF-Mapping'!U11="x",IF(Weighted!U$7&gt;0,Weighted!U$7,""),"")</f>
        <v/>
      </c>
      <c r="V36" s="24">
        <f ca="1">IF('PLOs-TQF-Mapping'!V11="x",IF(Weighted!V$7&gt;0,Weighted!V$7,""),"")</f>
        <v>5</v>
      </c>
      <c r="W36" s="24" t="str">
        <f>IF('PLOs-TQF-Mapping'!W11="x",IF(Weighted!W$7&gt;0,Weighted!W$7,""),"")</f>
        <v/>
      </c>
      <c r="X36" s="24" t="str">
        <f>IF('PLOs-TQF-Mapping'!X11="x",IF(Weighted!X$7&gt;0,Weighted!X$7,""),"")</f>
        <v/>
      </c>
      <c r="Y36" s="24" t="str">
        <f>IF('PLOs-TQF-Mapping'!Y11="x",IF(Weighted!Y$7&gt;0,Weighted!Y$7,""),"")</f>
        <v/>
      </c>
      <c r="Z36" s="24" t="str">
        <f>IF('PLOs-TQF-Mapping'!Z11="x",IF(Weighted!Z$7&gt;0,Weighted!Z$7,""),"")</f>
        <v/>
      </c>
      <c r="AA36" s="24" t="str">
        <f>IF('PLOs-TQF-Mapping'!AA11="x",IF(Weighted!AA$7&gt;0,Weighted!AA$7,""),"")</f>
        <v/>
      </c>
      <c r="AB36" s="24" t="str">
        <f>IF('PLOs-TQF-Mapping'!AB11="x",IF(Weighted!AB$7&gt;0,Weighted!AB$7,""),"")</f>
        <v/>
      </c>
      <c r="AC36" s="24" t="str">
        <f>IF('PLOs-TQF-Mapping'!AC11="x",IF(Weighted!AC$7&gt;0,Weighted!AC$7,""),"")</f>
        <v/>
      </c>
      <c r="AD36" s="24" t="str">
        <f>IF('PLOs-TQF-Mapping'!AD11="x",IF(Weighted!AD$7&gt;0,Weighted!AD$7,""),"")</f>
        <v/>
      </c>
      <c r="AE36" s="24" t="str">
        <f>IF('PLOs-TQF-Mapping'!AE11="x",IF(Weighted!AE$7&gt;0,Weighted!AE$7,""),"")</f>
        <v/>
      </c>
      <c r="AF36" s="24" t="str">
        <f>IF('PLOs-TQF-Mapping'!AF11="x",IF(Weighted!AF$7&gt;0,Weighted!AF$7,""),"")</f>
        <v/>
      </c>
      <c r="AG36" s="46">
        <f t="shared" ca="1" si="9"/>
        <v>15</v>
      </c>
    </row>
    <row r="37" spans="2:68" ht="18" customHeight="1">
      <c r="B37" s="5" t="s">
        <v>148</v>
      </c>
      <c r="C37" s="239" t="s">
        <v>150</v>
      </c>
      <c r="D37" s="24" t="str">
        <f>IF('PLOs-TQF-Mapping'!D12="x",IF(Weighted!D$7&gt;0,Weighted!D$7,""),"")</f>
        <v/>
      </c>
      <c r="E37" s="24" t="str">
        <f>IF('PLOs-TQF-Mapping'!E12="x",IF(Weighted!E$7&gt;0,Weighted!E$7,""),"")</f>
        <v/>
      </c>
      <c r="F37" s="24" t="str">
        <f>IF('PLOs-TQF-Mapping'!F12="x",IF(Weighted!F$7&gt;0,Weighted!F$7,""),"")</f>
        <v/>
      </c>
      <c r="G37" s="24" t="str">
        <f>IF('PLOs-TQF-Mapping'!G12="x",IF(Weighted!G$7&gt;0,Weighted!G$7,""),"")</f>
        <v/>
      </c>
      <c r="H37" s="24" t="str">
        <f>IF('PLOs-TQF-Mapping'!H12="x",IF(Weighted!H$7&gt;0,Weighted!H$7,""),"")</f>
        <v/>
      </c>
      <c r="I37" s="24" t="str">
        <f>IF('PLOs-TQF-Mapping'!I12="x",IF(Weighted!I$7&gt;0,Weighted!I$7,""),"")</f>
        <v/>
      </c>
      <c r="J37" s="24" t="str">
        <f>IF('PLOs-TQF-Mapping'!J12="x",IF(Weighted!J$7&gt;0,Weighted!J$7,""),"")</f>
        <v/>
      </c>
      <c r="K37" s="24" t="str">
        <f>IF('PLOs-TQF-Mapping'!K12="x",IF(Weighted!K$7&gt;0,Weighted!K$7,""),"")</f>
        <v/>
      </c>
      <c r="L37" s="24" t="str">
        <f>IF('PLOs-TQF-Mapping'!L12="x",IF(Weighted!L$7&gt;0,Weighted!L$7,""),"")</f>
        <v/>
      </c>
      <c r="M37" s="24">
        <f ca="1">IF('PLOs-TQF-Mapping'!M12="x",IF(Weighted!M$7&gt;0,Weighted!M$7,""),"")</f>
        <v>4</v>
      </c>
      <c r="N37" s="24" t="str">
        <f>IF('PLOs-TQF-Mapping'!N12="x",IF(Weighted!N$7&gt;0,Weighted!N$7,""),"")</f>
        <v/>
      </c>
      <c r="O37" s="24" t="str">
        <f>IF('PLOs-TQF-Mapping'!O12="x",IF(Weighted!O$7&gt;0,Weighted!O$7,""),"")</f>
        <v/>
      </c>
      <c r="P37" s="24" t="str">
        <f>IF('PLOs-TQF-Mapping'!P12="x",IF(Weighted!P$7&gt;0,Weighted!P$7,""),"")</f>
        <v/>
      </c>
      <c r="Q37" s="24">
        <f ca="1">IF('PLOs-TQF-Mapping'!Q12="x",IF(Weighted!Q$7&gt;0,Weighted!Q$7,""),"")</f>
        <v>5</v>
      </c>
      <c r="R37" s="24" t="str">
        <f>IF('PLOs-TQF-Mapping'!R12="x",IF(Weighted!R$7&gt;0,Weighted!R$7,""),"")</f>
        <v/>
      </c>
      <c r="S37" s="24">
        <f ca="1">IF('PLOs-TQF-Mapping'!S12="x",IF(Weighted!S$7&gt;0,Weighted!S$7,""),"")</f>
        <v>1</v>
      </c>
      <c r="T37" s="24" t="str">
        <f>IF('PLOs-TQF-Mapping'!T12="x",IF(Weighted!T$7&gt;0,Weighted!T$7,""),"")</f>
        <v/>
      </c>
      <c r="U37" s="24" t="str">
        <f>IF('PLOs-TQF-Mapping'!U12="x",IF(Weighted!U$7&gt;0,Weighted!U$7,""),"")</f>
        <v/>
      </c>
      <c r="V37" s="24">
        <f ca="1">IF('PLOs-TQF-Mapping'!V12="x",IF(Weighted!V$7&gt;0,Weighted!V$7,""),"")</f>
        <v>5</v>
      </c>
      <c r="W37" s="24" t="str">
        <f>IF('PLOs-TQF-Mapping'!W12="x",IF(Weighted!W$7&gt;0,Weighted!W$7,""),"")</f>
        <v/>
      </c>
      <c r="X37" s="24" t="str">
        <f>IF('PLOs-TQF-Mapping'!X12="x",IF(Weighted!X$7&gt;0,Weighted!X$7,""),"")</f>
        <v/>
      </c>
      <c r="Y37" s="24" t="str">
        <f>IF('PLOs-TQF-Mapping'!Y12="x",IF(Weighted!Y$7&gt;0,Weighted!Y$7,""),"")</f>
        <v/>
      </c>
      <c r="Z37" s="24" t="str">
        <f>IF('PLOs-TQF-Mapping'!Z12="x",IF(Weighted!Z$7&gt;0,Weighted!Z$7,""),"")</f>
        <v/>
      </c>
      <c r="AA37" s="24" t="str">
        <f>IF('PLOs-TQF-Mapping'!AA12="x",IF(Weighted!AA$7&gt;0,Weighted!AA$7,""),"")</f>
        <v/>
      </c>
      <c r="AB37" s="24" t="str">
        <f>IF('PLOs-TQF-Mapping'!AB12="x",IF(Weighted!AB$7&gt;0,Weighted!AB$7,""),"")</f>
        <v/>
      </c>
      <c r="AC37" s="24" t="str">
        <f>IF('PLOs-TQF-Mapping'!AC12="x",IF(Weighted!AC$7&gt;0,Weighted!AC$7,""),"")</f>
        <v/>
      </c>
      <c r="AD37" s="24" t="str">
        <f>IF('PLOs-TQF-Mapping'!AD12="x",IF(Weighted!AD$7&gt;0,Weighted!AD$7,""),"")</f>
        <v/>
      </c>
      <c r="AE37" s="24" t="str">
        <f>IF('PLOs-TQF-Mapping'!AE12="x",IF(Weighted!AE$7&gt;0,Weighted!AE$7,""),"")</f>
        <v/>
      </c>
      <c r="AF37" s="24" t="str">
        <f>IF('PLOs-TQF-Mapping'!AF12="x",IF(Weighted!AF$7&gt;0,Weighted!AF$7,""),"")</f>
        <v/>
      </c>
      <c r="AG37" s="46">
        <f t="shared" ca="1" si="9"/>
        <v>15</v>
      </c>
      <c r="AH37" s="10">
        <f ca="1">SUM(AG34:AG37)</f>
        <v>64</v>
      </c>
      <c r="AK37" s="10"/>
      <c r="AL37" s="10"/>
    </row>
    <row r="38" spans="2:68" ht="18" customHeight="1">
      <c r="B38" s="5" t="s">
        <v>149</v>
      </c>
      <c r="C38" s="239" t="s">
        <v>147</v>
      </c>
      <c r="D38" s="24" t="str">
        <f>IF('PLOs-TQF-Mapping'!D13="x",IF(Weighted!D$7&gt;0,Weighted!D$7,""),"")</f>
        <v/>
      </c>
      <c r="E38" s="24" t="str">
        <f>IF('PLOs-TQF-Mapping'!E13="x",IF(Weighted!E$7&gt;0,Weighted!E$7,""),"")</f>
        <v/>
      </c>
      <c r="F38" s="24" t="str">
        <f>IF('PLOs-TQF-Mapping'!F13="x",IF(Weighted!F$7&gt;0,Weighted!F$7,""),"")</f>
        <v/>
      </c>
      <c r="G38" s="24" t="str">
        <f>IF('PLOs-TQF-Mapping'!G13="x",IF(Weighted!G$7&gt;0,Weighted!G$7,""),"")</f>
        <v/>
      </c>
      <c r="H38" s="24" t="str">
        <f>IF('PLOs-TQF-Mapping'!H13="x",IF(Weighted!H$7&gt;0,Weighted!H$7,""),"")</f>
        <v/>
      </c>
      <c r="I38" s="24" t="str">
        <f>IF('PLOs-TQF-Mapping'!I13="x",IF(Weighted!I$7&gt;0,Weighted!I$7,""),"")</f>
        <v/>
      </c>
      <c r="J38" s="24" t="str">
        <f>IF('PLOs-TQF-Mapping'!J13="x",IF(Weighted!J$7&gt;0,Weighted!J$7,""),"")</f>
        <v/>
      </c>
      <c r="K38" s="24" t="str">
        <f>IF('PLOs-TQF-Mapping'!K13="x",IF(Weighted!K$7&gt;0,Weighted!K$7,""),"")</f>
        <v/>
      </c>
      <c r="L38" s="24" t="str">
        <f>IF('PLOs-TQF-Mapping'!L13="x",IF(Weighted!L$7&gt;0,Weighted!L$7,""),"")</f>
        <v/>
      </c>
      <c r="M38" s="24">
        <f ca="1">IF('PLOs-TQF-Mapping'!M13="x",IF(Weighted!M$7&gt;0,Weighted!M$7,""),"")</f>
        <v>4</v>
      </c>
      <c r="N38" s="24" t="str">
        <f>IF('PLOs-TQF-Mapping'!N13="x",IF(Weighted!N$7&gt;0,Weighted!N$7,""),"")</f>
        <v/>
      </c>
      <c r="O38" s="24" t="str">
        <f>IF('PLOs-TQF-Mapping'!O13="x",IF(Weighted!O$7&gt;0,Weighted!O$7,""),"")</f>
        <v/>
      </c>
      <c r="P38" s="24" t="str">
        <f>IF('PLOs-TQF-Mapping'!P13="x",IF(Weighted!P$7&gt;0,Weighted!P$7,""),"")</f>
        <v/>
      </c>
      <c r="Q38" s="24" t="str">
        <f>IF('PLOs-TQF-Mapping'!Q13="x",IF(Weighted!Q$7&gt;0,Weighted!Q$7,""),"")</f>
        <v/>
      </c>
      <c r="R38" s="24" t="str">
        <f>IF('PLOs-TQF-Mapping'!R13="x",IF(Weighted!R$7&gt;0,Weighted!R$7,""),"")</f>
        <v/>
      </c>
      <c r="S38" s="24">
        <f ca="1">IF('PLOs-TQF-Mapping'!S13="x",IF(Weighted!S$7&gt;0,Weighted!S$7,""),"")</f>
        <v>1</v>
      </c>
      <c r="T38" s="24" t="str">
        <f>IF('PLOs-TQF-Mapping'!T13="x",IF(Weighted!T$7&gt;0,Weighted!T$7,""),"")</f>
        <v/>
      </c>
      <c r="U38" s="24" t="str">
        <f>IF('PLOs-TQF-Mapping'!U13="x",IF(Weighted!U$7&gt;0,Weighted!U$7,""),"")</f>
        <v/>
      </c>
      <c r="V38" s="24">
        <f ca="1">IF('PLOs-TQF-Mapping'!V13="x",IF(Weighted!V$7&gt;0,Weighted!V$7,""),"")</f>
        <v>5</v>
      </c>
      <c r="W38" s="24" t="str">
        <f>IF('PLOs-TQF-Mapping'!W13="x",IF(Weighted!W$7&gt;0,Weighted!W$7,""),"")</f>
        <v/>
      </c>
      <c r="X38" s="24" t="str">
        <f>IF('PLOs-TQF-Mapping'!X13="x",IF(Weighted!X$7&gt;0,Weighted!X$7,""),"")</f>
        <v/>
      </c>
      <c r="Y38" s="24" t="str">
        <f>IF('PLOs-TQF-Mapping'!Y13="x",IF(Weighted!Y$7&gt;0,Weighted!Y$7,""),"")</f>
        <v/>
      </c>
      <c r="Z38" s="24" t="str">
        <f>IF('PLOs-TQF-Mapping'!Z13="x",IF(Weighted!Z$7&gt;0,Weighted!Z$7,""),"")</f>
        <v/>
      </c>
      <c r="AA38" s="24" t="str">
        <f>IF('PLOs-TQF-Mapping'!AA13="x",IF(Weighted!AA$7&gt;0,Weighted!AA$7,""),"")</f>
        <v/>
      </c>
      <c r="AB38" s="24" t="str">
        <f>IF('PLOs-TQF-Mapping'!AB13="x",IF(Weighted!AB$7&gt;0,Weighted!AB$7,""),"")</f>
        <v/>
      </c>
      <c r="AC38" s="24" t="str">
        <f>IF('PLOs-TQF-Mapping'!AC13="x",IF(Weighted!AC$7&gt;0,Weighted!AC$7,""),"")</f>
        <v/>
      </c>
      <c r="AD38" s="24" t="str">
        <f>IF('PLOs-TQF-Mapping'!AD13="x",IF(Weighted!AD$7&gt;0,Weighted!AD$7,""),"")</f>
        <v/>
      </c>
      <c r="AE38" s="24" t="str">
        <f>IF('PLOs-TQF-Mapping'!AE13="x",IF(Weighted!AE$7&gt;0,Weighted!AE$7,""),"")</f>
        <v/>
      </c>
      <c r="AF38" s="24" t="str">
        <f>IF('PLOs-TQF-Mapping'!AF13="x",IF(Weighted!AF$7&gt;0,Weighted!AF$7,""),"")</f>
        <v/>
      </c>
      <c r="AG38" s="46">
        <f t="shared" ca="1" si="9"/>
        <v>10</v>
      </c>
    </row>
    <row r="39" spans="2:68" ht="18" customHeight="1">
      <c r="B39" s="5" t="s">
        <v>149</v>
      </c>
      <c r="C39" s="239" t="s">
        <v>148</v>
      </c>
      <c r="D39" s="24" t="str">
        <f>IF('PLOs-TQF-Mapping'!D14="x",IF(Weighted!D$7&gt;0,Weighted!D$7,""),"")</f>
        <v/>
      </c>
      <c r="E39" s="24" t="str">
        <f>IF('PLOs-TQF-Mapping'!E14="x",IF(Weighted!E$7&gt;0,Weighted!E$7,""),"")</f>
        <v/>
      </c>
      <c r="F39" s="24" t="str">
        <f>IF('PLOs-TQF-Mapping'!F14="x",IF(Weighted!F$7&gt;0,Weighted!F$7,""),"")</f>
        <v/>
      </c>
      <c r="G39" s="24" t="str">
        <f>IF('PLOs-TQF-Mapping'!G14="x",IF(Weighted!G$7&gt;0,Weighted!G$7,""),"")</f>
        <v/>
      </c>
      <c r="H39" s="24" t="str">
        <f>IF('PLOs-TQF-Mapping'!H14="x",IF(Weighted!H$7&gt;0,Weighted!H$7,""),"")</f>
        <v/>
      </c>
      <c r="I39" s="24" t="str">
        <f>IF('PLOs-TQF-Mapping'!I14="x",IF(Weighted!I$7&gt;0,Weighted!I$7,""),"")</f>
        <v/>
      </c>
      <c r="J39" s="24" t="str">
        <f>IF('PLOs-TQF-Mapping'!J14="x",IF(Weighted!J$7&gt;0,Weighted!J$7,""),"")</f>
        <v/>
      </c>
      <c r="K39" s="24" t="str">
        <f>IF('PLOs-TQF-Mapping'!K14="x",IF(Weighted!K$7&gt;0,Weighted!K$7,""),"")</f>
        <v/>
      </c>
      <c r="L39" s="24" t="str">
        <f>IF('PLOs-TQF-Mapping'!L14="x",IF(Weighted!L$7&gt;0,Weighted!L$7,""),"")</f>
        <v/>
      </c>
      <c r="M39" s="24">
        <f ca="1">IF('PLOs-TQF-Mapping'!M14="x",IF(Weighted!M$7&gt;0,Weighted!M$7,""),"")</f>
        <v>4</v>
      </c>
      <c r="N39" s="24" t="str">
        <f>IF('PLOs-TQF-Mapping'!N14="x",IF(Weighted!N$7&gt;0,Weighted!N$7,""),"")</f>
        <v/>
      </c>
      <c r="O39" s="24" t="str">
        <f>IF('PLOs-TQF-Mapping'!O14="x",IF(Weighted!O$7&gt;0,Weighted!O$7,""),"")</f>
        <v/>
      </c>
      <c r="P39" s="24" t="str">
        <f>IF('PLOs-TQF-Mapping'!P14="x",IF(Weighted!P$7&gt;0,Weighted!P$7,""),"")</f>
        <v/>
      </c>
      <c r="Q39" s="24" t="str">
        <f>IF('PLOs-TQF-Mapping'!Q14="x",IF(Weighted!Q$7&gt;0,Weighted!Q$7,""),"")</f>
        <v/>
      </c>
      <c r="R39" s="24" t="str">
        <f>IF('PLOs-TQF-Mapping'!R14="x",IF(Weighted!R$7&gt;0,Weighted!R$7,""),"")</f>
        <v/>
      </c>
      <c r="S39" s="24">
        <f ca="1">IF('PLOs-TQF-Mapping'!S14="x",IF(Weighted!S$7&gt;0,Weighted!S$7,""),"")</f>
        <v>1</v>
      </c>
      <c r="T39" s="24" t="str">
        <f>IF('PLOs-TQF-Mapping'!T14="x",IF(Weighted!T$7&gt;0,Weighted!T$7,""),"")</f>
        <v/>
      </c>
      <c r="U39" s="24" t="str">
        <f>IF('PLOs-TQF-Mapping'!U14="x",IF(Weighted!U$7&gt;0,Weighted!U$7,""),"")</f>
        <v/>
      </c>
      <c r="V39" s="24">
        <f ca="1">IF('PLOs-TQF-Mapping'!V14="x",IF(Weighted!V$7&gt;0,Weighted!V$7,""),"")</f>
        <v>5</v>
      </c>
      <c r="W39" s="24" t="str">
        <f>IF('PLOs-TQF-Mapping'!W14="x",IF(Weighted!W$7&gt;0,Weighted!W$7,""),"")</f>
        <v/>
      </c>
      <c r="X39" s="24" t="str">
        <f>IF('PLOs-TQF-Mapping'!X14="x",IF(Weighted!X$7&gt;0,Weighted!X$7,""),"")</f>
        <v/>
      </c>
      <c r="Y39" s="24" t="str">
        <f>IF('PLOs-TQF-Mapping'!Y14="x",IF(Weighted!Y$7&gt;0,Weighted!Y$7,""),"")</f>
        <v/>
      </c>
      <c r="Z39" s="24" t="str">
        <f>IF('PLOs-TQF-Mapping'!Z14="x",IF(Weighted!Z$7&gt;0,Weighted!Z$7,""),"")</f>
        <v/>
      </c>
      <c r="AA39" s="24" t="str">
        <f>IF('PLOs-TQF-Mapping'!AA14="x",IF(Weighted!AA$7&gt;0,Weighted!AA$7,""),"")</f>
        <v/>
      </c>
      <c r="AB39" s="24" t="str">
        <f>IF('PLOs-TQF-Mapping'!AB14="x",IF(Weighted!AB$7&gt;0,Weighted!AB$7,""),"")</f>
        <v/>
      </c>
      <c r="AC39" s="24" t="str">
        <f>IF('PLOs-TQF-Mapping'!AC14="x",IF(Weighted!AC$7&gt;0,Weighted!AC$7,""),"")</f>
        <v/>
      </c>
      <c r="AD39" s="24" t="str">
        <f>IF('PLOs-TQF-Mapping'!AD14="x",IF(Weighted!AD$7&gt;0,Weighted!AD$7,""),"")</f>
        <v/>
      </c>
      <c r="AE39" s="24" t="str">
        <f>IF('PLOs-TQF-Mapping'!AE14="x",IF(Weighted!AE$7&gt;0,Weighted!AE$7,""),"")</f>
        <v/>
      </c>
      <c r="AF39" s="24" t="str">
        <f>IF('PLOs-TQF-Mapping'!AF14="x",IF(Weighted!AF$7&gt;0,Weighted!AF$7,""),"")</f>
        <v/>
      </c>
      <c r="AG39" s="46">
        <f t="shared" ca="1" si="9"/>
        <v>10</v>
      </c>
    </row>
    <row r="40" spans="2:68" ht="18" customHeight="1">
      <c r="B40" s="5" t="s">
        <v>149</v>
      </c>
      <c r="C40" s="239" t="s">
        <v>149</v>
      </c>
      <c r="D40" s="24" t="str">
        <f>IF('PLOs-TQF-Mapping'!D15="x",IF(Weighted!D$7&gt;0,Weighted!D$7,""),"")</f>
        <v/>
      </c>
      <c r="E40" s="24" t="str">
        <f>IF('PLOs-TQF-Mapping'!E15="x",IF(Weighted!E$7&gt;0,Weighted!E$7,""),"")</f>
        <v/>
      </c>
      <c r="F40" s="24" t="str">
        <f>IF('PLOs-TQF-Mapping'!F15="x",IF(Weighted!F$7&gt;0,Weighted!F$7,""),"")</f>
        <v/>
      </c>
      <c r="G40" s="24" t="str">
        <f>IF('PLOs-TQF-Mapping'!G15="x",IF(Weighted!G$7&gt;0,Weighted!G$7,""),"")</f>
        <v/>
      </c>
      <c r="H40" s="24" t="str">
        <f>IF('PLOs-TQF-Mapping'!H15="x",IF(Weighted!H$7&gt;0,Weighted!H$7,""),"")</f>
        <v/>
      </c>
      <c r="I40" s="24" t="str">
        <f>IF('PLOs-TQF-Mapping'!I15="x",IF(Weighted!I$7&gt;0,Weighted!I$7,""),"")</f>
        <v/>
      </c>
      <c r="J40" s="24" t="str">
        <f>IF('PLOs-TQF-Mapping'!J15="x",IF(Weighted!J$7&gt;0,Weighted!J$7,""),"")</f>
        <v/>
      </c>
      <c r="K40" s="24" t="str">
        <f>IF('PLOs-TQF-Mapping'!K15="x",IF(Weighted!K$7&gt;0,Weighted!K$7,""),"")</f>
        <v/>
      </c>
      <c r="L40" s="24" t="str">
        <f>IF('PLOs-TQF-Mapping'!L15="x",IF(Weighted!L$7&gt;0,Weighted!L$7,""),"")</f>
        <v/>
      </c>
      <c r="M40" s="24" t="str">
        <f>IF('PLOs-TQF-Mapping'!M15="x",IF(Weighted!M$7&gt;0,Weighted!M$7,""),"")</f>
        <v/>
      </c>
      <c r="N40" s="24" t="str">
        <f>IF('PLOs-TQF-Mapping'!N15="x",IF(Weighted!N$7&gt;0,Weighted!N$7,""),"")</f>
        <v/>
      </c>
      <c r="O40" s="24" t="str">
        <f>IF('PLOs-TQF-Mapping'!O15="x",IF(Weighted!O$7&gt;0,Weighted!O$7,""),"")</f>
        <v/>
      </c>
      <c r="P40" s="24" t="str">
        <f>IF('PLOs-TQF-Mapping'!P15="x",IF(Weighted!P$7&gt;0,Weighted!P$7,""),"")</f>
        <v/>
      </c>
      <c r="Q40" s="24" t="str">
        <f>IF('PLOs-TQF-Mapping'!Q15="x",IF(Weighted!Q$7&gt;0,Weighted!Q$7,""),"")</f>
        <v/>
      </c>
      <c r="R40" s="24" t="str">
        <f>IF('PLOs-TQF-Mapping'!R15="x",IF(Weighted!R$7&gt;0,Weighted!R$7,""),"")</f>
        <v/>
      </c>
      <c r="S40" s="24">
        <f ca="1">IF('PLOs-TQF-Mapping'!S15="x",IF(Weighted!S$7&gt;0,Weighted!S$7,""),"")</f>
        <v>1</v>
      </c>
      <c r="T40" s="24" t="str">
        <f>IF('PLOs-TQF-Mapping'!T15="x",IF(Weighted!T$7&gt;0,Weighted!T$7,""),"")</f>
        <v/>
      </c>
      <c r="U40" s="24" t="str">
        <f>IF('PLOs-TQF-Mapping'!U15="x",IF(Weighted!U$7&gt;0,Weighted!U$7,""),"")</f>
        <v/>
      </c>
      <c r="V40" s="24">
        <f ca="1">IF('PLOs-TQF-Mapping'!V15="x",IF(Weighted!V$7&gt;0,Weighted!V$7,""),"")</f>
        <v>5</v>
      </c>
      <c r="W40" s="24" t="str">
        <f>IF('PLOs-TQF-Mapping'!W15="x",IF(Weighted!W$7&gt;0,Weighted!W$7,""),"")</f>
        <v/>
      </c>
      <c r="X40" s="24" t="str">
        <f>IF('PLOs-TQF-Mapping'!X15="x",IF(Weighted!X$7&gt;0,Weighted!X$7,""),"")</f>
        <v/>
      </c>
      <c r="Y40" s="24" t="str">
        <f ca="1">IF('PLOs-TQF-Mapping'!Y15="x",IF(Weighted!Y$7&gt;0,Weighted!Y$7,""),"")</f>
        <v/>
      </c>
      <c r="Z40" s="24" t="str">
        <f>IF('PLOs-TQF-Mapping'!Z15="x",IF(Weighted!Z$7&gt;0,Weighted!Z$7,""),"")</f>
        <v/>
      </c>
      <c r="AA40" s="24" t="str">
        <f ca="1">IF('PLOs-TQF-Mapping'!AA15="x",IF(Weighted!AA$7&gt;0,Weighted!AA$7,""),"")</f>
        <v/>
      </c>
      <c r="AB40" s="24" t="str">
        <f>IF('PLOs-TQF-Mapping'!AB15="x",IF(Weighted!AB$7&gt;0,Weighted!AB$7,""),"")</f>
        <v/>
      </c>
      <c r="AC40" s="24" t="str">
        <f>IF('PLOs-TQF-Mapping'!AC15="x",IF(Weighted!AC$7&gt;0,Weighted!AC$7,""),"")</f>
        <v/>
      </c>
      <c r="AD40" s="24" t="str">
        <f ca="1">IF('PLOs-TQF-Mapping'!AD15="x",IF(Weighted!AD$7&gt;0,Weighted!AD$7,""),"")</f>
        <v/>
      </c>
      <c r="AE40" s="24" t="str">
        <f>IF('PLOs-TQF-Mapping'!AE15="x",IF(Weighted!AE$7&gt;0,Weighted!AE$7,""),"")</f>
        <v/>
      </c>
      <c r="AF40" s="24" t="str">
        <f>IF('PLOs-TQF-Mapping'!AF15="x",IF(Weighted!AF$7&gt;0,Weighted!AF$7,""),"")</f>
        <v/>
      </c>
      <c r="AG40" s="46">
        <f t="shared" ca="1" si="9"/>
        <v>6</v>
      </c>
      <c r="AH40" s="10">
        <f ca="1">SUM(AG38:AG40)</f>
        <v>26</v>
      </c>
      <c r="AK40" s="10"/>
      <c r="AL40" s="10"/>
    </row>
    <row r="41" spans="2:68" ht="18" customHeight="1">
      <c r="B41" s="5" t="s">
        <v>150</v>
      </c>
      <c r="C41" s="239" t="s">
        <v>147</v>
      </c>
      <c r="D41" s="24" t="str">
        <f>IF('PLOs-TQF-Mapping'!D16="x",IF(Weighted!D$7&gt;0,Weighted!D$7,""),"")</f>
        <v/>
      </c>
      <c r="E41" s="24" t="str">
        <f>IF('PLOs-TQF-Mapping'!E16="x",IF(Weighted!E$7&gt;0,Weighted!E$7,""),"")</f>
        <v/>
      </c>
      <c r="F41" s="24" t="str">
        <f>IF('PLOs-TQF-Mapping'!F16="x",IF(Weighted!F$7&gt;0,Weighted!F$7,""),"")</f>
        <v/>
      </c>
      <c r="G41" s="24" t="str">
        <f>IF('PLOs-TQF-Mapping'!G16="x",IF(Weighted!G$7&gt;0,Weighted!G$7,""),"")</f>
        <v/>
      </c>
      <c r="H41" s="24" t="str">
        <f>IF('PLOs-TQF-Mapping'!H16="x",IF(Weighted!H$7&gt;0,Weighted!H$7,""),"")</f>
        <v/>
      </c>
      <c r="I41" s="24" t="str">
        <f>IF('PLOs-TQF-Mapping'!I16="x",IF(Weighted!I$7&gt;0,Weighted!I$7,""),"")</f>
        <v/>
      </c>
      <c r="J41" s="24" t="str">
        <f>IF('PLOs-TQF-Mapping'!J16="x",IF(Weighted!J$7&gt;0,Weighted!J$7,""),"")</f>
        <v/>
      </c>
      <c r="K41" s="24" t="str">
        <f>IF('PLOs-TQF-Mapping'!K16="x",IF(Weighted!K$7&gt;0,Weighted!K$7,""),"")</f>
        <v/>
      </c>
      <c r="L41" s="24" t="str">
        <f>IF('PLOs-TQF-Mapping'!L16="x",IF(Weighted!L$7&gt;0,Weighted!L$7,""),"")</f>
        <v/>
      </c>
      <c r="M41" s="24" t="str">
        <f>IF('PLOs-TQF-Mapping'!M16="x",IF(Weighted!M$7&gt;0,Weighted!M$7,""),"")</f>
        <v/>
      </c>
      <c r="N41" s="24" t="str">
        <f>IF('PLOs-TQF-Mapping'!N16="x",IF(Weighted!N$7&gt;0,Weighted!N$7,""),"")</f>
        <v/>
      </c>
      <c r="O41" s="24" t="str">
        <f>IF('PLOs-TQF-Mapping'!O16="x",IF(Weighted!O$7&gt;0,Weighted!O$7,""),"")</f>
        <v/>
      </c>
      <c r="P41" s="24" t="str">
        <f>IF('PLOs-TQF-Mapping'!P16="x",IF(Weighted!P$7&gt;0,Weighted!P$7,""),"")</f>
        <v/>
      </c>
      <c r="Q41" s="24" t="str">
        <f>IF('PLOs-TQF-Mapping'!Q16="x",IF(Weighted!Q$7&gt;0,Weighted!Q$7,""),"")</f>
        <v/>
      </c>
      <c r="R41" s="24" t="str">
        <f>IF('PLOs-TQF-Mapping'!R16="x",IF(Weighted!R$7&gt;0,Weighted!R$7,""),"")</f>
        <v/>
      </c>
      <c r="S41" s="24" t="str">
        <f>IF('PLOs-TQF-Mapping'!S16="x",IF(Weighted!S$7&gt;0,Weighted!S$7,""),"")</f>
        <v/>
      </c>
      <c r="T41" s="24" t="str">
        <f>IF('PLOs-TQF-Mapping'!T16="x",IF(Weighted!T$7&gt;0,Weighted!T$7,""),"")</f>
        <v/>
      </c>
      <c r="U41" s="24" t="str">
        <f>IF('PLOs-TQF-Mapping'!U16="x",IF(Weighted!U$7&gt;0,Weighted!U$7,""),"")</f>
        <v/>
      </c>
      <c r="V41" s="24" t="str">
        <f>IF('PLOs-TQF-Mapping'!V16="x",IF(Weighted!V$7&gt;0,Weighted!V$7,""),"")</f>
        <v/>
      </c>
      <c r="W41" s="24" t="str">
        <f>IF('PLOs-TQF-Mapping'!W16="x",IF(Weighted!W$7&gt;0,Weighted!W$7,""),"")</f>
        <v/>
      </c>
      <c r="X41" s="24" t="str">
        <f>IF('PLOs-TQF-Mapping'!X16="x",IF(Weighted!X$7&gt;0,Weighted!X$7,""),"")</f>
        <v/>
      </c>
      <c r="Y41" s="24" t="str">
        <f>IF('PLOs-TQF-Mapping'!Y16="x",IF(Weighted!Y$7&gt;0,Weighted!Y$7,""),"")</f>
        <v/>
      </c>
      <c r="Z41" s="24" t="str">
        <f>IF('PLOs-TQF-Mapping'!Z16="x",IF(Weighted!Z$7&gt;0,Weighted!Z$7,""),"")</f>
        <v/>
      </c>
      <c r="AA41" s="24" t="str">
        <f>IF('PLOs-TQF-Mapping'!AA16="x",IF(Weighted!AA$7&gt;0,Weighted!AA$7,""),"")</f>
        <v/>
      </c>
      <c r="AB41" s="24" t="str">
        <f>IF('PLOs-TQF-Mapping'!AB16="x",IF(Weighted!AB$7&gt;0,Weighted!AB$7,""),"")</f>
        <v/>
      </c>
      <c r="AC41" s="24">
        <f ca="1">IF('PLOs-TQF-Mapping'!AC16="x",IF(Weighted!AC$7&gt;0,Weighted!AC$7,""),"")</f>
        <v>2</v>
      </c>
      <c r="AD41" s="24" t="str">
        <f>IF('PLOs-TQF-Mapping'!AD16="x",IF(Weighted!AD$7&gt;0,Weighted!AD$7,""),"")</f>
        <v/>
      </c>
      <c r="AE41" s="24">
        <f ca="1">IF('PLOs-TQF-Mapping'!AE16="x",IF(Weighted!AE$7&gt;0,Weighted!AE$7,""),"")</f>
        <v>4</v>
      </c>
      <c r="AF41" s="24">
        <f ca="1">IF('PLOs-TQF-Mapping'!AF16="x",IF(Weighted!AF$7&gt;0,Weighted!AF$7,""),"")</f>
        <v>1</v>
      </c>
      <c r="AG41" s="46">
        <f t="shared" ca="1" si="9"/>
        <v>7</v>
      </c>
    </row>
    <row r="42" spans="2:68" ht="18" customHeight="1">
      <c r="B42" s="5" t="s">
        <v>150</v>
      </c>
      <c r="C42" s="239" t="s">
        <v>148</v>
      </c>
      <c r="D42" s="24" t="str">
        <f>IF('PLOs-TQF-Mapping'!D17="x",IF(Weighted!D$7&gt;0,Weighted!D$7,""),"")</f>
        <v/>
      </c>
      <c r="E42" s="24" t="str">
        <f>IF('PLOs-TQF-Mapping'!E17="x",IF(Weighted!E$7&gt;0,Weighted!E$7,""),"")</f>
        <v/>
      </c>
      <c r="F42" s="24" t="str">
        <f>IF('PLOs-TQF-Mapping'!F17="x",IF(Weighted!F$7&gt;0,Weighted!F$7,""),"")</f>
        <v/>
      </c>
      <c r="G42" s="24" t="str">
        <f>IF('PLOs-TQF-Mapping'!G17="x",IF(Weighted!G$7&gt;0,Weighted!G$7,""),"")</f>
        <v/>
      </c>
      <c r="H42" s="24" t="str">
        <f>IF('PLOs-TQF-Mapping'!H17="x",IF(Weighted!H$7&gt;0,Weighted!H$7,""),"")</f>
        <v/>
      </c>
      <c r="I42" s="24" t="str">
        <f>IF('PLOs-TQF-Mapping'!I17="x",IF(Weighted!I$7&gt;0,Weighted!I$7,""),"")</f>
        <v/>
      </c>
      <c r="J42" s="24" t="str">
        <f>IF('PLOs-TQF-Mapping'!J17="x",IF(Weighted!J$7&gt;0,Weighted!J$7,""),"")</f>
        <v/>
      </c>
      <c r="K42" s="24" t="str">
        <f>IF('PLOs-TQF-Mapping'!K17="x",IF(Weighted!K$7&gt;0,Weighted!K$7,""),"")</f>
        <v/>
      </c>
      <c r="L42" s="24" t="str">
        <f>IF('PLOs-TQF-Mapping'!L17="x",IF(Weighted!L$7&gt;0,Weighted!L$7,""),"")</f>
        <v/>
      </c>
      <c r="M42" s="24" t="str">
        <f>IF('PLOs-TQF-Mapping'!M17="x",IF(Weighted!M$7&gt;0,Weighted!M$7,""),"")</f>
        <v/>
      </c>
      <c r="N42" s="24" t="str">
        <f>IF('PLOs-TQF-Mapping'!N17="x",IF(Weighted!N$7&gt;0,Weighted!N$7,""),"")</f>
        <v/>
      </c>
      <c r="O42" s="24" t="str">
        <f>IF('PLOs-TQF-Mapping'!O17="x",IF(Weighted!O$7&gt;0,Weighted!O$7,""),"")</f>
        <v/>
      </c>
      <c r="P42" s="24" t="str">
        <f>IF('PLOs-TQF-Mapping'!P17="x",IF(Weighted!P$7&gt;0,Weighted!P$7,""),"")</f>
        <v/>
      </c>
      <c r="Q42" s="24" t="str">
        <f>IF('PLOs-TQF-Mapping'!Q17="x",IF(Weighted!Q$7&gt;0,Weighted!Q$7,""),"")</f>
        <v/>
      </c>
      <c r="R42" s="24" t="str">
        <f>IF('PLOs-TQF-Mapping'!R17="x",IF(Weighted!R$7&gt;0,Weighted!R$7,""),"")</f>
        <v/>
      </c>
      <c r="S42" s="24" t="str">
        <f>IF('PLOs-TQF-Mapping'!S17="x",IF(Weighted!S$7&gt;0,Weighted!S$7,""),"")</f>
        <v/>
      </c>
      <c r="T42" s="24" t="str">
        <f>IF('PLOs-TQF-Mapping'!T17="x",IF(Weighted!T$7&gt;0,Weighted!T$7,""),"")</f>
        <v/>
      </c>
      <c r="U42" s="24" t="str">
        <f>IF('PLOs-TQF-Mapping'!U17="x",IF(Weighted!U$7&gt;0,Weighted!U$7,""),"")</f>
        <v/>
      </c>
      <c r="V42" s="24" t="str">
        <f>IF('PLOs-TQF-Mapping'!V17="x",IF(Weighted!V$7&gt;0,Weighted!V$7,""),"")</f>
        <v/>
      </c>
      <c r="W42" s="24" t="str">
        <f>IF('PLOs-TQF-Mapping'!W17="x",IF(Weighted!W$7&gt;0,Weighted!W$7,""),"")</f>
        <v/>
      </c>
      <c r="X42" s="24" t="str">
        <f>IF('PLOs-TQF-Mapping'!X17="x",IF(Weighted!X$7&gt;0,Weighted!X$7,""),"")</f>
        <v/>
      </c>
      <c r="Y42" s="24" t="str">
        <f>IF('PLOs-TQF-Mapping'!Y17="x",IF(Weighted!Y$7&gt;0,Weighted!Y$7,""),"")</f>
        <v/>
      </c>
      <c r="Z42" s="24" t="str">
        <f>IF('PLOs-TQF-Mapping'!Z17="x",IF(Weighted!Z$7&gt;0,Weighted!Z$7,""),"")</f>
        <v/>
      </c>
      <c r="AA42" s="24" t="str">
        <f>IF('PLOs-TQF-Mapping'!AA17="x",IF(Weighted!AA$7&gt;0,Weighted!AA$7,""),"")</f>
        <v/>
      </c>
      <c r="AB42" s="24" t="str">
        <f>IF('PLOs-TQF-Mapping'!AB17="x",IF(Weighted!AB$7&gt;0,Weighted!AB$7,""),"")</f>
        <v/>
      </c>
      <c r="AC42" s="24">
        <f ca="1">IF('PLOs-TQF-Mapping'!AC17="x",IF(Weighted!AC$7&gt;0,Weighted!AC$7,""),"")</f>
        <v>2</v>
      </c>
      <c r="AD42" s="24" t="str">
        <f>IF('PLOs-TQF-Mapping'!AD17="x",IF(Weighted!AD$7&gt;0,Weighted!AD$7,""),"")</f>
        <v/>
      </c>
      <c r="AE42" s="24">
        <f ca="1">IF('PLOs-TQF-Mapping'!AE17="x",IF(Weighted!AE$7&gt;0,Weighted!AE$7,""),"")</f>
        <v>4</v>
      </c>
      <c r="AF42" s="24">
        <f ca="1">IF('PLOs-TQF-Mapping'!AF17="x",IF(Weighted!AF$7&gt;0,Weighted!AF$7,""),"")</f>
        <v>1</v>
      </c>
      <c r="AG42" s="46">
        <f t="shared" ca="1" si="9"/>
        <v>7</v>
      </c>
    </row>
    <row r="43" spans="2:68" ht="18" customHeight="1">
      <c r="B43" s="5" t="s">
        <v>150</v>
      </c>
      <c r="C43" s="239" t="s">
        <v>149</v>
      </c>
      <c r="D43" s="24" t="str">
        <f>IF('PLOs-TQF-Mapping'!D18="x",IF(Weighted!D$7&gt;0,Weighted!D$7,""),"")</f>
        <v/>
      </c>
      <c r="E43" s="24" t="str">
        <f>IF('PLOs-TQF-Mapping'!E18="x",IF(Weighted!E$7&gt;0,Weighted!E$7,""),"")</f>
        <v/>
      </c>
      <c r="F43" s="24" t="str">
        <f ca="1">IF('PLOs-TQF-Mapping'!F18="x",IF(Weighted!F$7&gt;0,Weighted!F$7,""),"")</f>
        <v/>
      </c>
      <c r="G43" s="24">
        <f ca="1">IF('PLOs-TQF-Mapping'!G18="x",IF(Weighted!G$7&gt;0,Weighted!G$7,""),"")</f>
        <v>2</v>
      </c>
      <c r="H43" s="24" t="str">
        <f>IF('PLOs-TQF-Mapping'!H18="x",IF(Weighted!H$7&gt;0,Weighted!H$7,""),"")</f>
        <v/>
      </c>
      <c r="I43" s="24" t="str">
        <f>IF('PLOs-TQF-Mapping'!I18="x",IF(Weighted!I$7&gt;0,Weighted!I$7,""),"")</f>
        <v/>
      </c>
      <c r="J43" s="24" t="str">
        <f>IF('PLOs-TQF-Mapping'!J18="x",IF(Weighted!J$7&gt;0,Weighted!J$7,""),"")</f>
        <v/>
      </c>
      <c r="K43" s="24" t="str">
        <f>IF('PLOs-TQF-Mapping'!K18="x",IF(Weighted!K$7&gt;0,Weighted!K$7,""),"")</f>
        <v/>
      </c>
      <c r="L43" s="24" t="str">
        <f>IF('PLOs-TQF-Mapping'!L18="x",IF(Weighted!L$7&gt;0,Weighted!L$7,""),"")</f>
        <v/>
      </c>
      <c r="M43" s="24" t="str">
        <f>IF('PLOs-TQF-Mapping'!M18="x",IF(Weighted!M$7&gt;0,Weighted!M$7,""),"")</f>
        <v/>
      </c>
      <c r="N43" s="24" t="str">
        <f>IF('PLOs-TQF-Mapping'!N18="x",IF(Weighted!N$7&gt;0,Weighted!N$7,""),"")</f>
        <v/>
      </c>
      <c r="O43" s="24" t="str">
        <f>IF('PLOs-TQF-Mapping'!O18="x",IF(Weighted!O$7&gt;0,Weighted!O$7,""),"")</f>
        <v/>
      </c>
      <c r="P43" s="24" t="str">
        <f>IF('PLOs-TQF-Mapping'!P18="x",IF(Weighted!P$7&gt;0,Weighted!P$7,""),"")</f>
        <v/>
      </c>
      <c r="Q43" s="24" t="str">
        <f>IF('PLOs-TQF-Mapping'!Q18="x",IF(Weighted!Q$7&gt;0,Weighted!Q$7,""),"")</f>
        <v/>
      </c>
      <c r="R43" s="24" t="str">
        <f>IF('PLOs-TQF-Mapping'!R18="x",IF(Weighted!R$7&gt;0,Weighted!R$7,""),"")</f>
        <v/>
      </c>
      <c r="S43" s="24" t="str">
        <f>IF('PLOs-TQF-Mapping'!S18="x",IF(Weighted!S$7&gt;0,Weighted!S$7,""),"")</f>
        <v/>
      </c>
      <c r="T43" s="24" t="str">
        <f>IF('PLOs-TQF-Mapping'!T18="x",IF(Weighted!T$7&gt;0,Weighted!T$7,""),"")</f>
        <v/>
      </c>
      <c r="U43" s="24" t="str">
        <f>IF('PLOs-TQF-Mapping'!U18="x",IF(Weighted!U$7&gt;0,Weighted!U$7,""),"")</f>
        <v/>
      </c>
      <c r="V43" s="24" t="str">
        <f>IF('PLOs-TQF-Mapping'!V18="x",IF(Weighted!V$7&gt;0,Weighted!V$7,""),"")</f>
        <v/>
      </c>
      <c r="W43" s="24" t="str">
        <f>IF('PLOs-TQF-Mapping'!W18="x",IF(Weighted!W$7&gt;0,Weighted!W$7,""),"")</f>
        <v/>
      </c>
      <c r="X43" s="24">
        <f ca="1">IF('PLOs-TQF-Mapping'!X18="x",IF(Weighted!X$7&gt;0,Weighted!X$7,""),"")</f>
        <v>1</v>
      </c>
      <c r="Y43" s="24" t="str">
        <f>IF('PLOs-TQF-Mapping'!Y18="x",IF(Weighted!Y$7&gt;0,Weighted!Y$7,""),"")</f>
        <v/>
      </c>
      <c r="Z43" s="24">
        <f ca="1">IF('PLOs-TQF-Mapping'!Z18="x",IF(Weighted!Z$7&gt;0,Weighted!Z$7,""),"")</f>
        <v>2</v>
      </c>
      <c r="AA43" s="24" t="str">
        <f ca="1">IF('PLOs-TQF-Mapping'!AA18="x",IF(Weighted!AA$7&gt;0,Weighted!AA$7,""),"")</f>
        <v/>
      </c>
      <c r="AB43" s="24" t="str">
        <f>IF('PLOs-TQF-Mapping'!AB18="x",IF(Weighted!AB$7&gt;0,Weighted!AB$7,""),"")</f>
        <v/>
      </c>
      <c r="AC43" s="24" t="str">
        <f>IF('PLOs-TQF-Mapping'!AC18="x",IF(Weighted!AC$7&gt;0,Weighted!AC$7,""),"")</f>
        <v/>
      </c>
      <c r="AD43" s="24" t="str">
        <f>IF('PLOs-TQF-Mapping'!AD18="x",IF(Weighted!AD$7&gt;0,Weighted!AD$7,""),"")</f>
        <v/>
      </c>
      <c r="AE43" s="24" t="str">
        <f>IF('PLOs-TQF-Mapping'!AE18="x",IF(Weighted!AE$7&gt;0,Weighted!AE$7,""),"")</f>
        <v/>
      </c>
      <c r="AF43" s="24" t="str">
        <f>IF('PLOs-TQF-Mapping'!AF18="x",IF(Weighted!AF$7&gt;0,Weighted!AF$7,""),"")</f>
        <v/>
      </c>
      <c r="AG43" s="46">
        <f t="shared" ca="1" si="9"/>
        <v>5</v>
      </c>
    </row>
    <row r="44" spans="2:68" ht="18" customHeight="1">
      <c r="B44" s="5" t="s">
        <v>150</v>
      </c>
      <c r="C44" s="239" t="s">
        <v>150</v>
      </c>
      <c r="D44" s="24" t="str">
        <f>IF('PLOs-TQF-Mapping'!D19="x",IF(Weighted!D$7&gt;0,Weighted!D$7,""),"")</f>
        <v/>
      </c>
      <c r="E44" s="24" t="str">
        <f>IF('PLOs-TQF-Mapping'!E19="x",IF(Weighted!E$7&gt;0,Weighted!E$7,""),"")</f>
        <v/>
      </c>
      <c r="F44" s="24" t="str">
        <f>IF('PLOs-TQF-Mapping'!F19="x",IF(Weighted!F$7&gt;0,Weighted!F$7,""),"")</f>
        <v/>
      </c>
      <c r="G44" s="24" t="str">
        <f>IF('PLOs-TQF-Mapping'!G19="x",IF(Weighted!G$7&gt;0,Weighted!G$7,""),"")</f>
        <v/>
      </c>
      <c r="H44" s="24" t="str">
        <f>IF('PLOs-TQF-Mapping'!H19="x",IF(Weighted!H$7&gt;0,Weighted!H$7,""),"")</f>
        <v/>
      </c>
      <c r="I44" s="24" t="str">
        <f>IF('PLOs-TQF-Mapping'!I19="x",IF(Weighted!I$7&gt;0,Weighted!I$7,""),"")</f>
        <v/>
      </c>
      <c r="J44" s="24" t="str">
        <f>IF('PLOs-TQF-Mapping'!J19="x",IF(Weighted!J$7&gt;0,Weighted!J$7,""),"")</f>
        <v/>
      </c>
      <c r="K44" s="24" t="str">
        <f>IF('PLOs-TQF-Mapping'!K19="x",IF(Weighted!K$7&gt;0,Weighted!K$7,""),"")</f>
        <v/>
      </c>
      <c r="L44" s="24" t="str">
        <f>IF('PLOs-TQF-Mapping'!L19="x",IF(Weighted!L$7&gt;0,Weighted!L$7,""),"")</f>
        <v/>
      </c>
      <c r="M44" s="24" t="str">
        <f>IF('PLOs-TQF-Mapping'!M19="x",IF(Weighted!M$7&gt;0,Weighted!M$7,""),"")</f>
        <v/>
      </c>
      <c r="N44" s="24" t="str">
        <f>IF('PLOs-TQF-Mapping'!N19="x",IF(Weighted!N$7&gt;0,Weighted!N$7,""),"")</f>
        <v/>
      </c>
      <c r="O44" s="24" t="str">
        <f>IF('PLOs-TQF-Mapping'!O19="x",IF(Weighted!O$7&gt;0,Weighted!O$7,""),"")</f>
        <v/>
      </c>
      <c r="P44" s="24" t="str">
        <f>IF('PLOs-TQF-Mapping'!P19="x",IF(Weighted!P$7&gt;0,Weighted!P$7,""),"")</f>
        <v/>
      </c>
      <c r="Q44" s="24" t="str">
        <f>IF('PLOs-TQF-Mapping'!Q19="x",IF(Weighted!Q$7&gt;0,Weighted!Q$7,""),"")</f>
        <v/>
      </c>
      <c r="R44" s="24" t="str">
        <f>IF('PLOs-TQF-Mapping'!R19="x",IF(Weighted!R$7&gt;0,Weighted!R$7,""),"")</f>
        <v/>
      </c>
      <c r="S44" s="24" t="str">
        <f>IF('PLOs-TQF-Mapping'!S19="x",IF(Weighted!S$7&gt;0,Weighted!S$7,""),"")</f>
        <v/>
      </c>
      <c r="T44" s="24" t="str">
        <f>IF('PLOs-TQF-Mapping'!T19="x",IF(Weighted!T$7&gt;0,Weighted!T$7,""),"")</f>
        <v/>
      </c>
      <c r="U44" s="24" t="str">
        <f>IF('PLOs-TQF-Mapping'!U19="x",IF(Weighted!U$7&gt;0,Weighted!U$7,""),"")</f>
        <v/>
      </c>
      <c r="V44" s="24" t="str">
        <f>IF('PLOs-TQF-Mapping'!V19="x",IF(Weighted!V$7&gt;0,Weighted!V$7,""),"")</f>
        <v/>
      </c>
      <c r="W44" s="24" t="str">
        <f ca="1">IF('PLOs-TQF-Mapping'!W19="x",IF(Weighted!W$7&gt;0,Weighted!W$7,""),"")</f>
        <v/>
      </c>
      <c r="X44" s="24" t="str">
        <f>IF('PLOs-TQF-Mapping'!X19="x",IF(Weighted!X$7&gt;0,Weighted!X$7,""),"")</f>
        <v/>
      </c>
      <c r="Y44" s="24" t="str">
        <f>IF('PLOs-TQF-Mapping'!Y19="x",IF(Weighted!Y$7&gt;0,Weighted!Y$7,""),"")</f>
        <v/>
      </c>
      <c r="Z44" s="24" t="str">
        <f>IF('PLOs-TQF-Mapping'!Z19="x",IF(Weighted!Z$7&gt;0,Weighted!Z$7,""),"")</f>
        <v/>
      </c>
      <c r="AA44" s="24" t="str">
        <f>IF('PLOs-TQF-Mapping'!AA19="x",IF(Weighted!AA$7&gt;0,Weighted!AA$7,""),"")</f>
        <v/>
      </c>
      <c r="AB44" s="24" t="str">
        <f>IF('PLOs-TQF-Mapping'!AB19="x",IF(Weighted!AB$7&gt;0,Weighted!AB$7,""),"")</f>
        <v/>
      </c>
      <c r="AC44" s="24" t="str">
        <f>IF('PLOs-TQF-Mapping'!AC19="x",IF(Weighted!AC$7&gt;0,Weighted!AC$7,""),"")</f>
        <v/>
      </c>
      <c r="AD44" s="24" t="str">
        <f>IF('PLOs-TQF-Mapping'!AD19="x",IF(Weighted!AD$7&gt;0,Weighted!AD$7,""),"")</f>
        <v/>
      </c>
      <c r="AE44" s="24" t="str">
        <f>IF('PLOs-TQF-Mapping'!AE19="x",IF(Weighted!AE$7&gt;0,Weighted!AE$7,""),"")</f>
        <v/>
      </c>
      <c r="AF44" s="24" t="str">
        <f>IF('PLOs-TQF-Mapping'!AF19="x",IF(Weighted!AF$7&gt;0,Weighted!AF$7,""),"")</f>
        <v/>
      </c>
      <c r="AG44" s="46">
        <f t="shared" ca="1" si="9"/>
        <v>0</v>
      </c>
      <c r="AH44" s="10">
        <f ca="1">SUM(AG41:AG44)</f>
        <v>19</v>
      </c>
      <c r="AK44" s="10"/>
      <c r="AL44" s="10"/>
    </row>
    <row r="45" spans="2:68" ht="18" customHeight="1">
      <c r="B45" s="5" t="s">
        <v>151</v>
      </c>
      <c r="C45" s="239" t="s">
        <v>147</v>
      </c>
      <c r="D45" s="24" t="str">
        <f>IF('PLOs-TQF-Mapping'!D20="x",IF(Weighted!D$7&gt;0,Weighted!D$7,""),"")</f>
        <v/>
      </c>
      <c r="E45" s="24" t="str">
        <f>IF('PLOs-TQF-Mapping'!E20="x",IF(Weighted!E$7&gt;0,Weighted!E$7,""),"")</f>
        <v/>
      </c>
      <c r="F45" s="24" t="str">
        <f>IF('PLOs-TQF-Mapping'!F20="x",IF(Weighted!F$7&gt;0,Weighted!F$7,""),"")</f>
        <v/>
      </c>
      <c r="G45" s="24" t="str">
        <f>IF('PLOs-TQF-Mapping'!G20="x",IF(Weighted!G$7&gt;0,Weighted!G$7,""),"")</f>
        <v/>
      </c>
      <c r="H45" s="24" t="str">
        <f>IF('PLOs-TQF-Mapping'!H20="x",IF(Weighted!H$7&gt;0,Weighted!H$7,""),"")</f>
        <v/>
      </c>
      <c r="I45" s="24" t="str">
        <f>IF('PLOs-TQF-Mapping'!I20="x",IF(Weighted!I$7&gt;0,Weighted!I$7,""),"")</f>
        <v/>
      </c>
      <c r="J45" s="24" t="str">
        <f>IF('PLOs-TQF-Mapping'!J20="x",IF(Weighted!J$7&gt;0,Weighted!J$7,""),"")</f>
        <v/>
      </c>
      <c r="K45" s="24" t="str">
        <f>IF('PLOs-TQF-Mapping'!K20="x",IF(Weighted!K$7&gt;0,Weighted!K$7,""),"")</f>
        <v/>
      </c>
      <c r="L45" s="24" t="str">
        <f>IF('PLOs-TQF-Mapping'!L20="x",IF(Weighted!L$7&gt;0,Weighted!L$7,""),"")</f>
        <v/>
      </c>
      <c r="M45" s="24" t="str">
        <f>IF('PLOs-TQF-Mapping'!M20="x",IF(Weighted!M$7&gt;0,Weighted!M$7,""),"")</f>
        <v/>
      </c>
      <c r="N45" s="24">
        <f ca="1">IF('PLOs-TQF-Mapping'!N20="x",IF(Weighted!N$7&gt;0,Weighted!N$7,""),"")</f>
        <v>1</v>
      </c>
      <c r="O45" s="24" t="str">
        <f>IF('PLOs-TQF-Mapping'!O20="x",IF(Weighted!O$7&gt;0,Weighted!O$7,""),"")</f>
        <v/>
      </c>
      <c r="P45" s="24" t="str">
        <f>IF('PLOs-TQF-Mapping'!P20="x",IF(Weighted!P$7&gt;0,Weighted!P$7,""),"")</f>
        <v/>
      </c>
      <c r="Q45" s="24" t="str">
        <f>IF('PLOs-TQF-Mapping'!Q20="x",IF(Weighted!Q$7&gt;0,Weighted!Q$7,""),"")</f>
        <v/>
      </c>
      <c r="R45" s="24" t="str">
        <f>IF('PLOs-TQF-Mapping'!R20="x",IF(Weighted!R$7&gt;0,Weighted!R$7,""),"")</f>
        <v/>
      </c>
      <c r="S45" s="24" t="str">
        <f>IF('PLOs-TQF-Mapping'!S20="x",IF(Weighted!S$7&gt;0,Weighted!S$7,""),"")</f>
        <v/>
      </c>
      <c r="T45" s="24">
        <f ca="1">IF('PLOs-TQF-Mapping'!T20="x",IF(Weighted!T$7&gt;0,Weighted!T$7,""),"")</f>
        <v>1</v>
      </c>
      <c r="U45" s="24" t="str">
        <f>IF('PLOs-TQF-Mapping'!U20="x",IF(Weighted!U$7&gt;0,Weighted!U$7,""),"")</f>
        <v/>
      </c>
      <c r="V45" s="24" t="str">
        <f>IF('PLOs-TQF-Mapping'!V20="x",IF(Weighted!V$7&gt;0,Weighted!V$7,""),"")</f>
        <v/>
      </c>
      <c r="W45" s="24" t="str">
        <f>IF('PLOs-TQF-Mapping'!W20="x",IF(Weighted!W$7&gt;0,Weighted!W$7,""),"")</f>
        <v/>
      </c>
      <c r="X45" s="24" t="str">
        <f>IF('PLOs-TQF-Mapping'!X20="x",IF(Weighted!X$7&gt;0,Weighted!X$7,""),"")</f>
        <v/>
      </c>
      <c r="Y45" s="24" t="str">
        <f>IF('PLOs-TQF-Mapping'!Y20="x",IF(Weighted!Y$7&gt;0,Weighted!Y$7,""),"")</f>
        <v/>
      </c>
      <c r="Z45" s="24" t="str">
        <f>IF('PLOs-TQF-Mapping'!Z20="x",IF(Weighted!Z$7&gt;0,Weighted!Z$7,""),"")</f>
        <v/>
      </c>
      <c r="AA45" s="24" t="str">
        <f>IF('PLOs-TQF-Mapping'!AA20="x",IF(Weighted!AA$7&gt;0,Weighted!AA$7,""),"")</f>
        <v/>
      </c>
      <c r="AB45" s="24" t="str">
        <f>IF('PLOs-TQF-Mapping'!AB20="x",IF(Weighted!AB$7&gt;0,Weighted!AB$7,""),"")</f>
        <v/>
      </c>
      <c r="AC45" s="24">
        <f ca="1">IF('PLOs-TQF-Mapping'!AC20="x",IF(Weighted!AC$7&gt;0,Weighted!AC$7,""),"")</f>
        <v>2</v>
      </c>
      <c r="AD45" s="24" t="str">
        <f>IF('PLOs-TQF-Mapping'!AD20="x",IF(Weighted!AD$7&gt;0,Weighted!AD$7,""),"")</f>
        <v/>
      </c>
      <c r="AE45" s="24" t="str">
        <f>IF('PLOs-TQF-Mapping'!AE20="x",IF(Weighted!AE$7&gt;0,Weighted!AE$7,""),"")</f>
        <v/>
      </c>
      <c r="AF45" s="24">
        <f ca="1">IF('PLOs-TQF-Mapping'!AF20="x",IF(Weighted!AF$7&gt;0,Weighted!AF$7,""),"")</f>
        <v>1</v>
      </c>
      <c r="AG45" s="46">
        <f t="shared" ca="1" si="9"/>
        <v>5</v>
      </c>
    </row>
    <row r="46" spans="2:68" ht="18" customHeight="1">
      <c r="B46" s="5" t="s">
        <v>151</v>
      </c>
      <c r="C46" s="239" t="s">
        <v>148</v>
      </c>
      <c r="D46" s="24" t="str">
        <f>IF('PLOs-TQF-Mapping'!D21="x",IF(Weighted!D$7&gt;0,Weighted!D$7,""),"")</f>
        <v/>
      </c>
      <c r="E46" s="24" t="str">
        <f>IF('PLOs-TQF-Mapping'!E21="x",IF(Weighted!E$7&gt;0,Weighted!E$7,""),"")</f>
        <v/>
      </c>
      <c r="F46" s="24" t="str">
        <f>IF('PLOs-TQF-Mapping'!F21="x",IF(Weighted!F$7&gt;0,Weighted!F$7,""),"")</f>
        <v/>
      </c>
      <c r="G46" s="24" t="str">
        <f>IF('PLOs-TQF-Mapping'!G21="x",IF(Weighted!G$7&gt;0,Weighted!G$7,""),"")</f>
        <v/>
      </c>
      <c r="H46" s="24" t="str">
        <f>IF('PLOs-TQF-Mapping'!H21="x",IF(Weighted!H$7&gt;0,Weighted!H$7,""),"")</f>
        <v/>
      </c>
      <c r="I46" s="24" t="str">
        <f>IF('PLOs-TQF-Mapping'!I21="x",IF(Weighted!I$7&gt;0,Weighted!I$7,""),"")</f>
        <v/>
      </c>
      <c r="J46" s="24" t="str">
        <f>IF('PLOs-TQF-Mapping'!J21="x",IF(Weighted!J$7&gt;0,Weighted!J$7,""),"")</f>
        <v/>
      </c>
      <c r="K46" s="24" t="str">
        <f>IF('PLOs-TQF-Mapping'!K21="x",IF(Weighted!K$7&gt;0,Weighted!K$7,""),"")</f>
        <v/>
      </c>
      <c r="L46" s="24" t="str">
        <f>IF('PLOs-TQF-Mapping'!L21="x",IF(Weighted!L$7&gt;0,Weighted!L$7,""),"")</f>
        <v/>
      </c>
      <c r="M46" s="24" t="str">
        <f>IF('PLOs-TQF-Mapping'!M21="x",IF(Weighted!M$7&gt;0,Weighted!M$7,""),"")</f>
        <v/>
      </c>
      <c r="N46" s="24">
        <f ca="1">IF('PLOs-TQF-Mapping'!N21="x",IF(Weighted!N$7&gt;0,Weighted!N$7,""),"")</f>
        <v>1</v>
      </c>
      <c r="O46" s="24">
        <f ca="1">IF('PLOs-TQF-Mapping'!O21="x",IF(Weighted!O$7&gt;0,Weighted!O$7,""),"")</f>
        <v>1</v>
      </c>
      <c r="P46" s="24" t="str">
        <f>IF('PLOs-TQF-Mapping'!P21="x",IF(Weighted!P$7&gt;0,Weighted!P$7,""),"")</f>
        <v/>
      </c>
      <c r="Q46" s="24" t="str">
        <f>IF('PLOs-TQF-Mapping'!Q21="x",IF(Weighted!Q$7&gt;0,Weighted!Q$7,""),"")</f>
        <v/>
      </c>
      <c r="R46" s="24" t="str">
        <f>IF('PLOs-TQF-Mapping'!R21="x",IF(Weighted!R$7&gt;0,Weighted!R$7,""),"")</f>
        <v/>
      </c>
      <c r="S46" s="24" t="str">
        <f>IF('PLOs-TQF-Mapping'!S21="x",IF(Weighted!S$7&gt;0,Weighted!S$7,""),"")</f>
        <v/>
      </c>
      <c r="T46" s="24" t="str">
        <f>IF('PLOs-TQF-Mapping'!T21="x",IF(Weighted!T$7&gt;0,Weighted!T$7,""),"")</f>
        <v/>
      </c>
      <c r="U46" s="24" t="str">
        <f>IF('PLOs-TQF-Mapping'!U21="x",IF(Weighted!U$7&gt;0,Weighted!U$7,""),"")</f>
        <v/>
      </c>
      <c r="V46" s="24" t="str">
        <f>IF('PLOs-TQF-Mapping'!V21="x",IF(Weighted!V$7&gt;0,Weighted!V$7,""),"")</f>
        <v/>
      </c>
      <c r="W46" s="24" t="str">
        <f>IF('PLOs-TQF-Mapping'!W21="x",IF(Weighted!W$7&gt;0,Weighted!W$7,""),"")</f>
        <v/>
      </c>
      <c r="X46" s="24" t="str">
        <f>IF('PLOs-TQF-Mapping'!X21="x",IF(Weighted!X$7&gt;0,Weighted!X$7,""),"")</f>
        <v/>
      </c>
      <c r="Y46" s="24" t="str">
        <f>IF('PLOs-TQF-Mapping'!Y21="x",IF(Weighted!Y$7&gt;0,Weighted!Y$7,""),"")</f>
        <v/>
      </c>
      <c r="Z46" s="24" t="str">
        <f>IF('PLOs-TQF-Mapping'!Z21="x",IF(Weighted!Z$7&gt;0,Weighted!Z$7,""),"")</f>
        <v/>
      </c>
      <c r="AA46" s="24" t="str">
        <f>IF('PLOs-TQF-Mapping'!AA21="x",IF(Weighted!AA$7&gt;0,Weighted!AA$7,""),"")</f>
        <v/>
      </c>
      <c r="AB46" s="24" t="str">
        <f ca="1">IF('PLOs-TQF-Mapping'!AB21="x",IF(Weighted!AB$7&gt;0,Weighted!AB$7,""),"")</f>
        <v/>
      </c>
      <c r="AC46" s="24" t="str">
        <f>IF('PLOs-TQF-Mapping'!AC21="x",IF(Weighted!AC$7&gt;0,Weighted!AC$7,""),"")</f>
        <v/>
      </c>
      <c r="AD46" s="24" t="str">
        <f>IF('PLOs-TQF-Mapping'!AD21="x",IF(Weighted!AD$7&gt;0,Weighted!AD$7,""),"")</f>
        <v/>
      </c>
      <c r="AE46" s="24" t="str">
        <f>IF('PLOs-TQF-Mapping'!AE21="x",IF(Weighted!AE$7&gt;0,Weighted!AE$7,""),"")</f>
        <v/>
      </c>
      <c r="AF46" s="24" t="str">
        <f>IF('PLOs-TQF-Mapping'!AF21="x",IF(Weighted!AF$7&gt;0,Weighted!AF$7,""),"")</f>
        <v/>
      </c>
      <c r="AG46" s="46">
        <f t="shared" ca="1" si="9"/>
        <v>2</v>
      </c>
      <c r="AH46" s="10">
        <f ca="1">SUM(AG45:AG46)</f>
        <v>7</v>
      </c>
      <c r="AK46" s="10"/>
      <c r="AL46" s="10"/>
    </row>
    <row r="47" spans="2:68" ht="18" customHeight="1">
      <c r="B47" s="5" t="s">
        <v>152</v>
      </c>
      <c r="C47" s="239" t="s">
        <v>147</v>
      </c>
      <c r="D47" s="24" t="str">
        <f ca="1">IF('PLOs-TQF-Mapping'!D22="x",IF(Weighted!D$7&gt;0,Weighted!D$7,""),"")</f>
        <v/>
      </c>
      <c r="E47" s="24">
        <f ca="1">IF('PLOs-TQF-Mapping'!E22="x",IF(Weighted!E$7&gt;0,Weighted!E$7,""),"")</f>
        <v>2.5</v>
      </c>
      <c r="F47" s="24" t="str">
        <f>IF('PLOs-TQF-Mapping'!F22="x",IF(Weighted!F$7&gt;0,Weighted!F$7,""),"")</f>
        <v/>
      </c>
      <c r="G47" s="24">
        <f ca="1">IF('PLOs-TQF-Mapping'!G22="x",IF(Weighted!G$7&gt;0,Weighted!G$7,""),"")</f>
        <v>2</v>
      </c>
      <c r="H47" s="24">
        <f ca="1">IF('PLOs-TQF-Mapping'!H22="x",IF(Weighted!H$7&gt;0,Weighted!H$7,""),"")</f>
        <v>2</v>
      </c>
      <c r="I47" s="24" t="str">
        <f>IF('PLOs-TQF-Mapping'!I22="x",IF(Weighted!I$7&gt;0,Weighted!I$7,""),"")</f>
        <v/>
      </c>
      <c r="J47" s="24">
        <f ca="1">IF('PLOs-TQF-Mapping'!J22="x",IF(Weighted!J$7&gt;0,Weighted!J$7,""),"")</f>
        <v>1.5</v>
      </c>
      <c r="K47" s="24" t="str">
        <f>IF('PLOs-TQF-Mapping'!K22="x",IF(Weighted!K$7&gt;0,Weighted!K$7,""),"")</f>
        <v/>
      </c>
      <c r="L47" s="24" t="str">
        <f>IF('PLOs-TQF-Mapping'!L22="x",IF(Weighted!L$7&gt;0,Weighted!L$7,""),"")</f>
        <v/>
      </c>
      <c r="M47" s="24" t="str">
        <f>IF('PLOs-TQF-Mapping'!M22="x",IF(Weighted!M$7&gt;0,Weighted!M$7,""),"")</f>
        <v/>
      </c>
      <c r="N47" s="24" t="str">
        <f>IF('PLOs-TQF-Mapping'!N22="x",IF(Weighted!N$7&gt;0,Weighted!N$7,""),"")</f>
        <v/>
      </c>
      <c r="O47" s="24" t="str">
        <f>IF('PLOs-TQF-Mapping'!O22="x",IF(Weighted!O$7&gt;0,Weighted!O$7,""),"")</f>
        <v/>
      </c>
      <c r="P47" s="24" t="str">
        <f>IF('PLOs-TQF-Mapping'!P22="x",IF(Weighted!P$7&gt;0,Weighted!P$7,""),"")</f>
        <v/>
      </c>
      <c r="Q47" s="24" t="str">
        <f>IF('PLOs-TQF-Mapping'!Q22="x",IF(Weighted!Q$7&gt;0,Weighted!Q$7,""),"")</f>
        <v/>
      </c>
      <c r="R47" s="24" t="str">
        <f>IF('PLOs-TQF-Mapping'!R22="x",IF(Weighted!R$7&gt;0,Weighted!R$7,""),"")</f>
        <v/>
      </c>
      <c r="S47" s="24" t="str">
        <f>IF('PLOs-TQF-Mapping'!S22="x",IF(Weighted!S$7&gt;0,Weighted!S$7,""),"")</f>
        <v/>
      </c>
      <c r="T47" s="24" t="str">
        <f>IF('PLOs-TQF-Mapping'!T22="x",IF(Weighted!T$7&gt;0,Weighted!T$7,""),"")</f>
        <v/>
      </c>
      <c r="U47" s="24" t="str">
        <f>IF('PLOs-TQF-Mapping'!U22="x",IF(Weighted!U$7&gt;0,Weighted!U$7,""),"")</f>
        <v/>
      </c>
      <c r="V47" s="24" t="str">
        <f>IF('PLOs-TQF-Mapping'!V22="x",IF(Weighted!V$7&gt;0,Weighted!V$7,""),"")</f>
        <v/>
      </c>
      <c r="W47" s="24" t="str">
        <f>IF('PLOs-TQF-Mapping'!W22="x",IF(Weighted!W$7&gt;0,Weighted!W$7,""),"")</f>
        <v/>
      </c>
      <c r="X47" s="24" t="str">
        <f>IF('PLOs-TQF-Mapping'!X22="x",IF(Weighted!X$7&gt;0,Weighted!X$7,""),"")</f>
        <v/>
      </c>
      <c r="Y47" s="24" t="str">
        <f>IF('PLOs-TQF-Mapping'!Y22="x",IF(Weighted!Y$7&gt;0,Weighted!Y$7,""),"")</f>
        <v/>
      </c>
      <c r="Z47" s="24">
        <f ca="1">IF('PLOs-TQF-Mapping'!Z22="x",IF(Weighted!Z$7&gt;0,Weighted!Z$7,""),"")</f>
        <v>2</v>
      </c>
      <c r="AA47" s="24" t="str">
        <f>IF('PLOs-TQF-Mapping'!AA22="x",IF(Weighted!AA$7&gt;0,Weighted!AA$7,""),"")</f>
        <v/>
      </c>
      <c r="AB47" s="24" t="str">
        <f>IF('PLOs-TQF-Mapping'!AB22="x",IF(Weighted!AB$7&gt;0,Weighted!AB$7,""),"")</f>
        <v/>
      </c>
      <c r="AC47" s="24" t="str">
        <f>IF('PLOs-TQF-Mapping'!AC22="x",IF(Weighted!AC$7&gt;0,Weighted!AC$7,""),"")</f>
        <v/>
      </c>
      <c r="AD47" s="24" t="str">
        <f>IF('PLOs-TQF-Mapping'!AD22="x",IF(Weighted!AD$7&gt;0,Weighted!AD$7,""),"")</f>
        <v/>
      </c>
      <c r="AE47" s="24" t="str">
        <f>IF('PLOs-TQF-Mapping'!AE22="x",IF(Weighted!AE$7&gt;0,Weighted!AE$7,""),"")</f>
        <v/>
      </c>
      <c r="AF47" s="24" t="str">
        <f>IF('PLOs-TQF-Mapping'!AF22="x",IF(Weighted!AF$7&gt;0,Weighted!AF$7,""),"")</f>
        <v/>
      </c>
      <c r="AG47" s="46">
        <f t="shared" ca="1" si="9"/>
        <v>10</v>
      </c>
    </row>
    <row r="48" spans="2:68" ht="18" customHeight="1">
      <c r="B48" s="5" t="s">
        <v>152</v>
      </c>
      <c r="C48" s="239" t="s">
        <v>148</v>
      </c>
      <c r="D48" s="24" t="str">
        <f>IF('PLOs-TQF-Mapping'!D23="x",IF(Weighted!D$7&gt;0,Weighted!D$7,""),"")</f>
        <v/>
      </c>
      <c r="E48" s="24" t="str">
        <f>IF('PLOs-TQF-Mapping'!E23="x",IF(Weighted!E$7&gt;0,Weighted!E$7,""),"")</f>
        <v/>
      </c>
      <c r="F48" s="24" t="str">
        <f>IF('PLOs-TQF-Mapping'!F23="x",IF(Weighted!F$7&gt;0,Weighted!F$7,""),"")</f>
        <v/>
      </c>
      <c r="G48" s="24" t="str">
        <f>IF('PLOs-TQF-Mapping'!G23="x",IF(Weighted!G$7&gt;0,Weighted!G$7,""),"")</f>
        <v/>
      </c>
      <c r="H48" s="24" t="str">
        <f>IF('PLOs-TQF-Mapping'!H23="x",IF(Weighted!H$7&gt;0,Weighted!H$7,""),"")</f>
        <v/>
      </c>
      <c r="I48" s="24" t="str">
        <f ca="1">IF('PLOs-TQF-Mapping'!I23="x",IF(Weighted!I$7&gt;0,Weighted!I$7,""),"")</f>
        <v/>
      </c>
      <c r="J48" s="24">
        <f ca="1">IF('PLOs-TQF-Mapping'!J23="x",IF(Weighted!J$7&gt;0,Weighted!J$7,""),"")</f>
        <v>1.5</v>
      </c>
      <c r="K48" s="24" t="str">
        <f>IF('PLOs-TQF-Mapping'!K23="x",IF(Weighted!K$7&gt;0,Weighted!K$7,""),"")</f>
        <v/>
      </c>
      <c r="L48" s="24" t="str">
        <f>IF('PLOs-TQF-Mapping'!L23="x",IF(Weighted!L$7&gt;0,Weighted!L$7,""),"")</f>
        <v/>
      </c>
      <c r="M48" s="24" t="str">
        <f>IF('PLOs-TQF-Mapping'!M23="x",IF(Weighted!M$7&gt;0,Weighted!M$7,""),"")</f>
        <v/>
      </c>
      <c r="N48" s="24" t="str">
        <f>IF('PLOs-TQF-Mapping'!N23="x",IF(Weighted!N$7&gt;0,Weighted!N$7,""),"")</f>
        <v/>
      </c>
      <c r="O48" s="24" t="str">
        <f>IF('PLOs-TQF-Mapping'!O23="x",IF(Weighted!O$7&gt;0,Weighted!O$7,""),"")</f>
        <v/>
      </c>
      <c r="P48" s="24" t="str">
        <f>IF('PLOs-TQF-Mapping'!P23="x",IF(Weighted!P$7&gt;0,Weighted!P$7,""),"")</f>
        <v/>
      </c>
      <c r="Q48" s="24" t="str">
        <f>IF('PLOs-TQF-Mapping'!Q23="x",IF(Weighted!Q$7&gt;0,Weighted!Q$7,""),"")</f>
        <v/>
      </c>
      <c r="R48" s="24" t="str">
        <f>IF('PLOs-TQF-Mapping'!R23="x",IF(Weighted!R$7&gt;0,Weighted!R$7,""),"")</f>
        <v/>
      </c>
      <c r="S48" s="24" t="str">
        <f>IF('PLOs-TQF-Mapping'!S23="x",IF(Weighted!S$7&gt;0,Weighted!S$7,""),"")</f>
        <v/>
      </c>
      <c r="T48" s="24" t="str">
        <f>IF('PLOs-TQF-Mapping'!T23="x",IF(Weighted!T$7&gt;0,Weighted!T$7,""),"")</f>
        <v/>
      </c>
      <c r="U48" s="24" t="str">
        <f>IF('PLOs-TQF-Mapping'!U23="x",IF(Weighted!U$7&gt;0,Weighted!U$7,""),"")</f>
        <v/>
      </c>
      <c r="V48" s="24" t="str">
        <f>IF('PLOs-TQF-Mapping'!V23="x",IF(Weighted!V$7&gt;0,Weighted!V$7,""),"")</f>
        <v/>
      </c>
      <c r="W48" s="24" t="str">
        <f>IF('PLOs-TQF-Mapping'!W23="x",IF(Weighted!W$7&gt;0,Weighted!W$7,""),"")</f>
        <v/>
      </c>
      <c r="X48" s="24" t="str">
        <f>IF('PLOs-TQF-Mapping'!X23="x",IF(Weighted!X$7&gt;0,Weighted!X$7,""),"")</f>
        <v/>
      </c>
      <c r="Y48" s="24" t="str">
        <f ca="1">IF('PLOs-TQF-Mapping'!Y23="x",IF(Weighted!Y$7&gt;0,Weighted!Y$7,""),"")</f>
        <v/>
      </c>
      <c r="Z48" s="24" t="str">
        <f>IF('PLOs-TQF-Mapping'!Z23="x",IF(Weighted!Z$7&gt;0,Weighted!Z$7,""),"")</f>
        <v/>
      </c>
      <c r="AA48" s="24" t="str">
        <f>IF('PLOs-TQF-Mapping'!AA23="x",IF(Weighted!AA$7&gt;0,Weighted!AA$7,""),"")</f>
        <v/>
      </c>
      <c r="AB48" s="24" t="str">
        <f>IF('PLOs-TQF-Mapping'!AB23="x",IF(Weighted!AB$7&gt;0,Weighted!AB$7,""),"")</f>
        <v/>
      </c>
      <c r="AC48" s="24" t="str">
        <f>IF('PLOs-TQF-Mapping'!AC23="x",IF(Weighted!AC$7&gt;0,Weighted!AC$7,""),"")</f>
        <v/>
      </c>
      <c r="AD48" s="24" t="str">
        <f>IF('PLOs-TQF-Mapping'!AD23="x",IF(Weighted!AD$7&gt;0,Weighted!AD$7,""),"")</f>
        <v/>
      </c>
      <c r="AE48" s="24" t="str">
        <f>IF('PLOs-TQF-Mapping'!AE23="x",IF(Weighted!AE$7&gt;0,Weighted!AE$7,""),"")</f>
        <v/>
      </c>
      <c r="AF48" s="24" t="str">
        <f>IF('PLOs-TQF-Mapping'!AF23="x",IF(Weighted!AF$7&gt;0,Weighted!AF$7,""),"")</f>
        <v/>
      </c>
      <c r="AG48" s="46">
        <f t="shared" ca="1" si="9"/>
        <v>1.5</v>
      </c>
      <c r="AH48" s="10">
        <f ca="1">SUM(AG47:AG48)</f>
        <v>11.5</v>
      </c>
      <c r="AK48" s="10"/>
      <c r="AL48" s="10"/>
    </row>
    <row r="49" spans="1:33" ht="18" customHeight="1">
      <c r="AG49" s="3"/>
    </row>
    <row r="51" spans="1:33" ht="18" customHeight="1">
      <c r="A51" s="8"/>
      <c r="C51" s="8" t="s">
        <v>155</v>
      </c>
    </row>
    <row r="52" spans="1:33" ht="18" customHeight="1">
      <c r="A52" s="8" t="s">
        <v>116</v>
      </c>
      <c r="B52" s="8" t="s">
        <v>117</v>
      </c>
      <c r="C52" s="8" t="s">
        <v>162</v>
      </c>
    </row>
    <row r="53" spans="1:33" ht="18" customHeight="1">
      <c r="A53" s="8">
        <v>1</v>
      </c>
      <c r="B53" s="8" t="s">
        <v>147</v>
      </c>
      <c r="C53" s="8"/>
      <c r="D53" s="104" t="str">
        <f>IF(D4&lt;&gt;"",D4/D29,"")</f>
        <v/>
      </c>
      <c r="E53" s="104" t="str">
        <f t="shared" ref="E53:AF53" si="10">IF(E4&lt;&gt;"",E4/E29,"")</f>
        <v/>
      </c>
      <c r="F53" s="104" t="str">
        <f t="shared" si="10"/>
        <v/>
      </c>
      <c r="G53" s="104" t="str">
        <f t="shared" si="10"/>
        <v/>
      </c>
      <c r="H53" s="104" t="str">
        <f t="shared" si="10"/>
        <v/>
      </c>
      <c r="I53" s="104" t="str">
        <f t="shared" si="10"/>
        <v/>
      </c>
      <c r="J53" s="104" t="str">
        <f t="shared" si="10"/>
        <v/>
      </c>
      <c r="K53" s="104" t="str">
        <f t="shared" ca="1" si="10"/>
        <v/>
      </c>
      <c r="L53" s="104" t="str">
        <f t="shared" si="10"/>
        <v/>
      </c>
      <c r="M53" s="104" t="str">
        <f t="shared" si="10"/>
        <v/>
      </c>
      <c r="N53" s="104" t="str">
        <f t="shared" si="10"/>
        <v/>
      </c>
      <c r="O53" s="104" t="str">
        <f t="shared" si="10"/>
        <v/>
      </c>
      <c r="P53" s="104" t="str">
        <f t="shared" si="10"/>
        <v/>
      </c>
      <c r="Q53" s="104" t="str">
        <f t="shared" si="10"/>
        <v/>
      </c>
      <c r="R53" s="104" t="str">
        <f t="shared" si="10"/>
        <v/>
      </c>
      <c r="S53" s="104" t="str">
        <f t="shared" si="10"/>
        <v/>
      </c>
      <c r="T53" s="104" t="str">
        <f t="shared" si="10"/>
        <v/>
      </c>
      <c r="U53" s="104" t="str">
        <f t="shared" si="10"/>
        <v/>
      </c>
      <c r="V53" s="104" t="str">
        <f t="shared" si="10"/>
        <v/>
      </c>
      <c r="W53" s="104" t="str">
        <f t="shared" si="10"/>
        <v/>
      </c>
      <c r="X53" s="104" t="str">
        <f t="shared" si="10"/>
        <v/>
      </c>
      <c r="Y53" s="104" t="str">
        <f t="shared" si="10"/>
        <v/>
      </c>
      <c r="Z53" s="104" t="str">
        <f t="shared" si="10"/>
        <v/>
      </c>
      <c r="AA53" s="104" t="str">
        <f t="shared" si="10"/>
        <v/>
      </c>
      <c r="AB53" s="104" t="str">
        <f t="shared" si="10"/>
        <v/>
      </c>
      <c r="AC53" s="104" t="str">
        <f t="shared" si="10"/>
        <v/>
      </c>
      <c r="AD53" s="104" t="str">
        <f t="shared" si="10"/>
        <v/>
      </c>
      <c r="AE53" s="104" t="str">
        <f t="shared" si="10"/>
        <v/>
      </c>
      <c r="AF53" s="104" t="str">
        <f t="shared" si="10"/>
        <v/>
      </c>
    </row>
    <row r="54" spans="1:33" ht="18" customHeight="1">
      <c r="A54" s="8">
        <v>1</v>
      </c>
      <c r="B54" s="8" t="s">
        <v>148</v>
      </c>
      <c r="C54" s="8"/>
      <c r="D54" s="104" t="str">
        <f t="shared" ref="D54:AF62" si="11">IF(D5&lt;&gt;"",D5/D30,"")</f>
        <v/>
      </c>
      <c r="E54" s="104" t="str">
        <f t="shared" si="11"/>
        <v/>
      </c>
      <c r="F54" s="104" t="str">
        <f t="shared" si="11"/>
        <v/>
      </c>
      <c r="G54" s="104" t="str">
        <f t="shared" si="11"/>
        <v/>
      </c>
      <c r="H54" s="104" t="str">
        <f t="shared" si="11"/>
        <v/>
      </c>
      <c r="I54" s="104" t="str">
        <f t="shared" si="11"/>
        <v/>
      </c>
      <c r="J54" s="104" t="str">
        <f t="shared" si="11"/>
        <v/>
      </c>
      <c r="K54" s="104" t="str">
        <f t="shared" si="11"/>
        <v/>
      </c>
      <c r="L54" s="104" t="str">
        <f t="shared" si="11"/>
        <v/>
      </c>
      <c r="M54" s="104" t="str">
        <f t="shared" si="11"/>
        <v/>
      </c>
      <c r="N54" s="104" t="str">
        <f t="shared" si="11"/>
        <v/>
      </c>
      <c r="O54" s="104" t="str">
        <f t="shared" si="11"/>
        <v/>
      </c>
      <c r="P54" s="104" t="str">
        <f t="shared" ca="1" si="11"/>
        <v/>
      </c>
      <c r="Q54" s="104" t="str">
        <f t="shared" si="11"/>
        <v/>
      </c>
      <c r="R54" s="104" t="str">
        <f t="shared" si="11"/>
        <v/>
      </c>
      <c r="S54" s="104" t="str">
        <f t="shared" si="11"/>
        <v/>
      </c>
      <c r="T54" s="104" t="str">
        <f t="shared" si="11"/>
        <v/>
      </c>
      <c r="U54" s="104" t="str">
        <f t="shared" si="11"/>
        <v/>
      </c>
      <c r="V54" s="104" t="str">
        <f t="shared" si="11"/>
        <v/>
      </c>
      <c r="W54" s="104" t="str">
        <f t="shared" si="11"/>
        <v/>
      </c>
      <c r="X54" s="104" t="str">
        <f t="shared" si="11"/>
        <v/>
      </c>
      <c r="Y54" s="104" t="str">
        <f t="shared" si="11"/>
        <v/>
      </c>
      <c r="Z54" s="104" t="str">
        <f t="shared" si="11"/>
        <v/>
      </c>
      <c r="AA54" s="104" t="str">
        <f t="shared" si="11"/>
        <v/>
      </c>
      <c r="AB54" s="104" t="str">
        <f t="shared" si="11"/>
        <v/>
      </c>
      <c r="AC54" s="104" t="str">
        <f t="shared" si="11"/>
        <v/>
      </c>
      <c r="AD54" s="104" t="str">
        <f t="shared" si="11"/>
        <v/>
      </c>
      <c r="AE54" s="104" t="str">
        <f t="shared" si="11"/>
        <v/>
      </c>
      <c r="AF54" s="104" t="str">
        <f t="shared" si="11"/>
        <v/>
      </c>
    </row>
    <row r="55" spans="1:33" ht="18" customHeight="1">
      <c r="A55" s="8">
        <v>1</v>
      </c>
      <c r="B55" s="8" t="s">
        <v>149</v>
      </c>
      <c r="C55" s="8"/>
      <c r="D55" s="104" t="str">
        <f t="shared" si="11"/>
        <v/>
      </c>
      <c r="E55" s="104" t="str">
        <f t="shared" si="11"/>
        <v/>
      </c>
      <c r="F55" s="104" t="str">
        <f t="shared" si="11"/>
        <v/>
      </c>
      <c r="G55" s="104" t="str">
        <f t="shared" si="11"/>
        <v/>
      </c>
      <c r="H55" s="104" t="str">
        <f t="shared" si="11"/>
        <v/>
      </c>
      <c r="I55" s="104" t="str">
        <f t="shared" si="11"/>
        <v/>
      </c>
      <c r="J55" s="104" t="str">
        <f t="shared" si="11"/>
        <v/>
      </c>
      <c r="K55" s="104" t="str">
        <f t="shared" si="11"/>
        <v/>
      </c>
      <c r="L55" s="104" t="str">
        <f t="shared" si="11"/>
        <v/>
      </c>
      <c r="M55" s="104" t="str">
        <f t="shared" si="11"/>
        <v/>
      </c>
      <c r="N55" s="104" t="str">
        <f t="shared" si="11"/>
        <v/>
      </c>
      <c r="O55" s="104" t="str">
        <f t="shared" si="11"/>
        <v/>
      </c>
      <c r="P55" s="104" t="str">
        <f t="shared" ca="1" si="11"/>
        <v/>
      </c>
      <c r="Q55" s="104" t="str">
        <f t="shared" si="11"/>
        <v/>
      </c>
      <c r="R55" s="104" t="str">
        <f t="shared" si="11"/>
        <v/>
      </c>
      <c r="S55" s="104" t="str">
        <f t="shared" si="11"/>
        <v/>
      </c>
      <c r="T55" s="104" t="str">
        <f t="shared" si="11"/>
        <v/>
      </c>
      <c r="U55" s="104" t="str">
        <f t="shared" si="11"/>
        <v/>
      </c>
      <c r="V55" s="104" t="str">
        <f t="shared" si="11"/>
        <v/>
      </c>
      <c r="W55" s="104" t="str">
        <f t="shared" si="11"/>
        <v/>
      </c>
      <c r="X55" s="104" t="str">
        <f t="shared" si="11"/>
        <v/>
      </c>
      <c r="Y55" s="104" t="str">
        <f t="shared" si="11"/>
        <v/>
      </c>
      <c r="Z55" s="104" t="str">
        <f t="shared" si="11"/>
        <v/>
      </c>
      <c r="AA55" s="104" t="str">
        <f t="shared" si="11"/>
        <v/>
      </c>
      <c r="AB55" s="104" t="str">
        <f t="shared" si="11"/>
        <v/>
      </c>
      <c r="AC55" s="104" t="str">
        <f t="shared" si="11"/>
        <v/>
      </c>
      <c r="AD55" s="104" t="str">
        <f t="shared" si="11"/>
        <v/>
      </c>
      <c r="AE55" s="104" t="str">
        <f t="shared" si="11"/>
        <v/>
      </c>
      <c r="AF55" s="104" t="str">
        <f t="shared" si="11"/>
        <v/>
      </c>
    </row>
    <row r="56" spans="1:33" ht="18" customHeight="1">
      <c r="A56" s="8">
        <v>1</v>
      </c>
      <c r="B56" s="8" t="s">
        <v>150</v>
      </c>
      <c r="C56" s="8"/>
      <c r="D56" s="104" t="str">
        <f t="shared" si="11"/>
        <v/>
      </c>
      <c r="E56" s="104" t="str">
        <f t="shared" si="11"/>
        <v/>
      </c>
      <c r="F56" s="104" t="str">
        <f t="shared" si="11"/>
        <v/>
      </c>
      <c r="G56" s="104" t="str">
        <f t="shared" si="11"/>
        <v/>
      </c>
      <c r="H56" s="104" t="str">
        <f t="shared" si="11"/>
        <v/>
      </c>
      <c r="I56" s="104" t="str">
        <f t="shared" ca="1" si="11"/>
        <v/>
      </c>
      <c r="J56" s="104" t="str">
        <f t="shared" si="11"/>
        <v/>
      </c>
      <c r="K56" s="104" t="str">
        <f t="shared" si="11"/>
        <v/>
      </c>
      <c r="L56" s="104" t="str">
        <f t="shared" si="11"/>
        <v/>
      </c>
      <c r="M56" s="104" t="str">
        <f t="shared" si="11"/>
        <v/>
      </c>
      <c r="N56" s="104" t="str">
        <f t="shared" si="11"/>
        <v/>
      </c>
      <c r="O56" s="104" t="str">
        <f t="shared" si="11"/>
        <v/>
      </c>
      <c r="P56" s="104" t="str">
        <f t="shared" ca="1" si="11"/>
        <v/>
      </c>
      <c r="Q56" s="104" t="str">
        <f t="shared" si="11"/>
        <v/>
      </c>
      <c r="R56" s="104" t="str">
        <f t="shared" ca="1" si="11"/>
        <v/>
      </c>
      <c r="S56" s="104" t="str">
        <f t="shared" si="11"/>
        <v/>
      </c>
      <c r="T56" s="104" t="str">
        <f t="shared" si="11"/>
        <v/>
      </c>
      <c r="U56" s="104" t="str">
        <f t="shared" si="11"/>
        <v/>
      </c>
      <c r="V56" s="104" t="str">
        <f t="shared" si="11"/>
        <v/>
      </c>
      <c r="W56" s="104" t="str">
        <f t="shared" si="11"/>
        <v/>
      </c>
      <c r="X56" s="104" t="str">
        <f t="shared" si="11"/>
        <v/>
      </c>
      <c r="Y56" s="104" t="str">
        <f t="shared" ca="1" si="11"/>
        <v/>
      </c>
      <c r="Z56" s="104" t="str">
        <f t="shared" si="11"/>
        <v/>
      </c>
      <c r="AA56" s="104" t="str">
        <f t="shared" si="11"/>
        <v/>
      </c>
      <c r="AB56" s="104" t="str">
        <f t="shared" si="11"/>
        <v/>
      </c>
      <c r="AC56" s="104" t="str">
        <f t="shared" si="11"/>
        <v/>
      </c>
      <c r="AD56" s="104" t="str">
        <f t="shared" si="11"/>
        <v/>
      </c>
      <c r="AE56" s="104" t="str">
        <f t="shared" si="11"/>
        <v/>
      </c>
      <c r="AF56" s="104" t="str">
        <f t="shared" si="11"/>
        <v/>
      </c>
    </row>
    <row r="57" spans="1:33" ht="18" customHeight="1" thickBot="1">
      <c r="A57" s="195">
        <v>1</v>
      </c>
      <c r="B57" s="195" t="s">
        <v>151</v>
      </c>
      <c r="C57" s="195"/>
      <c r="D57" s="104" t="str">
        <f t="shared" si="11"/>
        <v/>
      </c>
      <c r="E57" s="104" t="str">
        <f t="shared" si="11"/>
        <v/>
      </c>
      <c r="F57" s="104" t="str">
        <f t="shared" si="11"/>
        <v/>
      </c>
      <c r="G57" s="104" t="str">
        <f t="shared" si="11"/>
        <v/>
      </c>
      <c r="H57" s="104" t="str">
        <f t="shared" si="11"/>
        <v/>
      </c>
      <c r="I57" s="104" t="str">
        <f t="shared" si="11"/>
        <v/>
      </c>
      <c r="J57" s="104" t="str">
        <f t="shared" si="11"/>
        <v/>
      </c>
      <c r="K57" s="104" t="str">
        <f t="shared" si="11"/>
        <v/>
      </c>
      <c r="L57" s="104">
        <f t="shared" ca="1" si="11"/>
        <v>0.7801339285714286</v>
      </c>
      <c r="M57" s="104" t="str">
        <f t="shared" si="11"/>
        <v/>
      </c>
      <c r="N57" s="104" t="str">
        <f t="shared" si="11"/>
        <v/>
      </c>
      <c r="O57" s="104" t="str">
        <f t="shared" si="11"/>
        <v/>
      </c>
      <c r="P57" s="104" t="str">
        <f t="shared" si="11"/>
        <v/>
      </c>
      <c r="Q57" s="104" t="str">
        <f t="shared" si="11"/>
        <v/>
      </c>
      <c r="R57" s="104" t="str">
        <f t="shared" ca="1" si="11"/>
        <v/>
      </c>
      <c r="S57" s="104" t="str">
        <f t="shared" si="11"/>
        <v/>
      </c>
      <c r="T57" s="104" t="str">
        <f t="shared" si="11"/>
        <v/>
      </c>
      <c r="U57" s="104" t="str">
        <f t="shared" si="11"/>
        <v/>
      </c>
      <c r="V57" s="104">
        <f t="shared" ca="1" si="11"/>
        <v>0.82410714285714293</v>
      </c>
      <c r="W57" s="104" t="str">
        <f t="shared" si="11"/>
        <v/>
      </c>
      <c r="X57" s="104" t="str">
        <f t="shared" si="11"/>
        <v/>
      </c>
      <c r="Y57" s="104" t="str">
        <f t="shared" ca="1" si="11"/>
        <v/>
      </c>
      <c r="Z57" s="104" t="str">
        <f t="shared" si="11"/>
        <v/>
      </c>
      <c r="AA57" s="104" t="str">
        <f t="shared" si="11"/>
        <v/>
      </c>
      <c r="AB57" s="104" t="str">
        <f t="shared" si="11"/>
        <v/>
      </c>
      <c r="AC57" s="104" t="str">
        <f t="shared" si="11"/>
        <v/>
      </c>
      <c r="AD57" s="104" t="str">
        <f t="shared" ca="1" si="11"/>
        <v/>
      </c>
      <c r="AE57" s="104" t="str">
        <f t="shared" si="11"/>
        <v/>
      </c>
      <c r="AF57" s="104" t="str">
        <f t="shared" si="11"/>
        <v/>
      </c>
      <c r="AG57" s="211">
        <f ca="1">AVERAGE(D53:AF57)</f>
        <v>0.80212053571428577</v>
      </c>
    </row>
    <row r="58" spans="1:33" ht="18" customHeight="1" thickTop="1">
      <c r="A58" s="8" t="s">
        <v>148</v>
      </c>
      <c r="B58" s="8" t="s">
        <v>147</v>
      </c>
      <c r="C58" s="8"/>
      <c r="D58" s="104" t="str">
        <f t="shared" si="11"/>
        <v/>
      </c>
      <c r="E58" s="104" t="str">
        <f t="shared" si="11"/>
        <v/>
      </c>
      <c r="F58" s="104" t="str">
        <f t="shared" si="11"/>
        <v/>
      </c>
      <c r="G58" s="104" t="str">
        <f t="shared" si="11"/>
        <v/>
      </c>
      <c r="H58" s="104" t="str">
        <f t="shared" si="11"/>
        <v/>
      </c>
      <c r="I58" s="104" t="str">
        <f t="shared" si="11"/>
        <v/>
      </c>
      <c r="J58" s="104" t="str">
        <f t="shared" si="11"/>
        <v/>
      </c>
      <c r="K58" s="104" t="str">
        <f t="shared" si="11"/>
        <v/>
      </c>
      <c r="L58" s="104" t="str">
        <f t="shared" si="11"/>
        <v/>
      </c>
      <c r="M58" s="104">
        <f t="shared" ca="1" si="11"/>
        <v>0.7801339285714286</v>
      </c>
      <c r="N58" s="104" t="str">
        <f t="shared" si="11"/>
        <v/>
      </c>
      <c r="O58" s="104" t="str">
        <f t="shared" si="11"/>
        <v/>
      </c>
      <c r="P58" s="104" t="str">
        <f t="shared" si="11"/>
        <v/>
      </c>
      <c r="Q58" s="104">
        <f t="shared" ca="1" si="11"/>
        <v>0.82410714285714293</v>
      </c>
      <c r="R58" s="104" t="str">
        <f t="shared" si="11"/>
        <v/>
      </c>
      <c r="S58" s="104">
        <f t="shared" ca="1" si="11"/>
        <v>1</v>
      </c>
      <c r="T58" s="104" t="str">
        <f t="shared" si="11"/>
        <v/>
      </c>
      <c r="U58" s="104">
        <f t="shared" ca="1" si="11"/>
        <v>0.7801339285714286</v>
      </c>
      <c r="V58" s="104">
        <f t="shared" ca="1" si="11"/>
        <v>0.82410714285714293</v>
      </c>
      <c r="W58" s="104" t="str">
        <f t="shared" si="11"/>
        <v/>
      </c>
      <c r="X58" s="104" t="str">
        <f t="shared" si="11"/>
        <v/>
      </c>
      <c r="Y58" s="104" t="str">
        <f t="shared" si="11"/>
        <v/>
      </c>
      <c r="Z58" s="104" t="str">
        <f t="shared" si="11"/>
        <v/>
      </c>
      <c r="AA58" s="104" t="str">
        <f t="shared" si="11"/>
        <v/>
      </c>
      <c r="AB58" s="104" t="str">
        <f t="shared" si="11"/>
        <v/>
      </c>
      <c r="AC58" s="104" t="str">
        <f t="shared" si="11"/>
        <v/>
      </c>
      <c r="AD58" s="104" t="str">
        <f t="shared" si="11"/>
        <v/>
      </c>
      <c r="AE58" s="104" t="str">
        <f t="shared" si="11"/>
        <v/>
      </c>
      <c r="AF58" s="104" t="str">
        <f t="shared" si="11"/>
        <v/>
      </c>
      <c r="AG58" s="198"/>
    </row>
    <row r="59" spans="1:33" ht="18" customHeight="1">
      <c r="A59" s="8" t="s">
        <v>148</v>
      </c>
      <c r="B59" s="8" t="s">
        <v>148</v>
      </c>
      <c r="C59" s="8"/>
      <c r="D59" s="104" t="str">
        <f t="shared" si="11"/>
        <v/>
      </c>
      <c r="E59" s="104" t="str">
        <f t="shared" si="11"/>
        <v/>
      </c>
      <c r="F59" s="104" t="str">
        <f t="shared" si="11"/>
        <v/>
      </c>
      <c r="G59" s="104" t="str">
        <f t="shared" si="11"/>
        <v/>
      </c>
      <c r="H59" s="104" t="str">
        <f t="shared" si="11"/>
        <v/>
      </c>
      <c r="I59" s="104" t="str">
        <f t="shared" si="11"/>
        <v/>
      </c>
      <c r="J59" s="104" t="str">
        <f t="shared" si="11"/>
        <v/>
      </c>
      <c r="K59" s="104" t="str">
        <f t="shared" si="11"/>
        <v/>
      </c>
      <c r="L59" s="104" t="str">
        <f t="shared" si="11"/>
        <v/>
      </c>
      <c r="M59" s="104">
        <f t="shared" ca="1" si="11"/>
        <v>0.7801339285714286</v>
      </c>
      <c r="N59" s="104" t="str">
        <f t="shared" si="11"/>
        <v/>
      </c>
      <c r="O59" s="104" t="str">
        <f t="shared" si="11"/>
        <v/>
      </c>
      <c r="P59" s="104" t="str">
        <f t="shared" si="11"/>
        <v/>
      </c>
      <c r="Q59" s="104">
        <f t="shared" ca="1" si="11"/>
        <v>0.82410714285714293</v>
      </c>
      <c r="R59" s="104" t="str">
        <f t="shared" si="11"/>
        <v/>
      </c>
      <c r="S59" s="104">
        <f t="shared" ca="1" si="11"/>
        <v>1</v>
      </c>
      <c r="T59" s="104" t="str">
        <f t="shared" si="11"/>
        <v/>
      </c>
      <c r="U59" s="104" t="str">
        <f t="shared" si="11"/>
        <v/>
      </c>
      <c r="V59" s="104">
        <f t="shared" ca="1" si="11"/>
        <v>0.82410714285714293</v>
      </c>
      <c r="W59" s="104" t="str">
        <f t="shared" si="11"/>
        <v/>
      </c>
      <c r="X59" s="104" t="str">
        <f t="shared" si="11"/>
        <v/>
      </c>
      <c r="Y59" s="104" t="str">
        <f t="shared" si="11"/>
        <v/>
      </c>
      <c r="Z59" s="104" t="str">
        <f t="shared" si="11"/>
        <v/>
      </c>
      <c r="AA59" s="104" t="str">
        <f t="shared" si="11"/>
        <v/>
      </c>
      <c r="AB59" s="104" t="str">
        <f t="shared" si="11"/>
        <v/>
      </c>
      <c r="AC59" s="104" t="str">
        <f t="shared" si="11"/>
        <v/>
      </c>
      <c r="AD59" s="104" t="str">
        <f t="shared" si="11"/>
        <v/>
      </c>
      <c r="AE59" s="104" t="str">
        <f t="shared" si="11"/>
        <v/>
      </c>
      <c r="AF59" s="104" t="str">
        <f t="shared" si="11"/>
        <v/>
      </c>
      <c r="AG59" s="198"/>
    </row>
    <row r="60" spans="1:33" ht="18" customHeight="1">
      <c r="A60" s="8" t="s">
        <v>148</v>
      </c>
      <c r="B60" s="8" t="s">
        <v>149</v>
      </c>
      <c r="C60" s="8"/>
      <c r="D60" s="104" t="str">
        <f t="shared" si="11"/>
        <v/>
      </c>
      <c r="E60" s="104" t="str">
        <f t="shared" si="11"/>
        <v/>
      </c>
      <c r="F60" s="104" t="str">
        <f t="shared" si="11"/>
        <v/>
      </c>
      <c r="G60" s="104" t="str">
        <f t="shared" si="11"/>
        <v/>
      </c>
      <c r="H60" s="104" t="str">
        <f t="shared" si="11"/>
        <v/>
      </c>
      <c r="I60" s="104" t="str">
        <f t="shared" si="11"/>
        <v/>
      </c>
      <c r="J60" s="104" t="str">
        <f t="shared" si="11"/>
        <v/>
      </c>
      <c r="K60" s="104" t="str">
        <f t="shared" si="11"/>
        <v/>
      </c>
      <c r="L60" s="104" t="str">
        <f t="shared" si="11"/>
        <v/>
      </c>
      <c r="M60" s="104">
        <f t="shared" ca="1" si="11"/>
        <v>0.7801339285714286</v>
      </c>
      <c r="N60" s="104" t="str">
        <f t="shared" si="11"/>
        <v/>
      </c>
      <c r="O60" s="104" t="str">
        <f t="shared" si="11"/>
        <v/>
      </c>
      <c r="P60" s="104" t="str">
        <f t="shared" si="11"/>
        <v/>
      </c>
      <c r="Q60" s="104">
        <f t="shared" ca="1" si="11"/>
        <v>0.82410714285714293</v>
      </c>
      <c r="R60" s="104" t="str">
        <f t="shared" si="11"/>
        <v/>
      </c>
      <c r="S60" s="104">
        <f t="shared" ca="1" si="11"/>
        <v>1</v>
      </c>
      <c r="T60" s="104" t="str">
        <f t="shared" si="11"/>
        <v/>
      </c>
      <c r="U60" s="104" t="str">
        <f t="shared" si="11"/>
        <v/>
      </c>
      <c r="V60" s="104">
        <f t="shared" ca="1" si="11"/>
        <v>0.82410714285714293</v>
      </c>
      <c r="W60" s="104" t="str">
        <f t="shared" si="11"/>
        <v/>
      </c>
      <c r="X60" s="104" t="str">
        <f t="shared" si="11"/>
        <v/>
      </c>
      <c r="Y60" s="104" t="str">
        <f t="shared" si="11"/>
        <v/>
      </c>
      <c r="Z60" s="104" t="str">
        <f t="shared" si="11"/>
        <v/>
      </c>
      <c r="AA60" s="104" t="str">
        <f t="shared" si="11"/>
        <v/>
      </c>
      <c r="AB60" s="104" t="str">
        <f t="shared" si="11"/>
        <v/>
      </c>
      <c r="AC60" s="104" t="str">
        <f t="shared" si="11"/>
        <v/>
      </c>
      <c r="AD60" s="104" t="str">
        <f t="shared" si="11"/>
        <v/>
      </c>
      <c r="AE60" s="104" t="str">
        <f t="shared" si="11"/>
        <v/>
      </c>
      <c r="AF60" s="104" t="str">
        <f t="shared" si="11"/>
        <v/>
      </c>
      <c r="AG60" s="198"/>
    </row>
    <row r="61" spans="1:33" ht="18" customHeight="1" thickBot="1">
      <c r="A61" s="195" t="s">
        <v>148</v>
      </c>
      <c r="B61" s="195" t="s">
        <v>150</v>
      </c>
      <c r="C61" s="195"/>
      <c r="D61" s="104" t="str">
        <f t="shared" si="11"/>
        <v/>
      </c>
      <c r="E61" s="104" t="str">
        <f t="shared" si="11"/>
        <v/>
      </c>
      <c r="F61" s="104" t="str">
        <f t="shared" si="11"/>
        <v/>
      </c>
      <c r="G61" s="104" t="str">
        <f t="shared" si="11"/>
        <v/>
      </c>
      <c r="H61" s="104" t="str">
        <f t="shared" si="11"/>
        <v/>
      </c>
      <c r="I61" s="104" t="str">
        <f t="shared" si="11"/>
        <v/>
      </c>
      <c r="J61" s="104" t="str">
        <f t="shared" si="11"/>
        <v/>
      </c>
      <c r="K61" s="104" t="str">
        <f t="shared" si="11"/>
        <v/>
      </c>
      <c r="L61" s="104" t="str">
        <f t="shared" si="11"/>
        <v/>
      </c>
      <c r="M61" s="104">
        <f t="shared" ca="1" si="11"/>
        <v>0.7801339285714286</v>
      </c>
      <c r="N61" s="104" t="str">
        <f t="shared" si="11"/>
        <v/>
      </c>
      <c r="O61" s="104" t="str">
        <f t="shared" si="11"/>
        <v/>
      </c>
      <c r="P61" s="104" t="str">
        <f t="shared" si="11"/>
        <v/>
      </c>
      <c r="Q61" s="104">
        <f t="shared" ca="1" si="11"/>
        <v>0.82410714285714293</v>
      </c>
      <c r="R61" s="104" t="str">
        <f t="shared" si="11"/>
        <v/>
      </c>
      <c r="S61" s="104">
        <f t="shared" ca="1" si="11"/>
        <v>1</v>
      </c>
      <c r="T61" s="104" t="str">
        <f t="shared" si="11"/>
        <v/>
      </c>
      <c r="U61" s="104" t="str">
        <f t="shared" si="11"/>
        <v/>
      </c>
      <c r="V61" s="104">
        <f t="shared" ca="1" si="11"/>
        <v>0.82410714285714293</v>
      </c>
      <c r="W61" s="104" t="str">
        <f t="shared" si="11"/>
        <v/>
      </c>
      <c r="X61" s="104" t="str">
        <f t="shared" si="11"/>
        <v/>
      </c>
      <c r="Y61" s="104" t="str">
        <f t="shared" si="11"/>
        <v/>
      </c>
      <c r="Z61" s="104" t="str">
        <f t="shared" si="11"/>
        <v/>
      </c>
      <c r="AA61" s="104" t="str">
        <f t="shared" si="11"/>
        <v/>
      </c>
      <c r="AB61" s="104" t="str">
        <f t="shared" si="11"/>
        <v/>
      </c>
      <c r="AC61" s="104" t="str">
        <f t="shared" si="11"/>
        <v/>
      </c>
      <c r="AD61" s="104" t="str">
        <f t="shared" si="11"/>
        <v/>
      </c>
      <c r="AE61" s="104" t="str">
        <f t="shared" si="11"/>
        <v/>
      </c>
      <c r="AF61" s="104" t="str">
        <f t="shared" si="11"/>
        <v/>
      </c>
      <c r="AG61" s="211">
        <f ca="1">AVERAGE(D58:AF61)</f>
        <v>0.85256039915966386</v>
      </c>
    </row>
    <row r="62" spans="1:33" ht="18" customHeight="1" thickTop="1">
      <c r="A62" s="8" t="s">
        <v>149</v>
      </c>
      <c r="B62" s="8" t="s">
        <v>147</v>
      </c>
      <c r="C62" s="8"/>
      <c r="D62" s="104" t="str">
        <f t="shared" si="11"/>
        <v/>
      </c>
      <c r="E62" s="104" t="str">
        <f t="shared" si="11"/>
        <v/>
      </c>
      <c r="F62" s="104" t="str">
        <f t="shared" si="11"/>
        <v/>
      </c>
      <c r="G62" s="104" t="str">
        <f t="shared" si="11"/>
        <v/>
      </c>
      <c r="H62" s="104" t="str">
        <f t="shared" si="11"/>
        <v/>
      </c>
      <c r="I62" s="104" t="str">
        <f t="shared" si="11"/>
        <v/>
      </c>
      <c r="J62" s="104" t="str">
        <f t="shared" si="11"/>
        <v/>
      </c>
      <c r="K62" s="104" t="str">
        <f t="shared" si="11"/>
        <v/>
      </c>
      <c r="L62" s="104" t="str">
        <f t="shared" si="11"/>
        <v/>
      </c>
      <c r="M62" s="104">
        <f t="shared" ca="1" si="11"/>
        <v>0.7801339285714286</v>
      </c>
      <c r="N62" s="104" t="str">
        <f t="shared" si="11"/>
        <v/>
      </c>
      <c r="O62" s="104" t="str">
        <f t="shared" si="11"/>
        <v/>
      </c>
      <c r="P62" s="104" t="str">
        <f t="shared" si="11"/>
        <v/>
      </c>
      <c r="Q62" s="104" t="str">
        <f t="shared" si="11"/>
        <v/>
      </c>
      <c r="R62" s="104" t="str">
        <f t="shared" si="11"/>
        <v/>
      </c>
      <c r="S62" s="104">
        <f t="shared" ca="1" si="11"/>
        <v>1</v>
      </c>
      <c r="T62" s="104" t="str">
        <f t="shared" si="11"/>
        <v/>
      </c>
      <c r="U62" s="104" t="str">
        <f t="shared" si="11"/>
        <v/>
      </c>
      <c r="V62" s="104">
        <f t="shared" ca="1" si="11"/>
        <v>0.82410714285714293</v>
      </c>
      <c r="W62" s="104" t="str">
        <f t="shared" si="11"/>
        <v/>
      </c>
      <c r="X62" s="104" t="str">
        <f t="shared" si="11"/>
        <v/>
      </c>
      <c r="Y62" s="104" t="str">
        <f t="shared" si="11"/>
        <v/>
      </c>
      <c r="Z62" s="104" t="str">
        <f t="shared" si="11"/>
        <v/>
      </c>
      <c r="AA62" s="104" t="str">
        <f t="shared" ref="AA62:AF62" si="12">IF(AA13&lt;&gt;"",AA13/AA38,"")</f>
        <v/>
      </c>
      <c r="AB62" s="104" t="str">
        <f t="shared" si="12"/>
        <v/>
      </c>
      <c r="AC62" s="104" t="str">
        <f t="shared" si="12"/>
        <v/>
      </c>
      <c r="AD62" s="104" t="str">
        <f t="shared" si="12"/>
        <v/>
      </c>
      <c r="AE62" s="104" t="str">
        <f t="shared" si="12"/>
        <v/>
      </c>
      <c r="AF62" s="104" t="str">
        <f t="shared" si="12"/>
        <v/>
      </c>
      <c r="AG62" s="198"/>
    </row>
    <row r="63" spans="1:33" ht="18" customHeight="1">
      <c r="A63" s="8" t="s">
        <v>149</v>
      </c>
      <c r="B63" s="8" t="s">
        <v>148</v>
      </c>
      <c r="C63" s="8"/>
      <c r="D63" s="104" t="str">
        <f t="shared" ref="D63:AF71" si="13">IF(D14&lt;&gt;"",D14/D39,"")</f>
        <v/>
      </c>
      <c r="E63" s="104" t="str">
        <f t="shared" si="13"/>
        <v/>
      </c>
      <c r="F63" s="104" t="str">
        <f t="shared" si="13"/>
        <v/>
      </c>
      <c r="G63" s="104" t="str">
        <f t="shared" si="13"/>
        <v/>
      </c>
      <c r="H63" s="104" t="str">
        <f t="shared" si="13"/>
        <v/>
      </c>
      <c r="I63" s="104" t="str">
        <f t="shared" si="13"/>
        <v/>
      </c>
      <c r="J63" s="104" t="str">
        <f t="shared" si="13"/>
        <v/>
      </c>
      <c r="K63" s="104" t="str">
        <f t="shared" si="13"/>
        <v/>
      </c>
      <c r="L63" s="104" t="str">
        <f t="shared" si="13"/>
        <v/>
      </c>
      <c r="M63" s="104">
        <f t="shared" ca="1" si="13"/>
        <v>0.7801339285714286</v>
      </c>
      <c r="N63" s="104" t="str">
        <f t="shared" si="13"/>
        <v/>
      </c>
      <c r="O63" s="104" t="str">
        <f t="shared" si="13"/>
        <v/>
      </c>
      <c r="P63" s="104" t="str">
        <f t="shared" si="13"/>
        <v/>
      </c>
      <c r="Q63" s="104" t="str">
        <f t="shared" si="13"/>
        <v/>
      </c>
      <c r="R63" s="104" t="str">
        <f t="shared" si="13"/>
        <v/>
      </c>
      <c r="S63" s="104">
        <f t="shared" ca="1" si="13"/>
        <v>1</v>
      </c>
      <c r="T63" s="104" t="str">
        <f t="shared" si="13"/>
        <v/>
      </c>
      <c r="U63" s="104" t="str">
        <f t="shared" si="13"/>
        <v/>
      </c>
      <c r="V63" s="104">
        <f t="shared" ca="1" si="13"/>
        <v>0.82410714285714293</v>
      </c>
      <c r="W63" s="104" t="str">
        <f t="shared" si="13"/>
        <v/>
      </c>
      <c r="X63" s="104" t="str">
        <f t="shared" si="13"/>
        <v/>
      </c>
      <c r="Y63" s="104" t="str">
        <f t="shared" si="13"/>
        <v/>
      </c>
      <c r="Z63" s="104" t="str">
        <f t="shared" si="13"/>
        <v/>
      </c>
      <c r="AA63" s="104" t="str">
        <f t="shared" si="13"/>
        <v/>
      </c>
      <c r="AB63" s="104" t="str">
        <f t="shared" si="13"/>
        <v/>
      </c>
      <c r="AC63" s="104" t="str">
        <f t="shared" si="13"/>
        <v/>
      </c>
      <c r="AD63" s="104" t="str">
        <f t="shared" si="13"/>
        <v/>
      </c>
      <c r="AE63" s="104" t="str">
        <f t="shared" si="13"/>
        <v/>
      </c>
      <c r="AF63" s="104" t="str">
        <f t="shared" si="13"/>
        <v/>
      </c>
      <c r="AG63" s="198"/>
    </row>
    <row r="64" spans="1:33" ht="18" customHeight="1" thickBot="1">
      <c r="A64" s="195" t="s">
        <v>149</v>
      </c>
      <c r="B64" s="195" t="s">
        <v>149</v>
      </c>
      <c r="C64" s="195"/>
      <c r="D64" s="104" t="str">
        <f t="shared" si="13"/>
        <v/>
      </c>
      <c r="E64" s="104" t="str">
        <f t="shared" si="13"/>
        <v/>
      </c>
      <c r="F64" s="104" t="str">
        <f t="shared" si="13"/>
        <v/>
      </c>
      <c r="G64" s="104" t="str">
        <f t="shared" si="13"/>
        <v/>
      </c>
      <c r="H64" s="104" t="str">
        <f t="shared" si="13"/>
        <v/>
      </c>
      <c r="I64" s="104" t="str">
        <f t="shared" si="13"/>
        <v/>
      </c>
      <c r="J64" s="104" t="str">
        <f t="shared" si="13"/>
        <v/>
      </c>
      <c r="K64" s="104" t="str">
        <f t="shared" si="13"/>
        <v/>
      </c>
      <c r="L64" s="104" t="str">
        <f t="shared" si="13"/>
        <v/>
      </c>
      <c r="M64" s="104" t="str">
        <f t="shared" si="13"/>
        <v/>
      </c>
      <c r="N64" s="104" t="str">
        <f t="shared" si="13"/>
        <v/>
      </c>
      <c r="O64" s="104" t="str">
        <f t="shared" si="13"/>
        <v/>
      </c>
      <c r="P64" s="104" t="str">
        <f t="shared" si="13"/>
        <v/>
      </c>
      <c r="Q64" s="104" t="str">
        <f t="shared" si="13"/>
        <v/>
      </c>
      <c r="R64" s="104" t="str">
        <f t="shared" si="13"/>
        <v/>
      </c>
      <c r="S64" s="104">
        <f t="shared" ca="1" si="13"/>
        <v>1</v>
      </c>
      <c r="T64" s="104" t="str">
        <f t="shared" si="13"/>
        <v/>
      </c>
      <c r="U64" s="104" t="str">
        <f t="shared" si="13"/>
        <v/>
      </c>
      <c r="V64" s="104">
        <f t="shared" ca="1" si="13"/>
        <v>0.82410714285714293</v>
      </c>
      <c r="W64" s="104" t="str">
        <f t="shared" si="13"/>
        <v/>
      </c>
      <c r="X64" s="104" t="str">
        <f t="shared" si="13"/>
        <v/>
      </c>
      <c r="Y64" s="104" t="str">
        <f t="shared" ca="1" si="13"/>
        <v/>
      </c>
      <c r="Z64" s="104" t="str">
        <f t="shared" si="13"/>
        <v/>
      </c>
      <c r="AA64" s="104" t="str">
        <f t="shared" ca="1" si="13"/>
        <v/>
      </c>
      <c r="AB64" s="104" t="str">
        <f t="shared" si="13"/>
        <v/>
      </c>
      <c r="AC64" s="104" t="str">
        <f t="shared" si="13"/>
        <v/>
      </c>
      <c r="AD64" s="104" t="str">
        <f t="shared" ca="1" si="13"/>
        <v/>
      </c>
      <c r="AE64" s="104" t="str">
        <f t="shared" si="13"/>
        <v/>
      </c>
      <c r="AF64" s="104" t="str">
        <f t="shared" si="13"/>
        <v/>
      </c>
      <c r="AG64" s="211">
        <f ca="1">AVERAGE(D62:AF64)</f>
        <v>0.87907366071428572</v>
      </c>
    </row>
    <row r="65" spans="1:33" ht="18" customHeight="1" thickTop="1">
      <c r="A65" s="8" t="s">
        <v>150</v>
      </c>
      <c r="B65" s="8" t="s">
        <v>147</v>
      </c>
      <c r="C65" s="8"/>
      <c r="D65" s="104" t="str">
        <f t="shared" si="13"/>
        <v/>
      </c>
      <c r="E65" s="104" t="str">
        <f t="shared" si="13"/>
        <v/>
      </c>
      <c r="F65" s="104" t="str">
        <f t="shared" si="13"/>
        <v/>
      </c>
      <c r="G65" s="104" t="str">
        <f t="shared" si="13"/>
        <v/>
      </c>
      <c r="H65" s="104" t="str">
        <f t="shared" si="13"/>
        <v/>
      </c>
      <c r="I65" s="104" t="str">
        <f t="shared" si="13"/>
        <v/>
      </c>
      <c r="J65" s="104" t="str">
        <f t="shared" si="13"/>
        <v/>
      </c>
      <c r="K65" s="104" t="str">
        <f t="shared" si="13"/>
        <v/>
      </c>
      <c r="L65" s="104" t="str">
        <f t="shared" si="13"/>
        <v/>
      </c>
      <c r="M65" s="104" t="str">
        <f t="shared" si="13"/>
        <v/>
      </c>
      <c r="N65" s="104" t="str">
        <f t="shared" si="13"/>
        <v/>
      </c>
      <c r="O65" s="104" t="str">
        <f t="shared" si="13"/>
        <v/>
      </c>
      <c r="P65" s="104" t="str">
        <f t="shared" si="13"/>
        <v/>
      </c>
      <c r="Q65" s="104" t="str">
        <f t="shared" si="13"/>
        <v/>
      </c>
      <c r="R65" s="104" t="str">
        <f t="shared" si="13"/>
        <v/>
      </c>
      <c r="S65" s="104" t="str">
        <f t="shared" si="13"/>
        <v/>
      </c>
      <c r="T65" s="104" t="str">
        <f t="shared" si="13"/>
        <v/>
      </c>
      <c r="U65" s="104" t="str">
        <f t="shared" si="13"/>
        <v/>
      </c>
      <c r="V65" s="104" t="str">
        <f t="shared" si="13"/>
        <v/>
      </c>
      <c r="W65" s="104" t="str">
        <f t="shared" si="13"/>
        <v/>
      </c>
      <c r="X65" s="104" t="str">
        <f t="shared" si="13"/>
        <v/>
      </c>
      <c r="Y65" s="104" t="str">
        <f t="shared" si="13"/>
        <v/>
      </c>
      <c r="Z65" s="104" t="str">
        <f t="shared" si="13"/>
        <v/>
      </c>
      <c r="AA65" s="104" t="str">
        <f t="shared" si="13"/>
        <v/>
      </c>
      <c r="AB65" s="104" t="str">
        <f t="shared" si="13"/>
        <v/>
      </c>
      <c r="AC65" s="104">
        <f t="shared" ca="1" si="13"/>
        <v>1</v>
      </c>
      <c r="AD65" s="104" t="str">
        <f t="shared" si="13"/>
        <v/>
      </c>
      <c r="AE65" s="104">
        <f t="shared" ca="1" si="13"/>
        <v>0.7801339285714286</v>
      </c>
      <c r="AF65" s="104">
        <f t="shared" ca="1" si="13"/>
        <v>1</v>
      </c>
      <c r="AG65" s="198"/>
    </row>
    <row r="66" spans="1:33" ht="18" customHeight="1">
      <c r="A66" s="8" t="s">
        <v>150</v>
      </c>
      <c r="B66" s="8" t="s">
        <v>148</v>
      </c>
      <c r="C66" s="8"/>
      <c r="D66" s="104" t="str">
        <f t="shared" si="13"/>
        <v/>
      </c>
      <c r="E66" s="104" t="str">
        <f t="shared" si="13"/>
        <v/>
      </c>
      <c r="F66" s="104" t="str">
        <f t="shared" si="13"/>
        <v/>
      </c>
      <c r="G66" s="104" t="str">
        <f t="shared" si="13"/>
        <v/>
      </c>
      <c r="H66" s="104" t="str">
        <f t="shared" si="13"/>
        <v/>
      </c>
      <c r="I66" s="104" t="str">
        <f t="shared" si="13"/>
        <v/>
      </c>
      <c r="J66" s="104" t="str">
        <f t="shared" si="13"/>
        <v/>
      </c>
      <c r="K66" s="104" t="str">
        <f t="shared" si="13"/>
        <v/>
      </c>
      <c r="L66" s="104" t="str">
        <f t="shared" si="13"/>
        <v/>
      </c>
      <c r="M66" s="104" t="str">
        <f t="shared" si="13"/>
        <v/>
      </c>
      <c r="N66" s="104" t="str">
        <f t="shared" si="13"/>
        <v/>
      </c>
      <c r="O66" s="104" t="str">
        <f t="shared" si="13"/>
        <v/>
      </c>
      <c r="P66" s="104" t="str">
        <f t="shared" si="13"/>
        <v/>
      </c>
      <c r="Q66" s="104" t="str">
        <f t="shared" si="13"/>
        <v/>
      </c>
      <c r="R66" s="104" t="str">
        <f t="shared" si="13"/>
        <v/>
      </c>
      <c r="S66" s="104" t="str">
        <f t="shared" si="13"/>
        <v/>
      </c>
      <c r="T66" s="104" t="str">
        <f t="shared" si="13"/>
        <v/>
      </c>
      <c r="U66" s="104" t="str">
        <f t="shared" si="13"/>
        <v/>
      </c>
      <c r="V66" s="104" t="str">
        <f t="shared" si="13"/>
        <v/>
      </c>
      <c r="W66" s="104" t="str">
        <f t="shared" si="13"/>
        <v/>
      </c>
      <c r="X66" s="104" t="str">
        <f t="shared" si="13"/>
        <v/>
      </c>
      <c r="Y66" s="104" t="str">
        <f t="shared" si="13"/>
        <v/>
      </c>
      <c r="Z66" s="104" t="str">
        <f t="shared" si="13"/>
        <v/>
      </c>
      <c r="AA66" s="104" t="str">
        <f t="shared" si="13"/>
        <v/>
      </c>
      <c r="AB66" s="104" t="str">
        <f t="shared" si="13"/>
        <v/>
      </c>
      <c r="AC66" s="104">
        <f t="shared" ca="1" si="13"/>
        <v>1</v>
      </c>
      <c r="AD66" s="104" t="str">
        <f t="shared" si="13"/>
        <v/>
      </c>
      <c r="AE66" s="104">
        <f t="shared" ca="1" si="13"/>
        <v>0.7801339285714286</v>
      </c>
      <c r="AF66" s="104">
        <f t="shared" ca="1" si="13"/>
        <v>1</v>
      </c>
      <c r="AG66" s="198"/>
    </row>
    <row r="67" spans="1:33" ht="18" customHeight="1">
      <c r="A67" s="182" t="s">
        <v>150</v>
      </c>
      <c r="B67" s="182" t="s">
        <v>149</v>
      </c>
      <c r="C67" s="182"/>
      <c r="D67" s="104" t="str">
        <f t="shared" si="13"/>
        <v/>
      </c>
      <c r="E67" s="104" t="str">
        <f t="shared" si="13"/>
        <v/>
      </c>
      <c r="F67" s="104" t="str">
        <f t="shared" ca="1" si="13"/>
        <v/>
      </c>
      <c r="G67" s="104">
        <f t="shared" ca="1" si="13"/>
        <v>1</v>
      </c>
      <c r="H67" s="104" t="str">
        <f t="shared" si="13"/>
        <v/>
      </c>
      <c r="I67" s="104" t="str">
        <f t="shared" si="13"/>
        <v/>
      </c>
      <c r="J67" s="104" t="str">
        <f t="shared" si="13"/>
        <v/>
      </c>
      <c r="K67" s="104" t="str">
        <f t="shared" si="13"/>
        <v/>
      </c>
      <c r="L67" s="104" t="str">
        <f t="shared" si="13"/>
        <v/>
      </c>
      <c r="M67" s="104" t="str">
        <f t="shared" si="13"/>
        <v/>
      </c>
      <c r="N67" s="104" t="str">
        <f t="shared" si="13"/>
        <v/>
      </c>
      <c r="O67" s="104" t="str">
        <f t="shared" si="13"/>
        <v/>
      </c>
      <c r="P67" s="104" t="str">
        <f t="shared" si="13"/>
        <v/>
      </c>
      <c r="Q67" s="104" t="str">
        <f t="shared" si="13"/>
        <v/>
      </c>
      <c r="R67" s="104" t="str">
        <f t="shared" si="13"/>
        <v/>
      </c>
      <c r="S67" s="104" t="str">
        <f t="shared" si="13"/>
        <v/>
      </c>
      <c r="T67" s="104" t="str">
        <f t="shared" si="13"/>
        <v/>
      </c>
      <c r="U67" s="104" t="str">
        <f t="shared" si="13"/>
        <v/>
      </c>
      <c r="V67" s="104" t="str">
        <f t="shared" si="13"/>
        <v/>
      </c>
      <c r="W67" s="104" t="str">
        <f t="shared" si="13"/>
        <v/>
      </c>
      <c r="X67" s="104">
        <f t="shared" ca="1" si="13"/>
        <v>1</v>
      </c>
      <c r="Y67" s="104" t="str">
        <f t="shared" si="13"/>
        <v/>
      </c>
      <c r="Z67" s="104">
        <f t="shared" ca="1" si="13"/>
        <v>1</v>
      </c>
      <c r="AA67" s="104" t="str">
        <f t="shared" ca="1" si="13"/>
        <v/>
      </c>
      <c r="AB67" s="104" t="str">
        <f t="shared" si="13"/>
        <v/>
      </c>
      <c r="AC67" s="104" t="str">
        <f t="shared" si="13"/>
        <v/>
      </c>
      <c r="AD67" s="104" t="str">
        <f t="shared" si="13"/>
        <v/>
      </c>
      <c r="AE67" s="104" t="str">
        <f t="shared" si="13"/>
        <v/>
      </c>
      <c r="AF67" s="104" t="str">
        <f t="shared" si="13"/>
        <v/>
      </c>
      <c r="AG67" s="212"/>
    </row>
    <row r="68" spans="1:33" ht="18" customHeight="1" thickBot="1">
      <c r="A68" s="195" t="s">
        <v>150</v>
      </c>
      <c r="B68" s="195" t="s">
        <v>150</v>
      </c>
      <c r="C68" s="195"/>
      <c r="D68" s="104" t="str">
        <f t="shared" si="13"/>
        <v/>
      </c>
      <c r="E68" s="104" t="str">
        <f t="shared" si="13"/>
        <v/>
      </c>
      <c r="F68" s="104" t="str">
        <f t="shared" si="13"/>
        <v/>
      </c>
      <c r="G68" s="104" t="str">
        <f t="shared" si="13"/>
        <v/>
      </c>
      <c r="H68" s="104" t="str">
        <f t="shared" si="13"/>
        <v/>
      </c>
      <c r="I68" s="104" t="str">
        <f t="shared" si="13"/>
        <v/>
      </c>
      <c r="J68" s="104" t="str">
        <f t="shared" si="13"/>
        <v/>
      </c>
      <c r="K68" s="104" t="str">
        <f t="shared" si="13"/>
        <v/>
      </c>
      <c r="L68" s="104" t="str">
        <f t="shared" si="13"/>
        <v/>
      </c>
      <c r="M68" s="104" t="str">
        <f t="shared" si="13"/>
        <v/>
      </c>
      <c r="N68" s="104" t="str">
        <f t="shared" si="13"/>
        <v/>
      </c>
      <c r="O68" s="104" t="str">
        <f t="shared" si="13"/>
        <v/>
      </c>
      <c r="P68" s="104" t="str">
        <f t="shared" si="13"/>
        <v/>
      </c>
      <c r="Q68" s="104" t="str">
        <f t="shared" si="13"/>
        <v/>
      </c>
      <c r="R68" s="104" t="str">
        <f t="shared" si="13"/>
        <v/>
      </c>
      <c r="S68" s="104" t="str">
        <f t="shared" si="13"/>
        <v/>
      </c>
      <c r="T68" s="104" t="str">
        <f t="shared" si="13"/>
        <v/>
      </c>
      <c r="U68" s="104" t="str">
        <f t="shared" si="13"/>
        <v/>
      </c>
      <c r="V68" s="104" t="str">
        <f t="shared" si="13"/>
        <v/>
      </c>
      <c r="W68" s="104" t="str">
        <f t="shared" ca="1" si="13"/>
        <v/>
      </c>
      <c r="X68" s="104" t="str">
        <f t="shared" si="13"/>
        <v/>
      </c>
      <c r="Y68" s="104" t="str">
        <f t="shared" si="13"/>
        <v/>
      </c>
      <c r="Z68" s="104" t="str">
        <f t="shared" si="13"/>
        <v/>
      </c>
      <c r="AA68" s="104" t="str">
        <f t="shared" si="13"/>
        <v/>
      </c>
      <c r="AB68" s="104" t="str">
        <f t="shared" si="13"/>
        <v/>
      </c>
      <c r="AC68" s="104" t="str">
        <f t="shared" si="13"/>
        <v/>
      </c>
      <c r="AD68" s="104" t="str">
        <f t="shared" si="13"/>
        <v/>
      </c>
      <c r="AE68" s="104" t="str">
        <f t="shared" si="13"/>
        <v/>
      </c>
      <c r="AF68" s="104" t="str">
        <f t="shared" si="13"/>
        <v/>
      </c>
      <c r="AG68" s="211">
        <f ca="1">AVERAGE(D65:AF68)</f>
        <v>0.95114087301587302</v>
      </c>
    </row>
    <row r="69" spans="1:33" ht="18" customHeight="1" thickTop="1">
      <c r="A69" s="8" t="s">
        <v>151</v>
      </c>
      <c r="B69" s="8" t="s">
        <v>147</v>
      </c>
      <c r="C69" s="8"/>
      <c r="D69" s="104" t="str">
        <f t="shared" si="13"/>
        <v/>
      </c>
      <c r="E69" s="104" t="str">
        <f t="shared" si="13"/>
        <v/>
      </c>
      <c r="F69" s="104" t="str">
        <f t="shared" si="13"/>
        <v/>
      </c>
      <c r="G69" s="104" t="str">
        <f t="shared" si="13"/>
        <v/>
      </c>
      <c r="H69" s="104" t="str">
        <f t="shared" si="13"/>
        <v/>
      </c>
      <c r="I69" s="104" t="str">
        <f t="shared" si="13"/>
        <v/>
      </c>
      <c r="J69" s="104" t="str">
        <f t="shared" si="13"/>
        <v/>
      </c>
      <c r="K69" s="104" t="str">
        <f t="shared" si="13"/>
        <v/>
      </c>
      <c r="L69" s="104" t="str">
        <f t="shared" si="13"/>
        <v/>
      </c>
      <c r="M69" s="104" t="str">
        <f t="shared" si="13"/>
        <v/>
      </c>
      <c r="N69" s="104">
        <f t="shared" ca="1" si="13"/>
        <v>1</v>
      </c>
      <c r="O69" s="104" t="str">
        <f t="shared" si="13"/>
        <v/>
      </c>
      <c r="P69" s="104" t="str">
        <f t="shared" si="13"/>
        <v/>
      </c>
      <c r="Q69" s="104" t="str">
        <f t="shared" si="13"/>
        <v/>
      </c>
      <c r="R69" s="104" t="str">
        <f t="shared" si="13"/>
        <v/>
      </c>
      <c r="S69" s="104" t="str">
        <f t="shared" si="13"/>
        <v/>
      </c>
      <c r="T69" s="104">
        <f t="shared" ca="1" si="13"/>
        <v>1</v>
      </c>
      <c r="U69" s="104" t="str">
        <f t="shared" si="13"/>
        <v/>
      </c>
      <c r="V69" s="104" t="str">
        <f t="shared" si="13"/>
        <v/>
      </c>
      <c r="W69" s="104" t="str">
        <f t="shared" si="13"/>
        <v/>
      </c>
      <c r="X69" s="104" t="str">
        <f t="shared" si="13"/>
        <v/>
      </c>
      <c r="Y69" s="104" t="str">
        <f t="shared" si="13"/>
        <v/>
      </c>
      <c r="Z69" s="104" t="str">
        <f t="shared" si="13"/>
        <v/>
      </c>
      <c r="AA69" s="104" t="str">
        <f t="shared" si="13"/>
        <v/>
      </c>
      <c r="AB69" s="104" t="str">
        <f t="shared" si="13"/>
        <v/>
      </c>
      <c r="AC69" s="104">
        <f t="shared" ca="1" si="13"/>
        <v>1</v>
      </c>
      <c r="AD69" s="104" t="str">
        <f t="shared" si="13"/>
        <v/>
      </c>
      <c r="AE69" s="104" t="str">
        <f t="shared" si="13"/>
        <v/>
      </c>
      <c r="AF69" s="104">
        <f t="shared" ca="1" si="13"/>
        <v>1</v>
      </c>
      <c r="AG69" s="198"/>
    </row>
    <row r="70" spans="1:33" ht="18" customHeight="1">
      <c r="A70" s="8" t="s">
        <v>151</v>
      </c>
      <c r="B70" s="8" t="s">
        <v>148</v>
      </c>
      <c r="D70" s="104" t="str">
        <f t="shared" si="13"/>
        <v/>
      </c>
      <c r="E70" s="104" t="str">
        <f t="shared" si="13"/>
        <v/>
      </c>
      <c r="F70" s="104" t="str">
        <f t="shared" si="13"/>
        <v/>
      </c>
      <c r="G70" s="104" t="str">
        <f t="shared" si="13"/>
        <v/>
      </c>
      <c r="H70" s="104" t="str">
        <f t="shared" si="13"/>
        <v/>
      </c>
      <c r="I70" s="104" t="str">
        <f t="shared" si="13"/>
        <v/>
      </c>
      <c r="J70" s="104" t="str">
        <f t="shared" si="13"/>
        <v/>
      </c>
      <c r="K70" s="104" t="str">
        <f t="shared" si="13"/>
        <v/>
      </c>
      <c r="L70" s="104" t="str">
        <f t="shared" si="13"/>
        <v/>
      </c>
      <c r="M70" s="104" t="str">
        <f t="shared" si="13"/>
        <v/>
      </c>
      <c r="N70" s="104">
        <f t="shared" ca="1" si="13"/>
        <v>1</v>
      </c>
      <c r="O70" s="104">
        <f t="shared" ca="1" si="13"/>
        <v>1</v>
      </c>
      <c r="P70" s="104" t="str">
        <f t="shared" si="13"/>
        <v/>
      </c>
      <c r="Q70" s="104" t="str">
        <f t="shared" si="13"/>
        <v/>
      </c>
      <c r="R70" s="104" t="str">
        <f t="shared" si="13"/>
        <v/>
      </c>
      <c r="S70" s="104" t="str">
        <f t="shared" si="13"/>
        <v/>
      </c>
      <c r="T70" s="104" t="str">
        <f t="shared" si="13"/>
        <v/>
      </c>
      <c r="U70" s="104" t="str">
        <f t="shared" si="13"/>
        <v/>
      </c>
      <c r="V70" s="104" t="str">
        <f t="shared" si="13"/>
        <v/>
      </c>
      <c r="W70" s="104" t="str">
        <f t="shared" si="13"/>
        <v/>
      </c>
      <c r="X70" s="104" t="str">
        <f t="shared" si="13"/>
        <v/>
      </c>
      <c r="Y70" s="104" t="str">
        <f t="shared" si="13"/>
        <v/>
      </c>
      <c r="Z70" s="104" t="str">
        <f t="shared" si="13"/>
        <v/>
      </c>
      <c r="AA70" s="104" t="str">
        <f t="shared" si="13"/>
        <v/>
      </c>
      <c r="AB70" s="104" t="str">
        <f t="shared" ca="1" si="13"/>
        <v/>
      </c>
      <c r="AC70" s="104" t="str">
        <f t="shared" si="13"/>
        <v/>
      </c>
      <c r="AD70" s="104" t="str">
        <f t="shared" si="13"/>
        <v/>
      </c>
      <c r="AE70" s="104" t="str">
        <f t="shared" si="13"/>
        <v/>
      </c>
      <c r="AF70" s="104" t="str">
        <f t="shared" si="13"/>
        <v/>
      </c>
      <c r="AG70" s="198">
        <f ca="1">AVERAGE(D69:AF70)</f>
        <v>1</v>
      </c>
    </row>
    <row r="71" spans="1:33" ht="18" customHeight="1">
      <c r="A71" s="8" t="s">
        <v>152</v>
      </c>
      <c r="B71" s="8" t="s">
        <v>147</v>
      </c>
      <c r="D71" s="104" t="str">
        <f t="shared" ca="1" si="13"/>
        <v/>
      </c>
      <c r="E71" s="104">
        <f t="shared" ca="1" si="13"/>
        <v>1</v>
      </c>
      <c r="F71" s="104" t="str">
        <f t="shared" si="13"/>
        <v/>
      </c>
      <c r="G71" s="104">
        <f t="shared" ca="1" si="13"/>
        <v>1</v>
      </c>
      <c r="H71" s="104">
        <f t="shared" ca="1" si="13"/>
        <v>1</v>
      </c>
      <c r="I71" s="104" t="str">
        <f t="shared" si="13"/>
        <v/>
      </c>
      <c r="J71" s="104">
        <f t="shared" ca="1" si="13"/>
        <v>1</v>
      </c>
      <c r="K71" s="104" t="str">
        <f t="shared" si="13"/>
        <v/>
      </c>
      <c r="L71" s="104" t="str">
        <f t="shared" si="13"/>
        <v/>
      </c>
      <c r="M71" s="104" t="str">
        <f t="shared" si="13"/>
        <v/>
      </c>
      <c r="N71" s="104" t="str">
        <f t="shared" si="13"/>
        <v/>
      </c>
      <c r="O71" s="104" t="str">
        <f t="shared" si="13"/>
        <v/>
      </c>
      <c r="P71" s="104" t="str">
        <f t="shared" si="13"/>
        <v/>
      </c>
      <c r="Q71" s="104" t="str">
        <f t="shared" si="13"/>
        <v/>
      </c>
      <c r="R71" s="104" t="str">
        <f t="shared" si="13"/>
        <v/>
      </c>
      <c r="S71" s="104" t="str">
        <f t="shared" si="13"/>
        <v/>
      </c>
      <c r="T71" s="104" t="str">
        <f t="shared" si="13"/>
        <v/>
      </c>
      <c r="U71" s="104" t="str">
        <f t="shared" si="13"/>
        <v/>
      </c>
      <c r="V71" s="104" t="str">
        <f t="shared" si="13"/>
        <v/>
      </c>
      <c r="W71" s="104" t="str">
        <f t="shared" si="13"/>
        <v/>
      </c>
      <c r="X71" s="104" t="str">
        <f t="shared" si="13"/>
        <v/>
      </c>
      <c r="Y71" s="104" t="str">
        <f t="shared" si="13"/>
        <v/>
      </c>
      <c r="Z71" s="104">
        <f t="shared" ca="1" si="13"/>
        <v>1</v>
      </c>
      <c r="AA71" s="104" t="str">
        <f t="shared" ref="AA71:AF71" si="14">IF(AA22&lt;&gt;"",AA22/AA47,"")</f>
        <v/>
      </c>
      <c r="AB71" s="104" t="str">
        <f t="shared" si="14"/>
        <v/>
      </c>
      <c r="AC71" s="104" t="str">
        <f t="shared" si="14"/>
        <v/>
      </c>
      <c r="AD71" s="104" t="str">
        <f t="shared" si="14"/>
        <v/>
      </c>
      <c r="AE71" s="104" t="str">
        <f t="shared" si="14"/>
        <v/>
      </c>
      <c r="AF71" s="104" t="str">
        <f t="shared" si="14"/>
        <v/>
      </c>
      <c r="AG71" s="198"/>
    </row>
    <row r="72" spans="1:33" ht="18" customHeight="1">
      <c r="A72" s="8" t="s">
        <v>152</v>
      </c>
      <c r="B72" s="8" t="s">
        <v>148</v>
      </c>
      <c r="D72" s="104" t="str">
        <f t="shared" ref="D72:AF72" si="15">IF(D23&lt;&gt;"",D23/D48,"")</f>
        <v/>
      </c>
      <c r="E72" s="104" t="str">
        <f t="shared" si="15"/>
        <v/>
      </c>
      <c r="F72" s="104" t="str">
        <f t="shared" si="15"/>
        <v/>
      </c>
      <c r="G72" s="104" t="str">
        <f t="shared" si="15"/>
        <v/>
      </c>
      <c r="H72" s="104" t="str">
        <f t="shared" si="15"/>
        <v/>
      </c>
      <c r="I72" s="104" t="str">
        <f t="shared" ca="1" si="15"/>
        <v/>
      </c>
      <c r="J72" s="104">
        <f t="shared" ca="1" si="15"/>
        <v>1</v>
      </c>
      <c r="K72" s="104" t="str">
        <f t="shared" si="15"/>
        <v/>
      </c>
      <c r="L72" s="104" t="str">
        <f t="shared" si="15"/>
        <v/>
      </c>
      <c r="M72" s="104" t="str">
        <f t="shared" si="15"/>
        <v/>
      </c>
      <c r="N72" s="104" t="str">
        <f t="shared" si="15"/>
        <v/>
      </c>
      <c r="O72" s="104" t="str">
        <f t="shared" si="15"/>
        <v/>
      </c>
      <c r="P72" s="104" t="str">
        <f t="shared" si="15"/>
        <v/>
      </c>
      <c r="Q72" s="104" t="str">
        <f t="shared" si="15"/>
        <v/>
      </c>
      <c r="R72" s="104" t="str">
        <f t="shared" si="15"/>
        <v/>
      </c>
      <c r="S72" s="104" t="str">
        <f t="shared" si="15"/>
        <v/>
      </c>
      <c r="T72" s="104" t="str">
        <f t="shared" si="15"/>
        <v/>
      </c>
      <c r="U72" s="104" t="str">
        <f t="shared" si="15"/>
        <v/>
      </c>
      <c r="V72" s="104" t="str">
        <f t="shared" si="15"/>
        <v/>
      </c>
      <c r="W72" s="104" t="str">
        <f t="shared" si="15"/>
        <v/>
      </c>
      <c r="X72" s="104" t="str">
        <f t="shared" si="15"/>
        <v/>
      </c>
      <c r="Y72" s="104" t="str">
        <f t="shared" ca="1" si="15"/>
        <v/>
      </c>
      <c r="Z72" s="104" t="str">
        <f t="shared" si="15"/>
        <v/>
      </c>
      <c r="AA72" s="104" t="str">
        <f t="shared" si="15"/>
        <v/>
      </c>
      <c r="AB72" s="104" t="str">
        <f t="shared" si="15"/>
        <v/>
      </c>
      <c r="AC72" s="104" t="str">
        <f t="shared" si="15"/>
        <v/>
      </c>
      <c r="AD72" s="104" t="str">
        <f t="shared" si="15"/>
        <v/>
      </c>
      <c r="AE72" s="104" t="str">
        <f t="shared" si="15"/>
        <v/>
      </c>
      <c r="AF72" s="104" t="str">
        <f t="shared" si="15"/>
        <v/>
      </c>
      <c r="AG72" s="198">
        <f ca="1">AVERAGE(D71:AF72)</f>
        <v>1</v>
      </c>
    </row>
  </sheetData>
  <conditionalFormatting sqref="AG4:AG23">
    <cfRule type="colorScale" priority="14">
      <colorScale>
        <cfvo type="min"/>
        <cfvo type="percentile" val="50"/>
        <cfvo type="max"/>
        <color rgb="FFF8696B"/>
        <color rgb="FFFFEB84"/>
        <color rgb="FF63BE7B"/>
      </colorScale>
    </cfRule>
  </conditionalFormatting>
  <conditionalFormatting sqref="AH4:AH23">
    <cfRule type="colorScale" priority="13">
      <colorScale>
        <cfvo type="min"/>
        <cfvo type="percentile" val="50"/>
        <cfvo type="max"/>
        <color rgb="FFF8696B"/>
        <color rgb="FFFFEB84"/>
        <color rgb="FF63BE7B"/>
      </colorScale>
    </cfRule>
  </conditionalFormatting>
  <conditionalFormatting sqref="AG29:AG48">
    <cfRule type="colorScale" priority="12">
      <colorScale>
        <cfvo type="min"/>
        <cfvo type="percentile" val="50"/>
        <cfvo type="max"/>
        <color rgb="FFF8696B"/>
        <color rgb="FFFFEB84"/>
        <color rgb="FF63BE7B"/>
      </colorScale>
    </cfRule>
  </conditionalFormatting>
  <conditionalFormatting sqref="AH29:AH48">
    <cfRule type="colorScale" priority="11">
      <colorScale>
        <cfvo type="min"/>
        <cfvo type="percentile" val="50"/>
        <cfvo type="max"/>
        <color rgb="FFF8696B"/>
        <color rgb="FFFFEB84"/>
        <color rgb="FF63BE7B"/>
      </colorScale>
    </cfRule>
  </conditionalFormatting>
  <conditionalFormatting sqref="BP4:BP9">
    <cfRule type="colorScale" priority="4">
      <colorScale>
        <cfvo type="min"/>
        <cfvo type="percentile" val="50"/>
        <cfvo type="max"/>
        <color rgb="FFF8696B"/>
        <color rgb="FFFFEB84"/>
        <color rgb="FF63BE7B"/>
      </colorScale>
    </cfRule>
  </conditionalFormatting>
  <conditionalFormatting sqref="BP29:BP34">
    <cfRule type="colorScale" priority="3">
      <colorScale>
        <cfvo type="min"/>
        <cfvo type="percentile" val="50"/>
        <cfvo type="max"/>
        <color rgb="FFF8696B"/>
        <color rgb="FFFFEB84"/>
        <color rgb="FF63BE7B"/>
      </colorScale>
    </cfRule>
  </conditionalFormatting>
  <conditionalFormatting sqref="AK10:AL23 AK4:AK9">
    <cfRule type="colorScale" priority="5">
      <colorScale>
        <cfvo type="min"/>
        <cfvo type="percentile" val="50"/>
        <cfvo type="max"/>
        <color rgb="FFF8696B"/>
        <color rgb="FFFFEB84"/>
        <color rgb="FF63BE7B"/>
      </colorScale>
    </cfRule>
  </conditionalFormatting>
  <conditionalFormatting sqref="AK35:AL48 AK29:AK34">
    <cfRule type="colorScale" priority="6">
      <colorScale>
        <cfvo type="min"/>
        <cfvo type="percentile" val="50"/>
        <cfvo type="max"/>
        <color rgb="FFF8696B"/>
        <color rgb="FFFFEB84"/>
        <color rgb="FF63BE7B"/>
      </colorScale>
    </cfRule>
  </conditionalFormatting>
  <conditionalFormatting sqref="AI4:AI7">
    <cfRule type="colorScale" priority="1">
      <colorScale>
        <cfvo type="min"/>
        <cfvo type="percentile" val="50"/>
        <cfvo type="max"/>
        <color rgb="FFF8696B"/>
        <color rgb="FFFFEB84"/>
        <color rgb="FF63BE7B"/>
      </colorScale>
    </cfRule>
  </conditionalFormatting>
  <conditionalFormatting sqref="AI29:AI32 AI8:AI23">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L41"/>
  <sheetViews>
    <sheetView topLeftCell="P1" workbookViewId="0">
      <selection activeCell="AI11" sqref="AI11"/>
    </sheetView>
  </sheetViews>
  <sheetFormatPr defaultColWidth="14.42578125" defaultRowHeight="15"/>
  <cols>
    <col min="1" max="1" width="9" style="3" customWidth="1"/>
    <col min="2" max="2" width="6.28515625" style="8" customWidth="1"/>
    <col min="3" max="3" width="9.7109375" style="3" customWidth="1"/>
    <col min="4" max="4" width="4.140625" style="8" customWidth="1"/>
    <col min="5" max="5" width="4.42578125" style="8" bestFit="1" customWidth="1"/>
    <col min="6" max="10" width="3.7109375" style="8" customWidth="1"/>
    <col min="11" max="12" width="4.85546875" style="8" bestFit="1" customWidth="1"/>
    <col min="13" max="32" width="3.7109375" style="8" customWidth="1"/>
    <col min="33" max="34" width="5.42578125" style="3" customWidth="1"/>
    <col min="35" max="63" width="4.5703125" style="3" customWidth="1"/>
    <col min="64" max="16384" width="14.42578125" style="3"/>
  </cols>
  <sheetData>
    <row r="1" spans="1:64" ht="15.75" customHeight="1">
      <c r="D1" s="8" t="s">
        <v>35</v>
      </c>
      <c r="E1" s="8" t="s">
        <v>36</v>
      </c>
      <c r="F1" s="8" t="s">
        <v>37</v>
      </c>
      <c r="G1" s="8" t="s">
        <v>38</v>
      </c>
      <c r="H1" s="8" t="s">
        <v>39</v>
      </c>
      <c r="I1" s="8" t="s">
        <v>40</v>
      </c>
      <c r="J1" s="8" t="s">
        <v>41</v>
      </c>
      <c r="K1" s="8" t="s">
        <v>42</v>
      </c>
      <c r="L1" s="8" t="s">
        <v>43</v>
      </c>
      <c r="M1" s="8" t="s">
        <v>44</v>
      </c>
      <c r="N1" s="8" t="s">
        <v>45</v>
      </c>
      <c r="O1" s="8" t="s">
        <v>46</v>
      </c>
      <c r="P1" s="8" t="s">
        <v>47</v>
      </c>
      <c r="Q1" s="8" t="s">
        <v>48</v>
      </c>
      <c r="R1" s="8" t="s">
        <v>49</v>
      </c>
      <c r="S1" s="8" t="s">
        <v>50</v>
      </c>
      <c r="T1" s="8" t="s">
        <v>51</v>
      </c>
      <c r="U1" s="8" t="s">
        <v>52</v>
      </c>
      <c r="V1" s="8" t="s">
        <v>53</v>
      </c>
      <c r="W1" s="8" t="s">
        <v>54</v>
      </c>
      <c r="X1" s="8" t="s">
        <v>55</v>
      </c>
      <c r="Y1" s="8" t="s">
        <v>56</v>
      </c>
      <c r="Z1" s="8" t="s">
        <v>57</v>
      </c>
      <c r="AA1" s="8" t="s">
        <v>58</v>
      </c>
      <c r="AB1" s="8" t="s">
        <v>59</v>
      </c>
      <c r="AC1" s="8" t="s">
        <v>60</v>
      </c>
      <c r="AD1" s="8" t="s">
        <v>61</v>
      </c>
      <c r="AE1" s="8" t="s">
        <v>62</v>
      </c>
      <c r="AF1" s="8" t="s">
        <v>63</v>
      </c>
    </row>
    <row r="2" spans="1:64" ht="15.75" customHeight="1">
      <c r="C2" s="3" t="s">
        <v>187</v>
      </c>
      <c r="D2" s="3"/>
      <c r="E2" s="3"/>
      <c r="F2" s="3"/>
      <c r="G2" s="3"/>
      <c r="H2" s="3"/>
      <c r="I2" s="3"/>
      <c r="J2" s="3"/>
      <c r="K2" s="3"/>
      <c r="L2" s="3"/>
      <c r="M2" s="3"/>
      <c r="N2" s="3"/>
      <c r="O2" s="3"/>
      <c r="P2" s="3"/>
      <c r="Q2" s="3"/>
      <c r="R2" s="3"/>
      <c r="S2" s="3"/>
      <c r="T2" s="3"/>
      <c r="U2" s="3"/>
      <c r="V2" s="3"/>
      <c r="W2" s="3"/>
      <c r="X2" s="3"/>
      <c r="Y2" s="3"/>
      <c r="Z2" s="3"/>
      <c r="AA2" s="3"/>
      <c r="AB2" s="3"/>
      <c r="AC2" s="3"/>
      <c r="AD2" s="3"/>
      <c r="AE2" s="3"/>
      <c r="AF2" s="3"/>
    </row>
    <row r="3" spans="1:64" ht="15.75" customHeight="1">
      <c r="C3" s="155"/>
      <c r="D3" s="158" t="s">
        <v>118</v>
      </c>
      <c r="E3" s="158" t="s">
        <v>119</v>
      </c>
      <c r="F3" s="158" t="s">
        <v>120</v>
      </c>
      <c r="G3" s="158" t="s">
        <v>121</v>
      </c>
      <c r="H3" s="158" t="s">
        <v>122</v>
      </c>
      <c r="I3" s="158" t="s">
        <v>123</v>
      </c>
      <c r="J3" s="158" t="s">
        <v>124</v>
      </c>
      <c r="K3" s="158" t="s">
        <v>125</v>
      </c>
      <c r="L3" s="158" t="s">
        <v>126</v>
      </c>
      <c r="M3" s="158" t="s">
        <v>127</v>
      </c>
      <c r="N3" s="158" t="s">
        <v>128</v>
      </c>
      <c r="O3" s="158" t="s">
        <v>129</v>
      </c>
      <c r="P3" s="158" t="s">
        <v>130</v>
      </c>
      <c r="Q3" s="158" t="s">
        <v>131</v>
      </c>
      <c r="R3" s="158" t="s">
        <v>132</v>
      </c>
      <c r="S3" s="158" t="s">
        <v>133</v>
      </c>
      <c r="T3" s="158" t="s">
        <v>134</v>
      </c>
      <c r="U3" s="158" t="s">
        <v>135</v>
      </c>
      <c r="V3" s="158" t="s">
        <v>136</v>
      </c>
      <c r="W3" s="158" t="s">
        <v>137</v>
      </c>
      <c r="X3" s="158" t="s">
        <v>138</v>
      </c>
      <c r="Y3" s="158" t="s">
        <v>139</v>
      </c>
      <c r="Z3" s="158" t="s">
        <v>140</v>
      </c>
      <c r="AA3" s="158" t="s">
        <v>141</v>
      </c>
      <c r="AB3" s="158" t="s">
        <v>142</v>
      </c>
      <c r="AC3" s="158" t="s">
        <v>143</v>
      </c>
      <c r="AD3" s="158" t="s">
        <v>144</v>
      </c>
      <c r="AE3" s="158" t="s">
        <v>145</v>
      </c>
      <c r="AF3" s="158" t="s">
        <v>146</v>
      </c>
    </row>
    <row r="4" spans="1:64" ht="15.75" customHeight="1">
      <c r="C4" s="159">
        <v>1</v>
      </c>
      <c r="D4" s="155">
        <f t="shared" ref="D4:M7" ca="1" si="0">SUMIF($B:$B,$C4,D:D)</f>
        <v>0</v>
      </c>
      <c r="E4" s="155">
        <f t="shared" ca="1" si="0"/>
        <v>0.30000000000000004</v>
      </c>
      <c r="F4" s="155">
        <f t="shared" ca="1" si="0"/>
        <v>0</v>
      </c>
      <c r="G4" s="155">
        <f t="shared" ca="1" si="0"/>
        <v>0</v>
      </c>
      <c r="H4" s="155">
        <f t="shared" ca="1" si="0"/>
        <v>0</v>
      </c>
      <c r="I4" s="155">
        <f t="shared" ca="1" si="0"/>
        <v>0</v>
      </c>
      <c r="J4" s="155">
        <f t="shared" ca="1" si="0"/>
        <v>0</v>
      </c>
      <c r="K4" s="155">
        <f t="shared" ca="1" si="0"/>
        <v>1.6</v>
      </c>
      <c r="L4" s="155">
        <f t="shared" ca="1" si="0"/>
        <v>1.6</v>
      </c>
      <c r="M4" s="155">
        <f t="shared" ca="1" si="0"/>
        <v>0</v>
      </c>
      <c r="N4" s="155">
        <f t="shared" ref="N4:W7" ca="1" si="1">SUMIF($B:$B,$C4,N:N)</f>
        <v>0</v>
      </c>
      <c r="O4" s="155">
        <f t="shared" ca="1" si="1"/>
        <v>0</v>
      </c>
      <c r="P4" s="155">
        <f t="shared" ca="1" si="1"/>
        <v>0</v>
      </c>
      <c r="Q4" s="155">
        <f t="shared" ca="1" si="1"/>
        <v>0.60000000000000009</v>
      </c>
      <c r="R4" s="155">
        <f t="shared" ca="1" si="1"/>
        <v>0.4</v>
      </c>
      <c r="S4" s="155">
        <f t="shared" ca="1" si="1"/>
        <v>2</v>
      </c>
      <c r="T4" s="155">
        <f t="shared" ca="1" si="1"/>
        <v>0.4</v>
      </c>
      <c r="U4" s="155">
        <f t="shared" ca="1" si="1"/>
        <v>0</v>
      </c>
      <c r="V4" s="155">
        <f t="shared" ca="1" si="1"/>
        <v>1.6</v>
      </c>
      <c r="W4" s="155">
        <f t="shared" ca="1" si="1"/>
        <v>0</v>
      </c>
      <c r="X4" s="155">
        <f t="shared" ref="X4:AF7" ca="1" si="2">SUMIF($B:$B,$C4,X:X)</f>
        <v>0</v>
      </c>
      <c r="Y4" s="155">
        <f t="shared" ca="1" si="2"/>
        <v>0</v>
      </c>
      <c r="Z4" s="155">
        <f t="shared" ca="1" si="2"/>
        <v>0</v>
      </c>
      <c r="AA4" s="155">
        <f t="shared" ca="1" si="2"/>
        <v>0</v>
      </c>
      <c r="AB4" s="155">
        <f t="shared" ca="1" si="2"/>
        <v>0</v>
      </c>
      <c r="AC4" s="155">
        <f t="shared" ca="1" si="2"/>
        <v>0.60000000000000009</v>
      </c>
      <c r="AD4" s="155">
        <f t="shared" ca="1" si="2"/>
        <v>0</v>
      </c>
      <c r="AE4" s="155">
        <f t="shared" ca="1" si="2"/>
        <v>0</v>
      </c>
      <c r="AF4" s="155">
        <f t="shared" ca="1" si="2"/>
        <v>0.99999999999999989</v>
      </c>
    </row>
    <row r="5" spans="1:64" ht="15.75" customHeight="1">
      <c r="C5" s="159">
        <v>2</v>
      </c>
      <c r="D5" s="155">
        <f t="shared" ca="1" si="0"/>
        <v>0</v>
      </c>
      <c r="E5" s="155">
        <f t="shared" ca="1" si="0"/>
        <v>0</v>
      </c>
      <c r="F5" s="155">
        <f t="shared" ca="1" si="0"/>
        <v>0</v>
      </c>
      <c r="G5" s="155">
        <f t="shared" ca="1" si="0"/>
        <v>0</v>
      </c>
      <c r="H5" s="155">
        <f t="shared" ca="1" si="0"/>
        <v>0</v>
      </c>
      <c r="I5" s="155">
        <f t="shared" ca="1" si="0"/>
        <v>0</v>
      </c>
      <c r="J5" s="155">
        <f t="shared" ca="1" si="0"/>
        <v>0</v>
      </c>
      <c r="K5" s="155">
        <f t="shared" ca="1" si="0"/>
        <v>3.8499999999999996</v>
      </c>
      <c r="L5" s="155">
        <f t="shared" ca="1" si="0"/>
        <v>2.75</v>
      </c>
      <c r="M5" s="155">
        <f t="shared" ca="1" si="0"/>
        <v>0</v>
      </c>
      <c r="N5" s="155">
        <f t="shared" ca="1" si="1"/>
        <v>0</v>
      </c>
      <c r="O5" s="155">
        <f t="shared" ca="1" si="1"/>
        <v>0</v>
      </c>
      <c r="P5" s="155">
        <f t="shared" ca="1" si="1"/>
        <v>0</v>
      </c>
      <c r="Q5" s="155">
        <f t="shared" ca="1" si="1"/>
        <v>0</v>
      </c>
      <c r="R5" s="155">
        <f t="shared" ca="1" si="1"/>
        <v>1.0999999999999999</v>
      </c>
      <c r="S5" s="155">
        <f t="shared" ca="1" si="1"/>
        <v>0</v>
      </c>
      <c r="T5" s="155">
        <f t="shared" ca="1" si="1"/>
        <v>0</v>
      </c>
      <c r="U5" s="155">
        <f t="shared" ca="1" si="1"/>
        <v>1</v>
      </c>
      <c r="V5" s="155">
        <f t="shared" ca="1" si="1"/>
        <v>2.75</v>
      </c>
      <c r="W5" s="155">
        <f t="shared" ca="1" si="1"/>
        <v>0</v>
      </c>
      <c r="X5" s="155">
        <f t="shared" ca="1" si="2"/>
        <v>0</v>
      </c>
      <c r="Y5" s="155">
        <f t="shared" ca="1" si="2"/>
        <v>0</v>
      </c>
      <c r="Z5" s="155">
        <f t="shared" ca="1" si="2"/>
        <v>0</v>
      </c>
      <c r="AA5" s="155">
        <f t="shared" ca="1" si="2"/>
        <v>0</v>
      </c>
      <c r="AB5" s="155">
        <f t="shared" ca="1" si="2"/>
        <v>1.75</v>
      </c>
      <c r="AC5" s="155">
        <f t="shared" ca="1" si="2"/>
        <v>1.2</v>
      </c>
      <c r="AD5" s="155">
        <f t="shared" ca="1" si="2"/>
        <v>1.0999999999999999</v>
      </c>
      <c r="AE5" s="155">
        <f t="shared" ca="1" si="2"/>
        <v>0</v>
      </c>
      <c r="AF5" s="155">
        <f t="shared" ca="1" si="2"/>
        <v>0</v>
      </c>
    </row>
    <row r="6" spans="1:64" ht="15.75" customHeight="1">
      <c r="C6" s="159">
        <v>3</v>
      </c>
      <c r="D6" s="155">
        <f t="shared" ca="1" si="0"/>
        <v>1.2</v>
      </c>
      <c r="E6" s="155">
        <f t="shared" ca="1" si="0"/>
        <v>2.0500000000000003</v>
      </c>
      <c r="F6" s="155">
        <f t="shared" ca="1" si="0"/>
        <v>0.05</v>
      </c>
      <c r="G6" s="155">
        <f t="shared" ca="1" si="0"/>
        <v>1.2</v>
      </c>
      <c r="H6" s="155">
        <f t="shared" ca="1" si="0"/>
        <v>1</v>
      </c>
      <c r="I6" s="155">
        <f t="shared" ca="1" si="0"/>
        <v>1</v>
      </c>
      <c r="J6" s="155">
        <f t="shared" ca="1" si="0"/>
        <v>1.7</v>
      </c>
      <c r="K6" s="155">
        <f t="shared" ca="1" si="0"/>
        <v>5</v>
      </c>
      <c r="L6" s="155">
        <f t="shared" ca="1" si="0"/>
        <v>2.3499999999999996</v>
      </c>
      <c r="M6" s="155">
        <f t="shared" ca="1" si="0"/>
        <v>0.74999999999999989</v>
      </c>
      <c r="N6" s="155">
        <f t="shared" ca="1" si="1"/>
        <v>0.5</v>
      </c>
      <c r="O6" s="155">
        <f t="shared" ca="1" si="1"/>
        <v>0</v>
      </c>
      <c r="P6" s="155">
        <f t="shared" ca="1" si="1"/>
        <v>0.6</v>
      </c>
      <c r="Q6" s="155">
        <f t="shared" ca="1" si="1"/>
        <v>1.2</v>
      </c>
      <c r="R6" s="155">
        <f t="shared" ca="1" si="1"/>
        <v>1.7999999999999998</v>
      </c>
      <c r="S6" s="155">
        <f t="shared" ca="1" si="1"/>
        <v>4.3</v>
      </c>
      <c r="T6" s="155">
        <f t="shared" ca="1" si="1"/>
        <v>0.49999999999999994</v>
      </c>
      <c r="U6" s="155">
        <f t="shared" ca="1" si="1"/>
        <v>1.9</v>
      </c>
      <c r="V6" s="155">
        <f t="shared" ca="1" si="1"/>
        <v>2.4500000000000002</v>
      </c>
      <c r="W6" s="155">
        <f t="shared" ca="1" si="1"/>
        <v>0.19999999999999996</v>
      </c>
      <c r="X6" s="155">
        <f t="shared" ca="1" si="2"/>
        <v>0.29999999999999993</v>
      </c>
      <c r="Y6" s="155">
        <f t="shared" ca="1" si="2"/>
        <v>0.05</v>
      </c>
      <c r="Z6" s="155">
        <f t="shared" ca="1" si="2"/>
        <v>0.25</v>
      </c>
      <c r="AA6" s="155">
        <f t="shared" ca="1" si="2"/>
        <v>0.2</v>
      </c>
      <c r="AB6" s="155">
        <f t="shared" ca="1" si="2"/>
        <v>2.0499999999999998</v>
      </c>
      <c r="AC6" s="155">
        <f t="shared" ca="1" si="2"/>
        <v>1.55</v>
      </c>
      <c r="AD6" s="155">
        <f t="shared" ca="1" si="2"/>
        <v>0.95</v>
      </c>
      <c r="AE6" s="155">
        <f t="shared" ca="1" si="2"/>
        <v>0.75</v>
      </c>
      <c r="AF6" s="155">
        <f t="shared" ca="1" si="2"/>
        <v>2</v>
      </c>
    </row>
    <row r="7" spans="1:64" ht="15.75" customHeight="1">
      <c r="C7" s="159">
        <v>4</v>
      </c>
      <c r="D7" s="155">
        <f t="shared" ca="1" si="0"/>
        <v>0</v>
      </c>
      <c r="E7" s="155">
        <f t="shared" ca="1" si="0"/>
        <v>2.5</v>
      </c>
      <c r="F7" s="155">
        <f t="shared" ca="1" si="0"/>
        <v>0</v>
      </c>
      <c r="G7" s="155">
        <f t="shared" ca="1" si="0"/>
        <v>2</v>
      </c>
      <c r="H7" s="155">
        <f t="shared" ca="1" si="0"/>
        <v>2</v>
      </c>
      <c r="I7" s="155">
        <f t="shared" ca="1" si="0"/>
        <v>0</v>
      </c>
      <c r="J7" s="155">
        <f t="shared" ca="1" si="0"/>
        <v>1.5</v>
      </c>
      <c r="K7" s="155">
        <f t="shared" ca="1" si="0"/>
        <v>0</v>
      </c>
      <c r="L7" s="155">
        <f t="shared" ca="1" si="0"/>
        <v>4</v>
      </c>
      <c r="M7" s="155">
        <f t="shared" ca="1" si="0"/>
        <v>4</v>
      </c>
      <c r="N7" s="155">
        <f t="shared" ca="1" si="1"/>
        <v>1</v>
      </c>
      <c r="O7" s="155">
        <f t="shared" ca="1" si="1"/>
        <v>1</v>
      </c>
      <c r="P7" s="155">
        <f t="shared" ca="1" si="1"/>
        <v>0</v>
      </c>
      <c r="Q7" s="155">
        <f t="shared" ca="1" si="1"/>
        <v>5</v>
      </c>
      <c r="R7" s="155">
        <f t="shared" ca="1" si="1"/>
        <v>0</v>
      </c>
      <c r="S7" s="155">
        <f t="shared" ca="1" si="1"/>
        <v>1</v>
      </c>
      <c r="T7" s="155">
        <f t="shared" ca="1" si="1"/>
        <v>1</v>
      </c>
      <c r="U7" s="155">
        <f t="shared" ca="1" si="1"/>
        <v>4</v>
      </c>
      <c r="V7" s="155">
        <f t="shared" ca="1" si="1"/>
        <v>5</v>
      </c>
      <c r="W7" s="155">
        <f t="shared" ca="1" si="1"/>
        <v>0</v>
      </c>
      <c r="X7" s="155">
        <f t="shared" ca="1" si="2"/>
        <v>1</v>
      </c>
      <c r="Y7" s="155">
        <f t="shared" ca="1" si="2"/>
        <v>0</v>
      </c>
      <c r="Z7" s="155">
        <f t="shared" ca="1" si="2"/>
        <v>2</v>
      </c>
      <c r="AA7" s="155">
        <f t="shared" ca="1" si="2"/>
        <v>0</v>
      </c>
      <c r="AB7" s="155">
        <f t="shared" ca="1" si="2"/>
        <v>0</v>
      </c>
      <c r="AC7" s="155">
        <f t="shared" ca="1" si="2"/>
        <v>2</v>
      </c>
      <c r="AD7" s="155">
        <f t="shared" ca="1" si="2"/>
        <v>0</v>
      </c>
      <c r="AE7" s="155">
        <f t="shared" ca="1" si="2"/>
        <v>4</v>
      </c>
      <c r="AF7" s="155">
        <f t="shared" ca="1" si="2"/>
        <v>1</v>
      </c>
    </row>
    <row r="8" spans="1:64" ht="15.75" customHeight="1">
      <c r="B8" s="3"/>
      <c r="D8" s="3"/>
      <c r="E8" s="3"/>
      <c r="F8" s="3"/>
      <c r="G8" s="3"/>
      <c r="H8" s="3"/>
      <c r="I8" s="3"/>
      <c r="J8" s="3"/>
      <c r="K8" s="3"/>
      <c r="L8" s="3"/>
      <c r="M8" s="3"/>
      <c r="N8" s="3"/>
      <c r="O8" s="3"/>
      <c r="P8" s="3"/>
      <c r="Q8" s="3"/>
      <c r="R8" s="3"/>
      <c r="S8" s="3"/>
      <c r="T8" s="3"/>
      <c r="U8" s="3"/>
      <c r="V8" s="3"/>
      <c r="W8" s="3"/>
      <c r="X8" s="3"/>
      <c r="Y8" s="3"/>
      <c r="Z8" s="3"/>
      <c r="AA8" s="3"/>
      <c r="AB8" s="3"/>
      <c r="AC8" s="3"/>
      <c r="AD8" s="3"/>
      <c r="AE8" s="3"/>
      <c r="AF8" s="3"/>
    </row>
    <row r="9" spans="1:64" ht="15.75" customHeight="1">
      <c r="A9" s="3" t="s">
        <v>188</v>
      </c>
      <c r="C9" s="3" t="s">
        <v>189</v>
      </c>
      <c r="D9" s="160">
        <f ca="1">SUM(D11:D31)</f>
        <v>1.2</v>
      </c>
      <c r="E9" s="160">
        <f t="shared" ref="E9:AF9" ca="1" si="3">SUM(E11:E31)</f>
        <v>4.8499999999999996</v>
      </c>
      <c r="F9" s="160">
        <f t="shared" ca="1" si="3"/>
        <v>0.05</v>
      </c>
      <c r="G9" s="160">
        <f t="shared" ca="1" si="3"/>
        <v>3.2</v>
      </c>
      <c r="H9" s="160">
        <f t="shared" ca="1" si="3"/>
        <v>3</v>
      </c>
      <c r="I9" s="160">
        <f t="shared" ca="1" si="3"/>
        <v>1</v>
      </c>
      <c r="J9" s="160">
        <f t="shared" ca="1" si="3"/>
        <v>3.2</v>
      </c>
      <c r="K9" s="160">
        <f t="shared" ca="1" si="3"/>
        <v>10.45</v>
      </c>
      <c r="L9" s="160">
        <f t="shared" ca="1" si="3"/>
        <v>10.7</v>
      </c>
      <c r="M9" s="160">
        <f t="shared" ca="1" si="3"/>
        <v>4.75</v>
      </c>
      <c r="N9" s="160">
        <f t="shared" ca="1" si="3"/>
        <v>1.5</v>
      </c>
      <c r="O9" s="160">
        <f t="shared" ca="1" si="3"/>
        <v>1</v>
      </c>
      <c r="P9" s="160">
        <f t="shared" ca="1" si="3"/>
        <v>0.6</v>
      </c>
      <c r="Q9" s="160">
        <f t="shared" ca="1" si="3"/>
        <v>6.8</v>
      </c>
      <c r="R9" s="160">
        <f t="shared" ca="1" si="3"/>
        <v>3.3</v>
      </c>
      <c r="S9" s="160">
        <f t="shared" ca="1" si="3"/>
        <v>7.3</v>
      </c>
      <c r="T9" s="160">
        <f t="shared" ca="1" si="3"/>
        <v>1.9</v>
      </c>
      <c r="U9" s="160">
        <f t="shared" ca="1" si="3"/>
        <v>6.9</v>
      </c>
      <c r="V9" s="160">
        <f t="shared" ca="1" si="3"/>
        <v>11.8</v>
      </c>
      <c r="W9" s="160">
        <f t="shared" ca="1" si="3"/>
        <v>0.19999999999999996</v>
      </c>
      <c r="X9" s="160">
        <f t="shared" ca="1" si="3"/>
        <v>1.2999999999999998</v>
      </c>
      <c r="Y9" s="160">
        <f t="shared" ca="1" si="3"/>
        <v>0.05</v>
      </c>
      <c r="Z9" s="160">
        <f t="shared" ca="1" si="3"/>
        <v>2.25</v>
      </c>
      <c r="AA9" s="160">
        <f t="shared" ca="1" si="3"/>
        <v>0.2</v>
      </c>
      <c r="AB9" s="160">
        <f t="shared" ca="1" si="3"/>
        <v>3.8</v>
      </c>
      <c r="AC9" s="160">
        <f t="shared" ca="1" si="3"/>
        <v>5.35</v>
      </c>
      <c r="AD9" s="160">
        <f t="shared" ca="1" si="3"/>
        <v>2.0499999999999998</v>
      </c>
      <c r="AE9" s="160">
        <f t="shared" ca="1" si="3"/>
        <v>4.75</v>
      </c>
      <c r="AF9" s="160">
        <f t="shared" ca="1" si="3"/>
        <v>4</v>
      </c>
      <c r="AH9" s="3" t="s">
        <v>189</v>
      </c>
      <c r="AI9" s="160">
        <f ca="1">SUM(AI11:AI31)</f>
        <v>0</v>
      </c>
      <c r="AJ9" s="160">
        <f t="shared" ref="AJ9:BJ9" ca="1" si="4">SUM(AJ11:AJ31)</f>
        <v>0</v>
      </c>
      <c r="AK9" s="160">
        <f t="shared" ca="1" si="4"/>
        <v>0</v>
      </c>
      <c r="AL9" s="160">
        <f t="shared" ca="1" si="4"/>
        <v>0</v>
      </c>
      <c r="AM9" s="160">
        <f t="shared" ca="1" si="4"/>
        <v>0</v>
      </c>
      <c r="AN9" s="160">
        <f t="shared" ca="1" si="4"/>
        <v>3.8461538461538467</v>
      </c>
      <c r="AO9" s="160">
        <f t="shared" ca="1" si="4"/>
        <v>0</v>
      </c>
      <c r="AP9" s="160">
        <f t="shared" ca="1" si="4"/>
        <v>33.419681627095478</v>
      </c>
      <c r="AQ9" s="160">
        <f t="shared" ca="1" si="4"/>
        <v>36.998866668462249</v>
      </c>
      <c r="AR9" s="160">
        <f t="shared" ca="1" si="4"/>
        <v>0</v>
      </c>
      <c r="AS9" s="160">
        <f t="shared" ca="1" si="4"/>
        <v>0</v>
      </c>
      <c r="AT9" s="160">
        <f t="shared" ca="1" si="4"/>
        <v>0</v>
      </c>
      <c r="AU9" s="160">
        <f t="shared" ca="1" si="4"/>
        <v>2.0117647058823529</v>
      </c>
      <c r="AV9" s="160">
        <f t="shared" ca="1" si="4"/>
        <v>0</v>
      </c>
      <c r="AW9" s="160">
        <f t="shared" ca="1" si="4"/>
        <v>12.302549962292609</v>
      </c>
      <c r="AX9" s="160">
        <f t="shared" ca="1" si="4"/>
        <v>0</v>
      </c>
      <c r="AY9" s="160">
        <f t="shared" ca="1" si="4"/>
        <v>0</v>
      </c>
      <c r="AZ9" s="160">
        <f t="shared" ca="1" si="4"/>
        <v>0</v>
      </c>
      <c r="BA9" s="160">
        <f t="shared" ca="1" si="4"/>
        <v>42.247996570423027</v>
      </c>
      <c r="BB9" s="160">
        <f t="shared" ca="1" si="4"/>
        <v>0</v>
      </c>
      <c r="BC9" s="160">
        <f t="shared" ca="1" si="4"/>
        <v>0</v>
      </c>
      <c r="BD9" s="160">
        <f t="shared" ca="1" si="4"/>
        <v>0.25</v>
      </c>
      <c r="BE9" s="160">
        <f t="shared" ca="1" si="4"/>
        <v>0</v>
      </c>
      <c r="BF9" s="160">
        <f t="shared" ca="1" si="4"/>
        <v>0</v>
      </c>
      <c r="BG9" s="160">
        <f t="shared" ca="1" si="4"/>
        <v>0</v>
      </c>
      <c r="BH9" s="160">
        <f t="shared" ca="1" si="4"/>
        <v>0</v>
      </c>
      <c r="BI9" s="160">
        <f t="shared" ca="1" si="4"/>
        <v>7.4059436274509816</v>
      </c>
      <c r="BJ9" s="160">
        <f t="shared" ca="1" si="4"/>
        <v>0</v>
      </c>
      <c r="BK9" s="160">
        <f ca="1">SUM(BK11:BK31)</f>
        <v>0</v>
      </c>
    </row>
    <row r="10" spans="1:64" ht="15" customHeight="1">
      <c r="A10" s="27"/>
      <c r="B10" s="29" t="s">
        <v>187</v>
      </c>
      <c r="C10" s="92" t="s">
        <v>190</v>
      </c>
      <c r="D10" s="158" t="s">
        <v>118</v>
      </c>
      <c r="E10" s="158" t="s">
        <v>119</v>
      </c>
      <c r="F10" s="158" t="s">
        <v>120</v>
      </c>
      <c r="G10" s="158" t="s">
        <v>121</v>
      </c>
      <c r="H10" s="158" t="s">
        <v>122</v>
      </c>
      <c r="I10" s="158" t="s">
        <v>123</v>
      </c>
      <c r="J10" s="158" t="s">
        <v>124</v>
      </c>
      <c r="K10" s="158" t="s">
        <v>125</v>
      </c>
      <c r="L10" s="158" t="s">
        <v>126</v>
      </c>
      <c r="M10" s="158" t="s">
        <v>127</v>
      </c>
      <c r="N10" s="158" t="s">
        <v>128</v>
      </c>
      <c r="O10" s="158" t="s">
        <v>129</v>
      </c>
      <c r="P10" s="158" t="s">
        <v>130</v>
      </c>
      <c r="Q10" s="158" t="s">
        <v>131</v>
      </c>
      <c r="R10" s="158" t="s">
        <v>132</v>
      </c>
      <c r="S10" s="158" t="s">
        <v>133</v>
      </c>
      <c r="T10" s="158" t="s">
        <v>134</v>
      </c>
      <c r="U10" s="158" t="s">
        <v>135</v>
      </c>
      <c r="V10" s="158" t="s">
        <v>136</v>
      </c>
      <c r="W10" s="158" t="s">
        <v>137</v>
      </c>
      <c r="X10" s="158" t="s">
        <v>138</v>
      </c>
      <c r="Y10" s="158" t="s">
        <v>139</v>
      </c>
      <c r="Z10" s="158" t="s">
        <v>140</v>
      </c>
      <c r="AA10" s="158" t="s">
        <v>141</v>
      </c>
      <c r="AB10" s="158" t="s">
        <v>142</v>
      </c>
      <c r="AC10" s="158" t="s">
        <v>143</v>
      </c>
      <c r="AD10" s="158" t="s">
        <v>144</v>
      </c>
      <c r="AE10" s="158" t="s">
        <v>145</v>
      </c>
      <c r="AF10" s="158" t="s">
        <v>146</v>
      </c>
      <c r="AI10" s="158" t="s">
        <v>118</v>
      </c>
      <c r="AJ10" s="158" t="s">
        <v>119</v>
      </c>
      <c r="AK10" s="158" t="s">
        <v>120</v>
      </c>
      <c r="AL10" s="158" t="s">
        <v>121</v>
      </c>
      <c r="AM10" s="158" t="s">
        <v>122</v>
      </c>
      <c r="AN10" s="158" t="s">
        <v>123</v>
      </c>
      <c r="AO10" s="158" t="s">
        <v>124</v>
      </c>
      <c r="AP10" s="158" t="s">
        <v>125</v>
      </c>
      <c r="AQ10" s="158" t="s">
        <v>126</v>
      </c>
      <c r="AR10" s="158" t="s">
        <v>127</v>
      </c>
      <c r="AS10" s="158" t="s">
        <v>128</v>
      </c>
      <c r="AT10" s="158" t="s">
        <v>129</v>
      </c>
      <c r="AU10" s="158" t="s">
        <v>130</v>
      </c>
      <c r="AV10" s="158" t="s">
        <v>131</v>
      </c>
      <c r="AW10" s="158" t="s">
        <v>132</v>
      </c>
      <c r="AX10" s="158" t="s">
        <v>133</v>
      </c>
      <c r="AY10" s="158" t="s">
        <v>134</v>
      </c>
      <c r="AZ10" s="158" t="s">
        <v>135</v>
      </c>
      <c r="BA10" s="158" t="s">
        <v>136</v>
      </c>
      <c r="BB10" s="158" t="s">
        <v>137</v>
      </c>
      <c r="BC10" s="158" t="s">
        <v>138</v>
      </c>
      <c r="BD10" s="158" t="s">
        <v>139</v>
      </c>
      <c r="BE10" s="158" t="s">
        <v>140</v>
      </c>
      <c r="BF10" s="158" t="s">
        <v>141</v>
      </c>
      <c r="BG10" s="158" t="s">
        <v>142</v>
      </c>
      <c r="BH10" s="158" t="s">
        <v>143</v>
      </c>
      <c r="BI10" s="158" t="s">
        <v>144</v>
      </c>
      <c r="BJ10" s="158" t="s">
        <v>145</v>
      </c>
      <c r="BK10" s="158" t="s">
        <v>146</v>
      </c>
    </row>
    <row r="11" spans="1:64">
      <c r="A11" s="104" t="str">
        <f>Grading!A4</f>
        <v>วิชาบังคับ</v>
      </c>
      <c r="B11" s="93">
        <f>Grading!B4</f>
        <v>1</v>
      </c>
      <c r="C11" s="94">
        <f>Grading!C4</f>
        <v>204111</v>
      </c>
      <c r="D11" s="191" t="str">
        <f ca="1">IF(INDIRECT("'"&amp;$C11&amp;"'"&amp;"!"&amp;D$1&amp;"$53")&gt;0,INDIRECT("'"&amp;$C11&amp;"'"&amp;"!"&amp;D$1&amp;"$53"),"")</f>
        <v/>
      </c>
      <c r="E11" s="191">
        <f ca="1">IF(INDIRECT("'"&amp;$C11&amp;"'"&amp;"!"&amp;E$1&amp;"$53")&gt;0,INDIRECT("'"&amp;$C11&amp;"'"&amp;"!"&amp;E$1&amp;"$53"),"")</f>
        <v>0.30000000000000004</v>
      </c>
      <c r="F11" s="191" t="str">
        <f t="shared" ref="E11:AF20" ca="1" si="5">IF(INDIRECT("'"&amp;$C11&amp;"'"&amp;"!"&amp;F$1&amp;"$53")&gt;0,INDIRECT("'"&amp;$C11&amp;"'"&amp;"!"&amp;F$1&amp;"$53"),"")</f>
        <v/>
      </c>
      <c r="G11" s="191" t="str">
        <f t="shared" ca="1" si="5"/>
        <v/>
      </c>
      <c r="H11" s="191" t="str">
        <f t="shared" ca="1" si="5"/>
        <v/>
      </c>
      <c r="I11" s="191" t="str">
        <f t="shared" ca="1" si="5"/>
        <v/>
      </c>
      <c r="J11" s="191" t="str">
        <f t="shared" ca="1" si="5"/>
        <v/>
      </c>
      <c r="K11" s="191">
        <f t="shared" ca="1" si="5"/>
        <v>0.99999999999999989</v>
      </c>
      <c r="L11" s="191">
        <f t="shared" ca="1" si="5"/>
        <v>0.99999999999999989</v>
      </c>
      <c r="M11" s="191" t="str">
        <f t="shared" ca="1" si="5"/>
        <v/>
      </c>
      <c r="N11" s="191" t="str">
        <f t="shared" ca="1" si="5"/>
        <v/>
      </c>
      <c r="O11" s="191" t="str">
        <f t="shared" ca="1" si="5"/>
        <v/>
      </c>
      <c r="P11" s="191" t="str">
        <f t="shared" ca="1" si="5"/>
        <v/>
      </c>
      <c r="Q11" s="191" t="str">
        <f t="shared" ca="1" si="5"/>
        <v/>
      </c>
      <c r="R11" s="191" t="str">
        <f t="shared" ca="1" si="5"/>
        <v/>
      </c>
      <c r="S11" s="191">
        <f t="shared" ca="1" si="5"/>
        <v>0.99999999999999989</v>
      </c>
      <c r="T11" s="191" t="str">
        <f t="shared" ca="1" si="5"/>
        <v/>
      </c>
      <c r="U11" s="191" t="str">
        <f t="shared" ca="1" si="5"/>
        <v/>
      </c>
      <c r="V11" s="191">
        <f t="shared" ca="1" si="5"/>
        <v>0.99999999999999989</v>
      </c>
      <c r="W11" s="191" t="str">
        <f t="shared" ca="1" si="5"/>
        <v/>
      </c>
      <c r="X11" s="191" t="str">
        <f t="shared" ca="1" si="5"/>
        <v/>
      </c>
      <c r="Y11" s="191" t="str">
        <f t="shared" ca="1" si="5"/>
        <v/>
      </c>
      <c r="Z11" s="191" t="str">
        <f t="shared" ca="1" si="5"/>
        <v/>
      </c>
      <c r="AA11" s="191" t="str">
        <f t="shared" ca="1" si="5"/>
        <v/>
      </c>
      <c r="AB11" s="191" t="str">
        <f t="shared" ca="1" si="5"/>
        <v/>
      </c>
      <c r="AC11" s="191" t="str">
        <f t="shared" ca="1" si="5"/>
        <v/>
      </c>
      <c r="AD11" s="191" t="str">
        <f t="shared" ca="1" si="5"/>
        <v/>
      </c>
      <c r="AE11" s="191" t="str">
        <f t="shared" ca="1" si="5"/>
        <v/>
      </c>
      <c r="AF11" s="191">
        <f t="shared" ca="1" si="5"/>
        <v>0.99999999999999989</v>
      </c>
      <c r="AG11" s="10">
        <f ca="1">SUM(D11:AF11)</f>
        <v>5.3</v>
      </c>
      <c r="AI11" s="155" t="str">
        <f ca="1">IF(AND(D11 &lt;&gt;"",'PLOs-TQF-Mapping'!D$54 &lt;&gt; ""), D11*'PLOs-TQF-Mapping'!D$54,"")</f>
        <v/>
      </c>
      <c r="AJ11" s="155" t="str">
        <f ca="1">IF(AND(E11 &lt;&gt;"",'PLOs-TQF-Mapping'!E$54 &lt;&gt; ""), E11*'PLOs-TQF-Mapping'!E$54,"")</f>
        <v/>
      </c>
      <c r="AK11" s="155" t="str">
        <f ca="1">IF(AND(F11 &lt;&gt;"",'PLOs-TQF-Mapping'!F$54 &lt;&gt; ""), F11*'PLOs-TQF-Mapping'!F$54,"")</f>
        <v/>
      </c>
      <c r="AL11" s="155" t="str">
        <f ca="1">IF(AND(G11 &lt;&gt;"",'PLOs-TQF-Mapping'!G$54 &lt;&gt; ""), G11*'PLOs-TQF-Mapping'!G$54,"")</f>
        <v/>
      </c>
      <c r="AM11" s="155" t="str">
        <f ca="1">IF(AND(H11 &lt;&gt;"",'PLOs-TQF-Mapping'!H$54 &lt;&gt; ""), H11*'PLOs-TQF-Mapping'!H$54,"")</f>
        <v/>
      </c>
      <c r="AN11" s="155" t="str">
        <f ca="1">IF(AND(I11 &lt;&gt;"",'PLOs-TQF-Mapping'!I$54 &lt;&gt; ""), I11*'PLOs-TQF-Mapping'!I$54,"")</f>
        <v/>
      </c>
      <c r="AO11" s="155" t="str">
        <f ca="1">IF(AND(J11 &lt;&gt;"",'PLOs-TQF-Mapping'!J$54 &lt;&gt; ""), J11*'PLOs-TQF-Mapping'!J$54,"")</f>
        <v/>
      </c>
      <c r="AP11" s="155">
        <f ca="1">IF(AND(K11 &lt;&gt;"",'PLOs-TQF-Mapping'!K$54 &lt;&gt; ""), K11,"")</f>
        <v>0.99999999999999989</v>
      </c>
      <c r="AQ11" s="155">
        <f ca="1">IF(AND(L11 &lt;&gt;"",'PLOs-TQF-Mapping'!L$54 &lt;&gt; ""), L11*'PLOs-TQF-Mapping'!L$54,"")</f>
        <v>3.4578380063983416</v>
      </c>
      <c r="AR11" s="155" t="str">
        <f ca="1">IF(AND(M11 &lt;&gt;"",'PLOs-TQF-Mapping'!M$54 &lt;&gt; ""), M11*'PLOs-TQF-Mapping'!M$54,"")</f>
        <v/>
      </c>
      <c r="AS11" s="155" t="str">
        <f ca="1">IF(AND(N11 &lt;&gt;"",'PLOs-TQF-Mapping'!N$54 &lt;&gt; ""), N11*'PLOs-TQF-Mapping'!N$54,"")</f>
        <v/>
      </c>
      <c r="AT11" s="155" t="str">
        <f ca="1">IF(AND(O11 &lt;&gt;"",'PLOs-TQF-Mapping'!O$54 &lt;&gt; ""), O11*'PLOs-TQF-Mapping'!O$54,"")</f>
        <v/>
      </c>
      <c r="AU11" s="155" t="str">
        <f ca="1">IF(AND(P11 &lt;&gt;"",'PLOs-TQF-Mapping'!P$54 &lt;&gt; ""), P11*'PLOs-TQF-Mapping'!P$54,"")</f>
        <v/>
      </c>
      <c r="AV11" s="155" t="str">
        <f ca="1">IF(AND(Q11 &lt;&gt;"",'PLOs-TQF-Mapping'!Q$54 &lt;&gt; ""), Q11*'PLOs-TQF-Mapping'!Q$54,"")</f>
        <v/>
      </c>
      <c r="AW11" s="155" t="str">
        <f ca="1">IF(AND(R11 &lt;&gt;"",'PLOs-TQF-Mapping'!R$54 &lt;&gt; ""), R11*'PLOs-TQF-Mapping'!R$54,"")</f>
        <v/>
      </c>
      <c r="AX11" s="155" t="str">
        <f ca="1">IF(AND(S11 &lt;&gt;"",'PLOs-TQF-Mapping'!S$54 &lt;&gt; ""), S11*'PLOs-TQF-Mapping'!S$54,"")</f>
        <v/>
      </c>
      <c r="AY11" s="155" t="str">
        <f ca="1">IF(AND(T11 &lt;&gt;"",'PLOs-TQF-Mapping'!T$54 &lt;&gt; ""), T11*'PLOs-TQF-Mapping'!T$54,"")</f>
        <v/>
      </c>
      <c r="AZ11" s="155" t="str">
        <f ca="1">IF(AND(U11 &lt;&gt;"",'PLOs-TQF-Mapping'!U$54 &lt;&gt; ""), U11*'PLOs-TQF-Mapping'!U$54,"")</f>
        <v/>
      </c>
      <c r="BA11" s="155">
        <f ca="1">IF(AND(V11 &lt;&gt;"",'PLOs-TQF-Mapping'!V$54 &lt;&gt; ""), V11*'PLOs-TQF-Mapping'!V$54,"")</f>
        <v>3.5803386924087315</v>
      </c>
      <c r="BB11" s="155" t="str">
        <f ca="1">IF(AND(W11 &lt;&gt;"",'PLOs-TQF-Mapping'!W$54 &lt;&gt; ""), W11*'PLOs-TQF-Mapping'!W$54,"")</f>
        <v/>
      </c>
      <c r="BC11" s="155" t="str">
        <f ca="1">IF(AND(X11 &lt;&gt;"",'PLOs-TQF-Mapping'!X$54 &lt;&gt; ""), X11*'PLOs-TQF-Mapping'!X$54,"")</f>
        <v/>
      </c>
      <c r="BD11" s="155" t="str">
        <f ca="1">IF(AND(Y11 &lt;&gt;"",'PLOs-TQF-Mapping'!Y$54 &lt;&gt; ""), Y11*'PLOs-TQF-Mapping'!Y$54,"")</f>
        <v/>
      </c>
      <c r="BE11" s="155" t="str">
        <f ca="1">IF(AND(Z11 &lt;&gt;"",'PLOs-TQF-Mapping'!Z$54 &lt;&gt; ""), Z11*'PLOs-TQF-Mapping'!Z$54,"")</f>
        <v/>
      </c>
      <c r="BF11" s="155" t="str">
        <f ca="1">IF(AND(AA11 &lt;&gt;"",'PLOs-TQF-Mapping'!AA$54 &lt;&gt; ""), AA11*'PLOs-TQF-Mapping'!AA$54,"")</f>
        <v/>
      </c>
      <c r="BG11" s="155" t="str">
        <f ca="1">IF(AND(AB11 &lt;&gt;"",'PLOs-TQF-Mapping'!AB$54 &lt;&gt; ""), AB11*'PLOs-TQF-Mapping'!AB$54,"")</f>
        <v/>
      </c>
      <c r="BH11" s="155" t="str">
        <f ca="1">IF(AND(AC11 &lt;&gt;"",'PLOs-TQF-Mapping'!AC$54 &lt;&gt; ""), AC11*'PLOs-TQF-Mapping'!AC$54,"")</f>
        <v/>
      </c>
      <c r="BI11" s="155" t="str">
        <f ca="1">IF(AND(AD11 &lt;&gt;"",'PLOs-TQF-Mapping'!AD$54 &lt;&gt; ""), AD11*'PLOs-TQF-Mapping'!AD$54,"")</f>
        <v/>
      </c>
      <c r="BJ11" s="155" t="str">
        <f ca="1">IF(AND(AE11 &lt;&gt;"",'PLOs-TQF-Mapping'!AE$54 &lt;&gt; ""), AE11*'PLOs-TQF-Mapping'!AE$54,"")</f>
        <v/>
      </c>
      <c r="BK11" s="155" t="str">
        <f ca="1">IF(AND(AF11 &lt;&gt;"",'PLOs-TQF-Mapping'!AF$54 &lt;&gt; ""), AF11*'PLOs-TQF-Mapping'!AF$54,"")</f>
        <v/>
      </c>
      <c r="BL11" s="3">
        <f ca="1">SUM(AI11:BK11)</f>
        <v>8.0381766988070726</v>
      </c>
    </row>
    <row r="12" spans="1:64">
      <c r="A12" s="104" t="str">
        <f>Grading!A5</f>
        <v>วิชาบังคับ</v>
      </c>
      <c r="B12" s="93">
        <f>Grading!B5</f>
        <v>1</v>
      </c>
      <c r="C12" s="94">
        <f>Grading!C5</f>
        <v>204113</v>
      </c>
      <c r="D12" s="191" t="str">
        <f t="shared" ref="D12:S24" ca="1" si="6">IF(INDIRECT("'"&amp;$C12&amp;"'"&amp;"!"&amp;D$1&amp;"$53")&gt;0,INDIRECT("'"&amp;$C12&amp;"'"&amp;"!"&amp;D$1&amp;"$53"),"")</f>
        <v/>
      </c>
      <c r="E12" s="191" t="str">
        <f t="shared" ca="1" si="5"/>
        <v/>
      </c>
      <c r="F12" s="191" t="str">
        <f t="shared" ca="1" si="5"/>
        <v/>
      </c>
      <c r="G12" s="191" t="str">
        <f t="shared" ca="1" si="5"/>
        <v/>
      </c>
      <c r="H12" s="191" t="str">
        <f t="shared" ca="1" si="5"/>
        <v/>
      </c>
      <c r="I12" s="191" t="str">
        <f t="shared" ca="1" si="5"/>
        <v/>
      </c>
      <c r="J12" s="191" t="str">
        <f t="shared" ca="1" si="5"/>
        <v/>
      </c>
      <c r="K12" s="191">
        <f t="shared" ca="1" si="5"/>
        <v>0.60000000000000009</v>
      </c>
      <c r="L12" s="191">
        <f t="shared" ca="1" si="5"/>
        <v>0.60000000000000009</v>
      </c>
      <c r="M12" s="191" t="str">
        <f t="shared" ca="1" si="5"/>
        <v/>
      </c>
      <c r="N12" s="191" t="str">
        <f t="shared" ca="1" si="5"/>
        <v/>
      </c>
      <c r="O12" s="191" t="str">
        <f t="shared" ca="1" si="5"/>
        <v/>
      </c>
      <c r="P12" s="191" t="str">
        <f t="shared" ca="1" si="5"/>
        <v/>
      </c>
      <c r="Q12" s="191">
        <f t="shared" ca="1" si="5"/>
        <v>0.60000000000000009</v>
      </c>
      <c r="R12" s="191">
        <f t="shared" ca="1" si="5"/>
        <v>0.4</v>
      </c>
      <c r="S12" s="191">
        <f t="shared" ca="1" si="5"/>
        <v>1</v>
      </c>
      <c r="T12" s="191">
        <f t="shared" ca="1" si="5"/>
        <v>0.4</v>
      </c>
      <c r="U12" s="191" t="str">
        <f t="shared" ca="1" si="5"/>
        <v/>
      </c>
      <c r="V12" s="191">
        <f t="shared" ca="1" si="5"/>
        <v>0.60000000000000009</v>
      </c>
      <c r="W12" s="191" t="str">
        <f t="shared" ca="1" si="5"/>
        <v/>
      </c>
      <c r="X12" s="191" t="str">
        <f t="shared" ca="1" si="5"/>
        <v/>
      </c>
      <c r="Y12" s="191" t="str">
        <f t="shared" ca="1" si="5"/>
        <v/>
      </c>
      <c r="Z12" s="191" t="str">
        <f t="shared" ca="1" si="5"/>
        <v/>
      </c>
      <c r="AA12" s="191" t="str">
        <f t="shared" ca="1" si="5"/>
        <v/>
      </c>
      <c r="AB12" s="191" t="str">
        <f t="shared" ca="1" si="5"/>
        <v/>
      </c>
      <c r="AC12" s="191">
        <f t="shared" ca="1" si="5"/>
        <v>0.60000000000000009</v>
      </c>
      <c r="AD12" s="191" t="str">
        <f t="shared" ca="1" si="5"/>
        <v/>
      </c>
      <c r="AE12" s="191" t="str">
        <f t="shared" ca="1" si="5"/>
        <v/>
      </c>
      <c r="AF12" s="191" t="str">
        <f t="shared" ca="1" si="5"/>
        <v/>
      </c>
      <c r="AG12" s="10">
        <f t="shared" ref="AG12:AG29" ca="1" si="7">SUM(D12:AF12)</f>
        <v>4.8000000000000007</v>
      </c>
      <c r="AI12" s="155" t="str">
        <f ca="1">IF(AND(D12 &lt;&gt;"",'PLOs-TQF-Mapping'!D$54 &lt;&gt; ""), D12*'PLOs-TQF-Mapping'!D$54,"")</f>
        <v/>
      </c>
      <c r="AJ12" s="155" t="str">
        <f ca="1">IF(AND(E12 &lt;&gt;"",'PLOs-TQF-Mapping'!E$54 &lt;&gt; ""), E12*'PLOs-TQF-Mapping'!E$54,"")</f>
        <v/>
      </c>
      <c r="AK12" s="155" t="str">
        <f ca="1">IF(AND(F12 &lt;&gt;"",'PLOs-TQF-Mapping'!F$54 &lt;&gt; ""), F12*'PLOs-TQF-Mapping'!F$54,"")</f>
        <v/>
      </c>
      <c r="AL12" s="155" t="str">
        <f ca="1">IF(AND(G12 &lt;&gt;"",'PLOs-TQF-Mapping'!G$54 &lt;&gt; ""), G12*'PLOs-TQF-Mapping'!G$54,"")</f>
        <v/>
      </c>
      <c r="AM12" s="155" t="str">
        <f ca="1">IF(AND(H12 &lt;&gt;"",'PLOs-TQF-Mapping'!H$54 &lt;&gt; ""), H12*'PLOs-TQF-Mapping'!H$54,"")</f>
        <v/>
      </c>
      <c r="AN12" s="155" t="str">
        <f ca="1">IF(AND(I12 &lt;&gt;"",'PLOs-TQF-Mapping'!I$54 &lt;&gt; ""), I12*'PLOs-TQF-Mapping'!I$54,"")</f>
        <v/>
      </c>
      <c r="AO12" s="155" t="str">
        <f ca="1">IF(AND(J12 &lt;&gt;"",'PLOs-TQF-Mapping'!J$54 &lt;&gt; ""), J12*'PLOs-TQF-Mapping'!J$54,"")</f>
        <v/>
      </c>
      <c r="AP12" s="155">
        <f ca="1">IF(AND(K12 &lt;&gt;"",'PLOs-TQF-Mapping'!K$54 &lt;&gt; ""), K12*'PLOs-TQF-Mapping'!K$54,"")</f>
        <v>2.0583924842600307</v>
      </c>
      <c r="AQ12" s="155">
        <f ca="1">IF(AND(L12 &lt;&gt;"",'PLOs-TQF-Mapping'!L$54 &lt;&gt; ""), L12*'PLOs-TQF-Mapping'!L$54,"")</f>
        <v>2.0747028038390054</v>
      </c>
      <c r="AR12" s="155" t="str">
        <f ca="1">IF(AND(M12 &lt;&gt;"",'PLOs-TQF-Mapping'!M$54 &lt;&gt; ""), M12*'PLOs-TQF-Mapping'!M$54,"")</f>
        <v/>
      </c>
      <c r="AS12" s="155" t="str">
        <f ca="1">IF(AND(N12 &lt;&gt;"",'PLOs-TQF-Mapping'!N$54 &lt;&gt; ""), N12*'PLOs-TQF-Mapping'!N$54,"")</f>
        <v/>
      </c>
      <c r="AT12" s="155" t="str">
        <f ca="1">IF(AND(O12 &lt;&gt;"",'PLOs-TQF-Mapping'!O$54 &lt;&gt; ""), O12*'PLOs-TQF-Mapping'!O$54,"")</f>
        <v/>
      </c>
      <c r="AU12" s="155" t="str">
        <f ca="1">IF(AND(P12 &lt;&gt;"",'PLOs-TQF-Mapping'!P$54 &lt;&gt; ""), P12*'PLOs-TQF-Mapping'!P$54,"")</f>
        <v/>
      </c>
      <c r="AV12" s="155" t="str">
        <f ca="1">IF(AND(Q12 &lt;&gt;"",'PLOs-TQF-Mapping'!Q$54 &lt;&gt; ""), Q12*'PLOs-TQF-Mapping'!Q$54,"")</f>
        <v/>
      </c>
      <c r="AW12" s="155">
        <f ca="1">IF(AND(R12 &lt;&gt;"",'PLOs-TQF-Mapping'!R$54 &lt;&gt; ""), R12*'PLOs-TQF-Mapping'!R$54,"")</f>
        <v>1.491218177247589</v>
      </c>
      <c r="AX12" s="155" t="str">
        <f ca="1">IF(AND(S12 &lt;&gt;"",'PLOs-TQF-Mapping'!S$54 &lt;&gt; ""), S12*'PLOs-TQF-Mapping'!S$54,"")</f>
        <v/>
      </c>
      <c r="AY12" s="155" t="str">
        <f ca="1">IF(AND(T12 &lt;&gt;"",'PLOs-TQF-Mapping'!T$54 &lt;&gt; ""), T12*'PLOs-TQF-Mapping'!T$54,"")</f>
        <v/>
      </c>
      <c r="AZ12" s="155" t="str">
        <f ca="1">IF(AND(U12 &lt;&gt;"",'PLOs-TQF-Mapping'!U$54 &lt;&gt; ""), U12*'PLOs-TQF-Mapping'!U$54,"")</f>
        <v/>
      </c>
      <c r="BA12" s="155">
        <f ca="1">IF(AND(V12 &lt;&gt;"",'PLOs-TQF-Mapping'!V$54 &lt;&gt; ""), V12*'PLOs-TQF-Mapping'!V$54,"")</f>
        <v>2.1482032154452395</v>
      </c>
      <c r="BB12" s="155" t="str">
        <f ca="1">IF(AND(W12 &lt;&gt;"",'PLOs-TQF-Mapping'!W$54 &lt;&gt; ""), W12*'PLOs-TQF-Mapping'!W$54,"")</f>
        <v/>
      </c>
      <c r="BC12" s="155" t="str">
        <f ca="1">IF(AND(X12 &lt;&gt;"",'PLOs-TQF-Mapping'!X$54 &lt;&gt; ""), X12*'PLOs-TQF-Mapping'!X$54,"")</f>
        <v/>
      </c>
      <c r="BD12" s="155" t="str">
        <f ca="1">IF(AND(Y12 &lt;&gt;"",'PLOs-TQF-Mapping'!Y$54 &lt;&gt; ""), Y12*'PLOs-TQF-Mapping'!Y$54,"")</f>
        <v/>
      </c>
      <c r="BE12" s="155" t="str">
        <f ca="1">IF(AND(Z12 &lt;&gt;"",'PLOs-TQF-Mapping'!Z$54 &lt;&gt; ""), Z12*'PLOs-TQF-Mapping'!Z$54,"")</f>
        <v/>
      </c>
      <c r="BF12" s="155" t="str">
        <f ca="1">IF(AND(AA12 &lt;&gt;"",'PLOs-TQF-Mapping'!AA$54 &lt;&gt; ""), AA12*'PLOs-TQF-Mapping'!AA$54,"")</f>
        <v/>
      </c>
      <c r="BG12" s="155" t="str">
        <f ca="1">IF(AND(AB12 &lt;&gt;"",'PLOs-TQF-Mapping'!AB$54 &lt;&gt; ""), AB12*'PLOs-TQF-Mapping'!AB$54,"")</f>
        <v/>
      </c>
      <c r="BH12" s="155" t="str">
        <f ca="1">IF(AND(AC12 &lt;&gt;"",'PLOs-TQF-Mapping'!AC$54 &lt;&gt; ""), AC12*'PLOs-TQF-Mapping'!AC$54,"")</f>
        <v/>
      </c>
      <c r="BI12" s="155" t="str">
        <f ca="1">IF(AND(AD12 &lt;&gt;"",'PLOs-TQF-Mapping'!AD$54 &lt;&gt; ""), AD12*'PLOs-TQF-Mapping'!AD$54,"")</f>
        <v/>
      </c>
      <c r="BJ12" s="155" t="str">
        <f ca="1">IF(AND(AE12 &lt;&gt;"",'PLOs-TQF-Mapping'!AE$54 &lt;&gt; ""), AE12*'PLOs-TQF-Mapping'!AE$54,"")</f>
        <v/>
      </c>
      <c r="BK12" s="155" t="str">
        <f ca="1">IF(AND(AF12 &lt;&gt;"",'PLOs-TQF-Mapping'!AF$54 &lt;&gt; ""), AF12*'PLOs-TQF-Mapping'!AF$54,"")</f>
        <v/>
      </c>
      <c r="BL12" s="3">
        <f t="shared" ref="BL12:BL29" ca="1" si="8">SUM(AI12:BK12)</f>
        <v>7.7725166807918651</v>
      </c>
    </row>
    <row r="13" spans="1:64">
      <c r="A13" s="104" t="str">
        <f>Grading!A6</f>
        <v>วิชาบังคับ</v>
      </c>
      <c r="B13" s="93">
        <f>Grading!B6</f>
        <v>2</v>
      </c>
      <c r="C13" s="94">
        <f>Grading!C6</f>
        <v>204211</v>
      </c>
      <c r="D13" s="191" t="str">
        <f t="shared" ca="1" si="6"/>
        <v/>
      </c>
      <c r="E13" s="191" t="str">
        <f t="shared" ca="1" si="5"/>
        <v/>
      </c>
      <c r="F13" s="191" t="str">
        <f t="shared" ca="1" si="5"/>
        <v/>
      </c>
      <c r="G13" s="191" t="str">
        <f t="shared" ca="1" si="5"/>
        <v/>
      </c>
      <c r="H13" s="191" t="str">
        <f t="shared" ca="1" si="5"/>
        <v/>
      </c>
      <c r="I13" s="191" t="str">
        <f t="shared" ca="1" si="5"/>
        <v/>
      </c>
      <c r="J13" s="191" t="str">
        <f t="shared" ca="1" si="5"/>
        <v/>
      </c>
      <c r="K13" s="191">
        <f t="shared" ca="1" si="5"/>
        <v>1</v>
      </c>
      <c r="L13" s="191">
        <f t="shared" ca="1" si="5"/>
        <v>0.85</v>
      </c>
      <c r="M13" s="191" t="str">
        <f t="shared" ca="1" si="5"/>
        <v/>
      </c>
      <c r="N13" s="191" t="str">
        <f t="shared" ca="1" si="5"/>
        <v/>
      </c>
      <c r="O13" s="191" t="str">
        <f t="shared" ca="1" si="5"/>
        <v/>
      </c>
      <c r="P13" s="191" t="str">
        <f t="shared" ca="1" si="5"/>
        <v/>
      </c>
      <c r="Q13" s="191" t="str">
        <f t="shared" ca="1" si="5"/>
        <v/>
      </c>
      <c r="R13" s="191">
        <f t="shared" ca="1" si="5"/>
        <v>0.35000000000000003</v>
      </c>
      <c r="S13" s="191" t="str">
        <f t="shared" ca="1" si="5"/>
        <v/>
      </c>
      <c r="T13" s="191" t="str">
        <f t="shared" ca="1" si="5"/>
        <v/>
      </c>
      <c r="U13" s="191" t="str">
        <f t="shared" ca="1" si="5"/>
        <v/>
      </c>
      <c r="V13" s="191">
        <f t="shared" ca="1" si="5"/>
        <v>1</v>
      </c>
      <c r="W13" s="191" t="str">
        <f t="shared" ca="1" si="5"/>
        <v/>
      </c>
      <c r="X13" s="191" t="str">
        <f t="shared" ca="1" si="5"/>
        <v/>
      </c>
      <c r="Y13" s="191" t="str">
        <f t="shared" ca="1" si="5"/>
        <v/>
      </c>
      <c r="Z13" s="191" t="str">
        <f t="shared" ca="1" si="5"/>
        <v/>
      </c>
      <c r="AA13" s="191" t="str">
        <f t="shared" ca="1" si="5"/>
        <v/>
      </c>
      <c r="AB13" s="191">
        <f t="shared" ca="1" si="5"/>
        <v>1</v>
      </c>
      <c r="AC13" s="191" t="str">
        <f t="shared" ca="1" si="5"/>
        <v/>
      </c>
      <c r="AD13" s="191">
        <f t="shared" ca="1" si="5"/>
        <v>0.35000000000000003</v>
      </c>
      <c r="AE13" s="191" t="str">
        <f t="shared" ca="1" si="5"/>
        <v/>
      </c>
      <c r="AF13" s="191" t="str">
        <f t="shared" ca="1" si="5"/>
        <v/>
      </c>
      <c r="AG13" s="10">
        <f t="shared" ca="1" si="7"/>
        <v>4.55</v>
      </c>
      <c r="AI13" s="155" t="str">
        <f ca="1">IF(AND(D13 &lt;&gt;"",'PLOs-TQF-Mapping'!D$54 &lt;&gt; ""), D13*'PLOs-TQF-Mapping'!D$54,"")</f>
        <v/>
      </c>
      <c r="AJ13" s="155" t="str">
        <f ca="1">IF(AND(E13 &lt;&gt;"",'PLOs-TQF-Mapping'!E$54 &lt;&gt; ""), E13*'PLOs-TQF-Mapping'!E$54,"")</f>
        <v/>
      </c>
      <c r="AK13" s="155" t="str">
        <f ca="1">IF(AND(F13 &lt;&gt;"",'PLOs-TQF-Mapping'!F$54 &lt;&gt; ""), F13*'PLOs-TQF-Mapping'!F$54,"")</f>
        <v/>
      </c>
      <c r="AL13" s="155" t="str">
        <f ca="1">IF(AND(G13 &lt;&gt;"",'PLOs-TQF-Mapping'!G$54 &lt;&gt; ""), G13*'PLOs-TQF-Mapping'!G$54,"")</f>
        <v/>
      </c>
      <c r="AM13" s="155" t="str">
        <f ca="1">IF(AND(H13 &lt;&gt;"",'PLOs-TQF-Mapping'!H$54 &lt;&gt; ""), H13*'PLOs-TQF-Mapping'!H$54,"")</f>
        <v/>
      </c>
      <c r="AN13" s="155" t="str">
        <f ca="1">IF(AND(I13 &lt;&gt;"",'PLOs-TQF-Mapping'!I$54 &lt;&gt; ""), I13*'PLOs-TQF-Mapping'!I$54,"")</f>
        <v/>
      </c>
      <c r="AO13" s="155" t="str">
        <f ca="1">IF(AND(J13 &lt;&gt;"",'PLOs-TQF-Mapping'!J$54 &lt;&gt; ""), J13*'PLOs-TQF-Mapping'!J$54,"")</f>
        <v/>
      </c>
      <c r="AP13" s="155">
        <f ca="1">IF(AND(K13 &lt;&gt;"",'PLOs-TQF-Mapping'!K$54 &lt;&gt; ""), K13*'PLOs-TQF-Mapping'!K$54,"")</f>
        <v>3.4306541404333841</v>
      </c>
      <c r="AQ13" s="155">
        <f ca="1">IF(AND(L13 &lt;&gt;"",'PLOs-TQF-Mapping'!L$54 &lt;&gt; ""), L13*'PLOs-TQF-Mapping'!L$54,"")</f>
        <v>2.9391623054385905</v>
      </c>
      <c r="AR13" s="155" t="str">
        <f ca="1">IF(AND(M13 &lt;&gt;"",'PLOs-TQF-Mapping'!M$54 &lt;&gt; ""), M13*'PLOs-TQF-Mapping'!M$54,"")</f>
        <v/>
      </c>
      <c r="AS13" s="155" t="str">
        <f ca="1">IF(AND(N13 &lt;&gt;"",'PLOs-TQF-Mapping'!N$54 &lt;&gt; ""), N13*'PLOs-TQF-Mapping'!N$54,"")</f>
        <v/>
      </c>
      <c r="AT13" s="155" t="str">
        <f ca="1">IF(AND(O13 &lt;&gt;"",'PLOs-TQF-Mapping'!O$54 &lt;&gt; ""), O13*'PLOs-TQF-Mapping'!O$54,"")</f>
        <v/>
      </c>
      <c r="AU13" s="155" t="str">
        <f ca="1">IF(AND(P13 &lt;&gt;"",'PLOs-TQF-Mapping'!P$54 &lt;&gt; ""), P13*'PLOs-TQF-Mapping'!P$54,"")</f>
        <v/>
      </c>
      <c r="AV13" s="155" t="str">
        <f ca="1">IF(AND(Q13 &lt;&gt;"",'PLOs-TQF-Mapping'!Q$54 &lt;&gt; ""), Q13*'PLOs-TQF-Mapping'!Q$54,"")</f>
        <v/>
      </c>
      <c r="AW13" s="155">
        <f ca="1">IF(AND(R13 &lt;&gt;"",'PLOs-TQF-Mapping'!R$54 &lt;&gt; ""), R13*'PLOs-TQF-Mapping'!R$54,"")</f>
        <v>1.3048159050916406</v>
      </c>
      <c r="AX13" s="155" t="str">
        <f ca="1">IF(AND(S13 &lt;&gt;"",'PLOs-TQF-Mapping'!S$54 &lt;&gt; ""), S13*'PLOs-TQF-Mapping'!S$54,"")</f>
        <v/>
      </c>
      <c r="AY13" s="155" t="str">
        <f ca="1">IF(AND(T13 &lt;&gt;"",'PLOs-TQF-Mapping'!T$54 &lt;&gt; ""), T13*'PLOs-TQF-Mapping'!T$54,"")</f>
        <v/>
      </c>
      <c r="AZ13" s="155" t="str">
        <f ca="1">IF(AND(U13 &lt;&gt;"",'PLOs-TQF-Mapping'!U$54 &lt;&gt; ""), U13*'PLOs-TQF-Mapping'!U$54,"")</f>
        <v/>
      </c>
      <c r="BA13" s="155">
        <f ca="1">IF(AND(V13 &lt;&gt;"",'PLOs-TQF-Mapping'!V$54 &lt;&gt; ""), V13*'PLOs-TQF-Mapping'!V$54,"")</f>
        <v>3.5803386924087319</v>
      </c>
      <c r="BB13" s="155" t="str">
        <f ca="1">IF(AND(W13 &lt;&gt;"",'PLOs-TQF-Mapping'!W$54 &lt;&gt; ""), W13*'PLOs-TQF-Mapping'!W$54,"")</f>
        <v/>
      </c>
      <c r="BC13" s="155" t="str">
        <f ca="1">IF(AND(X13 &lt;&gt;"",'PLOs-TQF-Mapping'!X$54 &lt;&gt; ""), X13*'PLOs-TQF-Mapping'!X$54,"")</f>
        <v/>
      </c>
      <c r="BD13" s="155" t="str">
        <f ca="1">IF(AND(Y13 &lt;&gt;"",'PLOs-TQF-Mapping'!Y$54 &lt;&gt; ""), Y13*'PLOs-TQF-Mapping'!Y$54,"")</f>
        <v/>
      </c>
      <c r="BE13" s="155" t="str">
        <f ca="1">IF(AND(Z13 &lt;&gt;"",'PLOs-TQF-Mapping'!Z$54 &lt;&gt; ""), Z13*'PLOs-TQF-Mapping'!Z$54,"")</f>
        <v/>
      </c>
      <c r="BF13" s="155" t="str">
        <f ca="1">IF(AND(AA13 &lt;&gt;"",'PLOs-TQF-Mapping'!AA$54 &lt;&gt; ""), AA13*'PLOs-TQF-Mapping'!AA$54,"")</f>
        <v/>
      </c>
      <c r="BG13" s="155" t="str">
        <f ca="1">IF(AND(AB13 &lt;&gt;"",'PLOs-TQF-Mapping'!AB$54 &lt;&gt; ""), AB13*'PLOs-TQF-Mapping'!AB$54,"")</f>
        <v/>
      </c>
      <c r="BH13" s="155" t="str">
        <f ca="1">IF(AND(AC13 &lt;&gt;"",'PLOs-TQF-Mapping'!AC$54 &lt;&gt; ""), AC13*'PLOs-TQF-Mapping'!AC$54,"")</f>
        <v/>
      </c>
      <c r="BI13" s="155">
        <f ca="1">IF(AND(AD13 &lt;&gt;"",'PLOs-TQF-Mapping'!AD$54 &lt;&gt; ""), AD13*'PLOs-TQF-Mapping'!AD$54,"")</f>
        <v>1.2644293998087044</v>
      </c>
      <c r="BJ13" s="155" t="str">
        <f ca="1">IF(AND(AE13 &lt;&gt;"",'PLOs-TQF-Mapping'!AE$54 &lt;&gt; ""), AE13*'PLOs-TQF-Mapping'!AE$54,"")</f>
        <v/>
      </c>
      <c r="BK13" s="155" t="str">
        <f ca="1">IF(AND(AF13 &lt;&gt;"",'PLOs-TQF-Mapping'!AF$54 &lt;&gt; ""), AF13*'PLOs-TQF-Mapping'!AF$54,"")</f>
        <v/>
      </c>
      <c r="BL13" s="3">
        <f t="shared" ca="1" si="8"/>
        <v>12.519400443181052</v>
      </c>
    </row>
    <row r="14" spans="1:64">
      <c r="A14" s="104" t="str">
        <f>Grading!A7</f>
        <v>วิชาบังคับ</v>
      </c>
      <c r="B14" s="93">
        <f>Grading!B7</f>
        <v>2</v>
      </c>
      <c r="C14" s="94">
        <f>Grading!C7</f>
        <v>204231</v>
      </c>
      <c r="D14" s="191" t="str">
        <f t="shared" ca="1" si="6"/>
        <v/>
      </c>
      <c r="E14" s="191" t="str">
        <f t="shared" ca="1" si="5"/>
        <v/>
      </c>
      <c r="F14" s="191" t="str">
        <f t="shared" ca="1" si="5"/>
        <v/>
      </c>
      <c r="G14" s="191" t="str">
        <f t="shared" ca="1" si="5"/>
        <v/>
      </c>
      <c r="H14" s="191" t="str">
        <f t="shared" ca="1" si="5"/>
        <v/>
      </c>
      <c r="I14" s="191" t="str">
        <f t="shared" ca="1" si="5"/>
        <v/>
      </c>
      <c r="J14" s="191" t="str">
        <f t="shared" ca="1" si="5"/>
        <v/>
      </c>
      <c r="K14" s="191">
        <f t="shared" ca="1" si="5"/>
        <v>1</v>
      </c>
      <c r="L14" s="191" t="str">
        <f t="shared" ca="1" si="5"/>
        <v/>
      </c>
      <c r="M14" s="191" t="str">
        <f t="shared" ca="1" si="5"/>
        <v/>
      </c>
      <c r="N14" s="191" t="str">
        <f t="shared" ca="1" si="5"/>
        <v/>
      </c>
      <c r="O14" s="191" t="str">
        <f t="shared" ca="1" si="5"/>
        <v/>
      </c>
      <c r="P14" s="191" t="str">
        <f t="shared" ca="1" si="5"/>
        <v/>
      </c>
      <c r="Q14" s="191" t="str">
        <f t="shared" ca="1" si="5"/>
        <v/>
      </c>
      <c r="R14" s="191" t="str">
        <f t="shared" ca="1" si="5"/>
        <v/>
      </c>
      <c r="S14" s="191" t="str">
        <f t="shared" ca="1" si="5"/>
        <v/>
      </c>
      <c r="T14" s="191" t="str">
        <f t="shared" ca="1" si="5"/>
        <v/>
      </c>
      <c r="U14" s="191">
        <f t="shared" ca="1" si="5"/>
        <v>1</v>
      </c>
      <c r="V14" s="191" t="str">
        <f t="shared" ca="1" si="5"/>
        <v/>
      </c>
      <c r="W14" s="191" t="str">
        <f t="shared" ca="1" si="5"/>
        <v/>
      </c>
      <c r="X14" s="191" t="str">
        <f t="shared" ca="1" si="5"/>
        <v/>
      </c>
      <c r="Y14" s="191" t="str">
        <f t="shared" ca="1" si="5"/>
        <v/>
      </c>
      <c r="Z14" s="191" t="str">
        <f t="shared" ca="1" si="5"/>
        <v/>
      </c>
      <c r="AA14" s="191" t="str">
        <f t="shared" ca="1" si="5"/>
        <v/>
      </c>
      <c r="AB14" s="191" t="str">
        <f t="shared" ca="1" si="5"/>
        <v/>
      </c>
      <c r="AC14" s="191">
        <f t="shared" ca="1" si="5"/>
        <v>0.2</v>
      </c>
      <c r="AD14" s="191" t="str">
        <f t="shared" ca="1" si="5"/>
        <v/>
      </c>
      <c r="AE14" s="191" t="str">
        <f t="shared" ca="1" si="5"/>
        <v/>
      </c>
      <c r="AF14" s="191" t="str">
        <f t="shared" ca="1" si="5"/>
        <v/>
      </c>
      <c r="AG14" s="10">
        <f t="shared" ca="1" si="7"/>
        <v>2.2000000000000002</v>
      </c>
      <c r="AI14" s="155" t="str">
        <f ca="1">IF(AND(D14 &lt;&gt;"",'PLOs-TQF-Mapping'!D$54 &lt;&gt; ""), D14*'PLOs-TQF-Mapping'!D$54,"")</f>
        <v/>
      </c>
      <c r="AJ14" s="155" t="str">
        <f ca="1">IF(AND(E14 &lt;&gt;"",'PLOs-TQF-Mapping'!E$54 &lt;&gt; ""), E14*'PLOs-TQF-Mapping'!E$54,"")</f>
        <v/>
      </c>
      <c r="AK14" s="155" t="str">
        <f ca="1">IF(AND(F14 &lt;&gt;"",'PLOs-TQF-Mapping'!F$54 &lt;&gt; ""), F14*'PLOs-TQF-Mapping'!F$54,"")</f>
        <v/>
      </c>
      <c r="AL14" s="155" t="str">
        <f ca="1">IF(AND(G14 &lt;&gt;"",'PLOs-TQF-Mapping'!G$54 &lt;&gt; ""), G14*'PLOs-TQF-Mapping'!G$54,"")</f>
        <v/>
      </c>
      <c r="AM14" s="155" t="str">
        <f ca="1">IF(AND(H14 &lt;&gt;"",'PLOs-TQF-Mapping'!H$54 &lt;&gt; ""), H14*'PLOs-TQF-Mapping'!H$54,"")</f>
        <v/>
      </c>
      <c r="AN14" s="155" t="str">
        <f ca="1">IF(AND(I14 &lt;&gt;"",'PLOs-TQF-Mapping'!I$54 &lt;&gt; ""), I14*'PLOs-TQF-Mapping'!I$54,"")</f>
        <v/>
      </c>
      <c r="AO14" s="155" t="str">
        <f ca="1">IF(AND(J14 &lt;&gt;"",'PLOs-TQF-Mapping'!J$54 &lt;&gt; ""), J14*'PLOs-TQF-Mapping'!J$54,"")</f>
        <v/>
      </c>
      <c r="AP14" s="155">
        <f ca="1">IF(AND(K14 &lt;&gt;"",'PLOs-TQF-Mapping'!K$54 &lt;&gt; ""), K14*'PLOs-TQF-Mapping'!K$54,"")</f>
        <v>3.4306541404333841</v>
      </c>
      <c r="AQ14" s="155" t="str">
        <f ca="1">IF(AND(L14 &lt;&gt;"",'PLOs-TQF-Mapping'!L$54 &lt;&gt; ""), L14*'PLOs-TQF-Mapping'!L$54,"")</f>
        <v/>
      </c>
      <c r="AR14" s="155" t="str">
        <f ca="1">IF(AND(M14 &lt;&gt;"",'PLOs-TQF-Mapping'!M$54 &lt;&gt; ""), M14*'PLOs-TQF-Mapping'!M$54,"")</f>
        <v/>
      </c>
      <c r="AS14" s="155" t="str">
        <f ca="1">IF(AND(N14 &lt;&gt;"",'PLOs-TQF-Mapping'!N$54 &lt;&gt; ""), N14*'PLOs-TQF-Mapping'!N$54,"")</f>
        <v/>
      </c>
      <c r="AT14" s="155" t="str">
        <f ca="1">IF(AND(O14 &lt;&gt;"",'PLOs-TQF-Mapping'!O$54 &lt;&gt; ""), O14*'PLOs-TQF-Mapping'!O$54,"")</f>
        <v/>
      </c>
      <c r="AU14" s="155" t="str">
        <f ca="1">IF(AND(P14 &lt;&gt;"",'PLOs-TQF-Mapping'!P$54 &lt;&gt; ""), P14*'PLOs-TQF-Mapping'!P$54,"")</f>
        <v/>
      </c>
      <c r="AV14" s="155" t="str">
        <f ca="1">IF(AND(Q14 &lt;&gt;"",'PLOs-TQF-Mapping'!Q$54 &lt;&gt; ""), Q14*'PLOs-TQF-Mapping'!Q$54,"")</f>
        <v/>
      </c>
      <c r="AW14" s="155" t="str">
        <f ca="1">IF(AND(R14 &lt;&gt;"",'PLOs-TQF-Mapping'!R$54 &lt;&gt; ""), R14*'PLOs-TQF-Mapping'!R$54,"")</f>
        <v/>
      </c>
      <c r="AX14" s="155" t="str">
        <f ca="1">IF(AND(S14 &lt;&gt;"",'PLOs-TQF-Mapping'!S$54 &lt;&gt; ""), S14*'PLOs-TQF-Mapping'!S$54,"")</f>
        <v/>
      </c>
      <c r="AY14" s="155" t="str">
        <f ca="1">IF(AND(T14 &lt;&gt;"",'PLOs-TQF-Mapping'!T$54 &lt;&gt; ""), T14*'PLOs-TQF-Mapping'!T$54,"")</f>
        <v/>
      </c>
      <c r="AZ14" s="155" t="str">
        <f ca="1">IF(AND(U14 &lt;&gt;"",'PLOs-TQF-Mapping'!U$54 &lt;&gt; ""), U14*'PLOs-TQF-Mapping'!U$54,"")</f>
        <v/>
      </c>
      <c r="BA14" s="155" t="str">
        <f ca="1">IF(AND(V14 &lt;&gt;"",'PLOs-TQF-Mapping'!V$54 &lt;&gt; ""), V14*'PLOs-TQF-Mapping'!V$54,"")</f>
        <v/>
      </c>
      <c r="BB14" s="155" t="str">
        <f ca="1">IF(AND(W14 &lt;&gt;"",'PLOs-TQF-Mapping'!W$54 &lt;&gt; ""), W14*'PLOs-TQF-Mapping'!W$54,"")</f>
        <v/>
      </c>
      <c r="BC14" s="155" t="str">
        <f ca="1">IF(AND(X14 &lt;&gt;"",'PLOs-TQF-Mapping'!X$54 &lt;&gt; ""), X14*'PLOs-TQF-Mapping'!X$54,"")</f>
        <v/>
      </c>
      <c r="BD14" s="155" t="str">
        <f ca="1">IF(AND(Y14 &lt;&gt;"",'PLOs-TQF-Mapping'!Y$54 &lt;&gt; ""), Y14*'PLOs-TQF-Mapping'!Y$54,"")</f>
        <v/>
      </c>
      <c r="BE14" s="155" t="str">
        <f ca="1">IF(AND(Z14 &lt;&gt;"",'PLOs-TQF-Mapping'!Z$54 &lt;&gt; ""), Z14*'PLOs-TQF-Mapping'!Z$54,"")</f>
        <v/>
      </c>
      <c r="BF14" s="155" t="str">
        <f ca="1">IF(AND(AA14 &lt;&gt;"",'PLOs-TQF-Mapping'!AA$54 &lt;&gt; ""), AA14*'PLOs-TQF-Mapping'!AA$54,"")</f>
        <v/>
      </c>
      <c r="BG14" s="155" t="str">
        <f ca="1">IF(AND(AB14 &lt;&gt;"",'PLOs-TQF-Mapping'!AB$54 &lt;&gt; ""), AB14*'PLOs-TQF-Mapping'!AB$54,"")</f>
        <v/>
      </c>
      <c r="BH14" s="155" t="str">
        <f ca="1">IF(AND(AC14 &lt;&gt;"",'PLOs-TQF-Mapping'!AC$54 &lt;&gt; ""), AC14*'PLOs-TQF-Mapping'!AC$54,"")</f>
        <v/>
      </c>
      <c r="BI14" s="155" t="str">
        <f ca="1">IF(AND(AD14 &lt;&gt;"",'PLOs-TQF-Mapping'!AD$54 &lt;&gt; ""), AD14*'PLOs-TQF-Mapping'!AD$54,"")</f>
        <v/>
      </c>
      <c r="BJ14" s="155" t="str">
        <f ca="1">IF(AND(AE14 &lt;&gt;"",'PLOs-TQF-Mapping'!AE$54 &lt;&gt; ""), AE14*'PLOs-TQF-Mapping'!AE$54,"")</f>
        <v/>
      </c>
      <c r="BK14" s="155" t="str">
        <f ca="1">IF(AND(AF14 &lt;&gt;"",'PLOs-TQF-Mapping'!AF$54 &lt;&gt; ""), AF14*'PLOs-TQF-Mapping'!AF$54,"")</f>
        <v/>
      </c>
      <c r="BL14" s="3">
        <f t="shared" ca="1" si="8"/>
        <v>3.4306541404333841</v>
      </c>
    </row>
    <row r="15" spans="1:64">
      <c r="A15" s="104" t="str">
        <f>Grading!A8</f>
        <v>วิชาบังคับ</v>
      </c>
      <c r="B15" s="93">
        <f>Grading!B8</f>
        <v>2</v>
      </c>
      <c r="C15" s="94">
        <f>Grading!C8</f>
        <v>204232</v>
      </c>
      <c r="D15" s="191" t="str">
        <f t="shared" ca="1" si="6"/>
        <v/>
      </c>
      <c r="E15" s="191" t="str">
        <f t="shared" ca="1" si="5"/>
        <v/>
      </c>
      <c r="F15" s="191" t="str">
        <f t="shared" ca="1" si="5"/>
        <v/>
      </c>
      <c r="G15" s="191" t="str">
        <f t="shared" ca="1" si="5"/>
        <v/>
      </c>
      <c r="H15" s="191" t="str">
        <f t="shared" ca="1" si="5"/>
        <v/>
      </c>
      <c r="I15" s="191" t="str">
        <f t="shared" ca="1" si="5"/>
        <v/>
      </c>
      <c r="J15" s="191" t="str">
        <f t="shared" ca="1" si="5"/>
        <v/>
      </c>
      <c r="K15" s="191">
        <f t="shared" ca="1" si="5"/>
        <v>0.99999999999999989</v>
      </c>
      <c r="L15" s="191">
        <f t="shared" ca="1" si="5"/>
        <v>0.99999999999999989</v>
      </c>
      <c r="M15" s="191" t="str">
        <f t="shared" ca="1" si="5"/>
        <v/>
      </c>
      <c r="N15" s="191" t="str">
        <f t="shared" ca="1" si="5"/>
        <v/>
      </c>
      <c r="O15" s="191" t="str">
        <f t="shared" ca="1" si="5"/>
        <v/>
      </c>
      <c r="P15" s="191" t="str">
        <f t="shared" ca="1" si="5"/>
        <v/>
      </c>
      <c r="Q15" s="191" t="str">
        <f t="shared" ca="1" si="5"/>
        <v/>
      </c>
      <c r="R15" s="191" t="str">
        <f t="shared" ca="1" si="5"/>
        <v/>
      </c>
      <c r="S15" s="191" t="str">
        <f t="shared" ca="1" si="5"/>
        <v/>
      </c>
      <c r="T15" s="191" t="str">
        <f t="shared" ca="1" si="5"/>
        <v/>
      </c>
      <c r="U15" s="191" t="str">
        <f t="shared" ca="1" si="5"/>
        <v/>
      </c>
      <c r="V15" s="191">
        <f t="shared" ca="1" si="5"/>
        <v>0.99999999999999989</v>
      </c>
      <c r="W15" s="191" t="str">
        <f t="shared" ca="1" si="5"/>
        <v/>
      </c>
      <c r="X15" s="191" t="str">
        <f t="shared" ca="1" si="5"/>
        <v/>
      </c>
      <c r="Y15" s="191" t="str">
        <f t="shared" ca="1" si="5"/>
        <v/>
      </c>
      <c r="Z15" s="191" t="str">
        <f t="shared" ca="1" si="5"/>
        <v/>
      </c>
      <c r="AA15" s="191" t="str">
        <f t="shared" ca="1" si="5"/>
        <v/>
      </c>
      <c r="AB15" s="191" t="str">
        <f t="shared" ca="1" si="5"/>
        <v/>
      </c>
      <c r="AC15" s="191">
        <f t="shared" ca="1" si="5"/>
        <v>0.99999999999999989</v>
      </c>
      <c r="AD15" s="191" t="str">
        <f t="shared" ca="1" si="5"/>
        <v/>
      </c>
      <c r="AE15" s="191" t="str">
        <f t="shared" ca="1" si="5"/>
        <v/>
      </c>
      <c r="AF15" s="191" t="str">
        <f t="shared" ca="1" si="5"/>
        <v/>
      </c>
      <c r="AG15" s="10">
        <f t="shared" ca="1" si="7"/>
        <v>3.9999999999999996</v>
      </c>
      <c r="AI15" s="155" t="str">
        <f ca="1">IF(AND(D15 &lt;&gt;"",'PLOs-TQF-Mapping'!D$54 &lt;&gt; ""), D15*'PLOs-TQF-Mapping'!D$54,"")</f>
        <v/>
      </c>
      <c r="AJ15" s="155" t="str">
        <f ca="1">IF(AND(E15 &lt;&gt;"",'PLOs-TQF-Mapping'!E$54 &lt;&gt; ""), E15*'PLOs-TQF-Mapping'!E$54,"")</f>
        <v/>
      </c>
      <c r="AK15" s="155" t="str">
        <f ca="1">IF(AND(F15 &lt;&gt;"",'PLOs-TQF-Mapping'!F$54 &lt;&gt; ""), F15*'PLOs-TQF-Mapping'!F$54,"")</f>
        <v/>
      </c>
      <c r="AL15" s="155" t="str">
        <f ca="1">IF(AND(G15 &lt;&gt;"",'PLOs-TQF-Mapping'!G$54 &lt;&gt; ""), G15*'PLOs-TQF-Mapping'!G$54,"")</f>
        <v/>
      </c>
      <c r="AM15" s="155" t="str">
        <f ca="1">IF(AND(H15 &lt;&gt;"",'PLOs-TQF-Mapping'!H$54 &lt;&gt; ""), H15*'PLOs-TQF-Mapping'!H$54,"")</f>
        <v/>
      </c>
      <c r="AN15" s="155" t="str">
        <f ca="1">IF(AND(I15 &lt;&gt;"",'PLOs-TQF-Mapping'!I$54 &lt;&gt; ""), I15*'PLOs-TQF-Mapping'!I$54,"")</f>
        <v/>
      </c>
      <c r="AO15" s="155" t="str">
        <f ca="1">IF(AND(J15 &lt;&gt;"",'PLOs-TQF-Mapping'!J$54 &lt;&gt; ""), J15*'PLOs-TQF-Mapping'!J$54,"")</f>
        <v/>
      </c>
      <c r="AP15" s="155">
        <f ca="1">IF(AND(K15 &lt;&gt;"",'PLOs-TQF-Mapping'!K$54 &lt;&gt; ""), K15*'PLOs-TQF-Mapping'!K$54,"")</f>
        <v>3.4306541404333837</v>
      </c>
      <c r="AQ15" s="155">
        <f ca="1">IF(AND(L15 &lt;&gt;"",'PLOs-TQF-Mapping'!L$54 &lt;&gt; ""), L15*'PLOs-TQF-Mapping'!L$54,"")</f>
        <v>3.4578380063983416</v>
      </c>
      <c r="AR15" s="155" t="str">
        <f ca="1">IF(AND(M15 &lt;&gt;"",'PLOs-TQF-Mapping'!M$54 &lt;&gt; ""), M15*'PLOs-TQF-Mapping'!M$54,"")</f>
        <v/>
      </c>
      <c r="AS15" s="155" t="str">
        <f ca="1">IF(AND(N15 &lt;&gt;"",'PLOs-TQF-Mapping'!N$54 &lt;&gt; ""), N15*'PLOs-TQF-Mapping'!N$54,"")</f>
        <v/>
      </c>
      <c r="AT15" s="155" t="str">
        <f ca="1">IF(AND(O15 &lt;&gt;"",'PLOs-TQF-Mapping'!O$54 &lt;&gt; ""), O15*'PLOs-TQF-Mapping'!O$54,"")</f>
        <v/>
      </c>
      <c r="AU15" s="155" t="str">
        <f ca="1">IF(AND(P15 &lt;&gt;"",'PLOs-TQF-Mapping'!P$54 &lt;&gt; ""), P15*'PLOs-TQF-Mapping'!P$54,"")</f>
        <v/>
      </c>
      <c r="AV15" s="155" t="str">
        <f ca="1">IF(AND(Q15 &lt;&gt;"",'PLOs-TQF-Mapping'!Q$54 &lt;&gt; ""), Q15*'PLOs-TQF-Mapping'!Q$54,"")</f>
        <v/>
      </c>
      <c r="AW15" s="155" t="str">
        <f ca="1">IF(AND(R15 &lt;&gt;"",'PLOs-TQF-Mapping'!R$54 &lt;&gt; ""), R15*'PLOs-TQF-Mapping'!R$54,"")</f>
        <v/>
      </c>
      <c r="AX15" s="155" t="str">
        <f ca="1">IF(AND(S15 &lt;&gt;"",'PLOs-TQF-Mapping'!S$54 &lt;&gt; ""), S15*'PLOs-TQF-Mapping'!S$54,"")</f>
        <v/>
      </c>
      <c r="AY15" s="155" t="str">
        <f ca="1">IF(AND(T15 &lt;&gt;"",'PLOs-TQF-Mapping'!T$54 &lt;&gt; ""), T15*'PLOs-TQF-Mapping'!T$54,"")</f>
        <v/>
      </c>
      <c r="AZ15" s="155" t="str">
        <f ca="1">IF(AND(U15 &lt;&gt;"",'PLOs-TQF-Mapping'!U$54 &lt;&gt; ""), U15*'PLOs-TQF-Mapping'!U$54,"")</f>
        <v/>
      </c>
      <c r="BA15" s="155">
        <f ca="1">IF(AND(V15 &lt;&gt;"",'PLOs-TQF-Mapping'!V$54 &lt;&gt; ""), V15*'PLOs-TQF-Mapping'!V$54,"")</f>
        <v>3.5803386924087315</v>
      </c>
      <c r="BB15" s="155" t="str">
        <f ca="1">IF(AND(W15 &lt;&gt;"",'PLOs-TQF-Mapping'!W$54 &lt;&gt; ""), W15*'PLOs-TQF-Mapping'!W$54,"")</f>
        <v/>
      </c>
      <c r="BC15" s="155" t="str">
        <f ca="1">IF(AND(X15 &lt;&gt;"",'PLOs-TQF-Mapping'!X$54 &lt;&gt; ""), X15*'PLOs-TQF-Mapping'!X$54,"")</f>
        <v/>
      </c>
      <c r="BD15" s="155" t="str">
        <f ca="1">IF(AND(Y15 &lt;&gt;"",'PLOs-TQF-Mapping'!Y$54 &lt;&gt; ""), Y15*'PLOs-TQF-Mapping'!Y$54,"")</f>
        <v/>
      </c>
      <c r="BE15" s="155" t="str">
        <f ca="1">IF(AND(Z15 &lt;&gt;"",'PLOs-TQF-Mapping'!Z$54 &lt;&gt; ""), Z15*'PLOs-TQF-Mapping'!Z$54,"")</f>
        <v/>
      </c>
      <c r="BF15" s="155" t="str">
        <f ca="1">IF(AND(AA15 &lt;&gt;"",'PLOs-TQF-Mapping'!AA$54 &lt;&gt; ""), AA15*'PLOs-TQF-Mapping'!AA$54,"")</f>
        <v/>
      </c>
      <c r="BG15" s="155" t="str">
        <f ca="1">IF(AND(AB15 &lt;&gt;"",'PLOs-TQF-Mapping'!AB$54 &lt;&gt; ""), AB15*'PLOs-TQF-Mapping'!AB$54,"")</f>
        <v/>
      </c>
      <c r="BH15" s="155" t="str">
        <f ca="1">IF(AND(AC15 &lt;&gt;"",'PLOs-TQF-Mapping'!AC$54 &lt;&gt; ""), AC15*'PLOs-TQF-Mapping'!AC$54,"")</f>
        <v/>
      </c>
      <c r="BI15" s="155" t="str">
        <f ca="1">IF(AND(AD15 &lt;&gt;"",'PLOs-TQF-Mapping'!AD$54 &lt;&gt; ""), AD15*'PLOs-TQF-Mapping'!AD$54,"")</f>
        <v/>
      </c>
      <c r="BJ15" s="155" t="str">
        <f ca="1">IF(AND(AE15 &lt;&gt;"",'PLOs-TQF-Mapping'!AE$54 &lt;&gt; ""), AE15*'PLOs-TQF-Mapping'!AE$54,"")</f>
        <v/>
      </c>
      <c r="BK15" s="155" t="str">
        <f ca="1">IF(AND(AF15 &lt;&gt;"",'PLOs-TQF-Mapping'!AF$54 &lt;&gt; ""), AF15*'PLOs-TQF-Mapping'!AF$54,"")</f>
        <v/>
      </c>
      <c r="BL15" s="3">
        <f t="shared" ca="1" si="8"/>
        <v>10.468830839240457</v>
      </c>
    </row>
    <row r="16" spans="1:64">
      <c r="A16" s="104" t="str">
        <f>Grading!A9</f>
        <v>วิชาบังคับ</v>
      </c>
      <c r="B16" s="93">
        <f>Grading!B9</f>
        <v>2</v>
      </c>
      <c r="C16" s="94">
        <f>Grading!C9</f>
        <v>204251</v>
      </c>
      <c r="D16" s="191" t="str">
        <f t="shared" ca="1" si="6"/>
        <v/>
      </c>
      <c r="E16" s="191" t="str">
        <f t="shared" ca="1" si="5"/>
        <v/>
      </c>
      <c r="F16" s="191" t="str">
        <f t="shared" ca="1" si="5"/>
        <v/>
      </c>
      <c r="G16" s="191" t="str">
        <f t="shared" ca="1" si="5"/>
        <v/>
      </c>
      <c r="H16" s="191" t="str">
        <f t="shared" ca="1" si="5"/>
        <v/>
      </c>
      <c r="I16" s="191" t="str">
        <f t="shared" ca="1" si="5"/>
        <v/>
      </c>
      <c r="J16" s="191" t="str">
        <f t="shared" ca="1" si="5"/>
        <v/>
      </c>
      <c r="K16" s="191">
        <f t="shared" ca="1" si="5"/>
        <v>0.84999999999999987</v>
      </c>
      <c r="L16" s="191">
        <f t="shared" ca="1" si="5"/>
        <v>0.89999999999999991</v>
      </c>
      <c r="M16" s="191" t="str">
        <f t="shared" ca="1" si="5"/>
        <v/>
      </c>
      <c r="N16" s="191" t="str">
        <f t="shared" ca="1" si="5"/>
        <v/>
      </c>
      <c r="O16" s="191" t="str">
        <f t="shared" ca="1" si="5"/>
        <v/>
      </c>
      <c r="P16" s="191" t="str">
        <f t="shared" ca="1" si="5"/>
        <v/>
      </c>
      <c r="Q16" s="191" t="str">
        <f t="shared" ca="1" si="5"/>
        <v/>
      </c>
      <c r="R16" s="191">
        <f t="shared" ca="1" si="5"/>
        <v>0.74999999999999989</v>
      </c>
      <c r="S16" s="191" t="str">
        <f t="shared" ca="1" si="5"/>
        <v/>
      </c>
      <c r="T16" s="191" t="str">
        <f t="shared" ca="1" si="5"/>
        <v/>
      </c>
      <c r="U16" s="191" t="str">
        <f t="shared" ca="1" si="5"/>
        <v/>
      </c>
      <c r="V16" s="191">
        <f t="shared" ca="1" si="5"/>
        <v>0.74999999999999989</v>
      </c>
      <c r="W16" s="191" t="str">
        <f t="shared" ca="1" si="5"/>
        <v/>
      </c>
      <c r="X16" s="191" t="str">
        <f t="shared" ca="1" si="5"/>
        <v/>
      </c>
      <c r="Y16" s="191" t="str">
        <f t="shared" ca="1" si="5"/>
        <v/>
      </c>
      <c r="Z16" s="191" t="str">
        <f t="shared" ca="1" si="5"/>
        <v/>
      </c>
      <c r="AA16" s="191" t="str">
        <f t="shared" ca="1" si="5"/>
        <v/>
      </c>
      <c r="AB16" s="191">
        <f t="shared" ca="1" si="5"/>
        <v>0.74999999999999989</v>
      </c>
      <c r="AC16" s="191" t="str">
        <f t="shared" ca="1" si="5"/>
        <v/>
      </c>
      <c r="AD16" s="191">
        <f t="shared" ca="1" si="5"/>
        <v>0.74999999999999989</v>
      </c>
      <c r="AE16" s="191" t="str">
        <f t="shared" ca="1" si="5"/>
        <v/>
      </c>
      <c r="AF16" s="191" t="str">
        <f t="shared" ca="1" si="5"/>
        <v/>
      </c>
      <c r="AG16" s="10">
        <f t="shared" ca="1" si="7"/>
        <v>4.7499999999999991</v>
      </c>
      <c r="AI16" s="155" t="str">
        <f ca="1">IF(AND(D16 &lt;&gt;"",'PLOs-TQF-Mapping'!D$54 &lt;&gt; ""), D16*'PLOs-TQF-Mapping'!D$54,"")</f>
        <v/>
      </c>
      <c r="AJ16" s="155" t="str">
        <f ca="1">IF(AND(E16 &lt;&gt;"",'PLOs-TQF-Mapping'!E$54 &lt;&gt; ""), E16*'PLOs-TQF-Mapping'!E$54,"")</f>
        <v/>
      </c>
      <c r="AK16" s="155" t="str">
        <f ca="1">IF(AND(F16 &lt;&gt;"",'PLOs-TQF-Mapping'!F$54 &lt;&gt; ""), F16*'PLOs-TQF-Mapping'!F$54,"")</f>
        <v/>
      </c>
      <c r="AL16" s="155" t="str">
        <f ca="1">IF(AND(G16 &lt;&gt;"",'PLOs-TQF-Mapping'!G$54 &lt;&gt; ""), G16*'PLOs-TQF-Mapping'!G$54,"")</f>
        <v/>
      </c>
      <c r="AM16" s="155" t="str">
        <f ca="1">IF(AND(H16 &lt;&gt;"",'PLOs-TQF-Mapping'!H$54 &lt;&gt; ""), H16*'PLOs-TQF-Mapping'!H$54,"")</f>
        <v/>
      </c>
      <c r="AN16" s="155" t="str">
        <f ca="1">IF(AND(I16 &lt;&gt;"",'PLOs-TQF-Mapping'!I$54 &lt;&gt; ""), I16*'PLOs-TQF-Mapping'!I$54,"")</f>
        <v/>
      </c>
      <c r="AO16" s="155" t="str">
        <f ca="1">IF(AND(J16 &lt;&gt;"",'PLOs-TQF-Mapping'!J$54 &lt;&gt; ""), J16*'PLOs-TQF-Mapping'!J$54,"")</f>
        <v/>
      </c>
      <c r="AP16" s="155">
        <f ca="1">IF(AND(K16 &lt;&gt;"",'PLOs-TQF-Mapping'!K$54 &lt;&gt; ""), K16*'PLOs-TQF-Mapping'!K$54,"")</f>
        <v>2.916056019368376</v>
      </c>
      <c r="AQ16" s="155">
        <f ca="1">IF(AND(L16 &lt;&gt;"",'PLOs-TQF-Mapping'!L$54 &lt;&gt; ""), L16*'PLOs-TQF-Mapping'!L$54,"")</f>
        <v>3.1120542057585077</v>
      </c>
      <c r="AR16" s="155" t="str">
        <f ca="1">IF(AND(M16 &lt;&gt;"",'PLOs-TQF-Mapping'!M$54 &lt;&gt; ""), M16*'PLOs-TQF-Mapping'!M$54,"")</f>
        <v/>
      </c>
      <c r="AS16" s="155" t="str">
        <f ca="1">IF(AND(N16 &lt;&gt;"",'PLOs-TQF-Mapping'!N$54 &lt;&gt; ""), N16*'PLOs-TQF-Mapping'!N$54,"")</f>
        <v/>
      </c>
      <c r="AT16" s="155" t="str">
        <f ca="1">IF(AND(O16 &lt;&gt;"",'PLOs-TQF-Mapping'!O$54 &lt;&gt; ""), O16*'PLOs-TQF-Mapping'!O$54,"")</f>
        <v/>
      </c>
      <c r="AU16" s="155" t="str">
        <f ca="1">IF(AND(P16 &lt;&gt;"",'PLOs-TQF-Mapping'!P$54 &lt;&gt; ""), P16*'PLOs-TQF-Mapping'!P$54,"")</f>
        <v/>
      </c>
      <c r="AV16" s="155" t="str">
        <f ca="1">IF(AND(Q16 &lt;&gt;"",'PLOs-TQF-Mapping'!Q$54 &lt;&gt; ""), Q16*'PLOs-TQF-Mapping'!Q$54,"")</f>
        <v/>
      </c>
      <c r="AW16" s="155">
        <f ca="1">IF(AND(R16 &lt;&gt;"",'PLOs-TQF-Mapping'!R$54 &lt;&gt; ""), R16*'PLOs-TQF-Mapping'!R$54,"")</f>
        <v>2.7960340823392289</v>
      </c>
      <c r="AX16" s="155" t="str">
        <f ca="1">IF(AND(S16 &lt;&gt;"",'PLOs-TQF-Mapping'!S$54 &lt;&gt; ""), S16*'PLOs-TQF-Mapping'!S$54,"")</f>
        <v/>
      </c>
      <c r="AY16" s="155" t="str">
        <f ca="1">IF(AND(T16 &lt;&gt;"",'PLOs-TQF-Mapping'!T$54 &lt;&gt; ""), T16*'PLOs-TQF-Mapping'!T$54,"")</f>
        <v/>
      </c>
      <c r="AZ16" s="155" t="str">
        <f ca="1">IF(AND(U16 &lt;&gt;"",'PLOs-TQF-Mapping'!U$54 &lt;&gt; ""), U16*'PLOs-TQF-Mapping'!U$54,"")</f>
        <v/>
      </c>
      <c r="BA16" s="155">
        <f ca="1">IF(AND(V16 &lt;&gt;"",'PLOs-TQF-Mapping'!V$54 &lt;&gt; ""), V16*'PLOs-TQF-Mapping'!V$54,"")</f>
        <v>2.6852540193065484</v>
      </c>
      <c r="BB16" s="155" t="str">
        <f ca="1">IF(AND(W16 &lt;&gt;"",'PLOs-TQF-Mapping'!W$54 &lt;&gt; ""), W16*'PLOs-TQF-Mapping'!W$54,"")</f>
        <v/>
      </c>
      <c r="BC16" s="155" t="str">
        <f ca="1">IF(AND(X16 &lt;&gt;"",'PLOs-TQF-Mapping'!X$54 &lt;&gt; ""), X16*'PLOs-TQF-Mapping'!X$54,"")</f>
        <v/>
      </c>
      <c r="BD16" s="155" t="str">
        <f ca="1">IF(AND(Y16 &lt;&gt;"",'PLOs-TQF-Mapping'!Y$54 &lt;&gt; ""), Y16*'PLOs-TQF-Mapping'!Y$54,"")</f>
        <v/>
      </c>
      <c r="BE16" s="155" t="str">
        <f ca="1">IF(AND(Z16 &lt;&gt;"",'PLOs-TQF-Mapping'!Z$54 &lt;&gt; ""), Z16*'PLOs-TQF-Mapping'!Z$54,"")</f>
        <v/>
      </c>
      <c r="BF16" s="155" t="str">
        <f ca="1">IF(AND(AA16 &lt;&gt;"",'PLOs-TQF-Mapping'!AA$54 &lt;&gt; ""), AA16*'PLOs-TQF-Mapping'!AA$54,"")</f>
        <v/>
      </c>
      <c r="BG16" s="155" t="str">
        <f ca="1">IF(AND(AB16 &lt;&gt;"",'PLOs-TQF-Mapping'!AB$54 &lt;&gt; ""), AB16*'PLOs-TQF-Mapping'!AB$54,"")</f>
        <v/>
      </c>
      <c r="BH16" s="155" t="str">
        <f ca="1">IF(AND(AC16 &lt;&gt;"",'PLOs-TQF-Mapping'!AC$54 &lt;&gt; ""), AC16*'PLOs-TQF-Mapping'!AC$54,"")</f>
        <v/>
      </c>
      <c r="BI16" s="155">
        <f ca="1">IF(AND(AD16 &lt;&gt;"",'PLOs-TQF-Mapping'!AD$54 &lt;&gt; ""), AD16*'PLOs-TQF-Mapping'!AD$54,"")</f>
        <v>2.7094915710186513</v>
      </c>
      <c r="BJ16" s="155" t="str">
        <f ca="1">IF(AND(AE16 &lt;&gt;"",'PLOs-TQF-Mapping'!AE$54 &lt;&gt; ""), AE16*'PLOs-TQF-Mapping'!AE$54,"")</f>
        <v/>
      </c>
      <c r="BK16" s="155" t="str">
        <f ca="1">IF(AND(AF16 &lt;&gt;"",'PLOs-TQF-Mapping'!AF$54 &lt;&gt; ""), AF16*'PLOs-TQF-Mapping'!AF$54,"")</f>
        <v/>
      </c>
      <c r="BL16" s="3">
        <f t="shared" ca="1" si="8"/>
        <v>14.218889897791312</v>
      </c>
    </row>
    <row r="17" spans="1:64">
      <c r="A17" s="104" t="str">
        <f>Grading!A10</f>
        <v>วิชาบังคับ</v>
      </c>
      <c r="B17" s="93">
        <f>Grading!B10</f>
        <v>3</v>
      </c>
      <c r="C17" s="94">
        <f>Grading!C10</f>
        <v>204306</v>
      </c>
      <c r="D17" s="191">
        <f t="shared" ca="1" si="6"/>
        <v>1</v>
      </c>
      <c r="E17" s="191">
        <f t="shared" ca="1" si="5"/>
        <v>0.4</v>
      </c>
      <c r="F17" s="191" t="str">
        <f t="shared" ca="1" si="5"/>
        <v/>
      </c>
      <c r="G17" s="191">
        <f t="shared" ca="1" si="5"/>
        <v>1</v>
      </c>
      <c r="H17" s="191">
        <f t="shared" ca="1" si="5"/>
        <v>1</v>
      </c>
      <c r="I17" s="191">
        <f t="shared" ca="1" si="5"/>
        <v>1</v>
      </c>
      <c r="J17" s="191">
        <f t="shared" ca="1" si="5"/>
        <v>1</v>
      </c>
      <c r="K17" s="191">
        <f t="shared" ca="1" si="5"/>
        <v>1</v>
      </c>
      <c r="L17" s="191" t="str">
        <f t="shared" ca="1" si="5"/>
        <v/>
      </c>
      <c r="M17" s="191" t="str">
        <f t="shared" ca="1" si="5"/>
        <v/>
      </c>
      <c r="N17" s="191" t="str">
        <f t="shared" ca="1" si="5"/>
        <v/>
      </c>
      <c r="O17" s="191" t="str">
        <f t="shared" ca="1" si="5"/>
        <v/>
      </c>
      <c r="P17" s="191" t="str">
        <f t="shared" ca="1" si="5"/>
        <v/>
      </c>
      <c r="Q17" s="191" t="str">
        <f t="shared" ca="1" si="5"/>
        <v/>
      </c>
      <c r="R17" s="191" t="str">
        <f t="shared" ca="1" si="5"/>
        <v/>
      </c>
      <c r="S17" s="191" t="str">
        <f t="shared" ca="1" si="5"/>
        <v/>
      </c>
      <c r="T17" s="191" t="str">
        <f t="shared" ca="1" si="5"/>
        <v/>
      </c>
      <c r="U17" s="191" t="str">
        <f t="shared" ca="1" si="5"/>
        <v/>
      </c>
      <c r="V17" s="191" t="str">
        <f t="shared" ca="1" si="5"/>
        <v/>
      </c>
      <c r="W17" s="191" t="str">
        <f t="shared" ca="1" si="5"/>
        <v/>
      </c>
      <c r="X17" s="191" t="str">
        <f t="shared" ca="1" si="5"/>
        <v/>
      </c>
      <c r="Y17" s="191" t="str">
        <f t="shared" ca="1" si="5"/>
        <v/>
      </c>
      <c r="Z17" s="191" t="str">
        <f t="shared" ca="1" si="5"/>
        <v/>
      </c>
      <c r="AA17" s="191" t="str">
        <f t="shared" ca="1" si="5"/>
        <v/>
      </c>
      <c r="AB17" s="191" t="str">
        <f t="shared" ca="1" si="5"/>
        <v/>
      </c>
      <c r="AC17" s="191">
        <f t="shared" ca="1" si="5"/>
        <v>0.4</v>
      </c>
      <c r="AD17" s="191" t="str">
        <f t="shared" ca="1" si="5"/>
        <v/>
      </c>
      <c r="AE17" s="191" t="str">
        <f t="shared" ca="1" si="5"/>
        <v/>
      </c>
      <c r="AF17" s="191">
        <f t="shared" ca="1" si="5"/>
        <v>0.4</v>
      </c>
      <c r="AG17" s="10">
        <f t="shared" ca="1" si="7"/>
        <v>7.2000000000000011</v>
      </c>
      <c r="AI17" s="155" t="str">
        <f ca="1">IF(AND(D17 &lt;&gt;"",'PLOs-TQF-Mapping'!D$54 &lt;&gt; ""), D17*'PLOs-TQF-Mapping'!D$54,"")</f>
        <v/>
      </c>
      <c r="AJ17" s="155" t="str">
        <f ca="1">IF(AND(E17 &lt;&gt;"",'PLOs-TQF-Mapping'!E$54 &lt;&gt; ""), E17*'PLOs-TQF-Mapping'!E$54,"")</f>
        <v/>
      </c>
      <c r="AK17" s="155" t="str">
        <f ca="1">IF(AND(F17 &lt;&gt;"",'PLOs-TQF-Mapping'!F$54 &lt;&gt; ""), F17*'PLOs-TQF-Mapping'!F$54,"")</f>
        <v/>
      </c>
      <c r="AL17" s="155" t="str">
        <f ca="1">IF(AND(G17 &lt;&gt;"",'PLOs-TQF-Mapping'!G$54 &lt;&gt; ""), G17*'PLOs-TQF-Mapping'!G$54,"")</f>
        <v/>
      </c>
      <c r="AM17" s="155" t="str">
        <f ca="1">IF(AND(H17 &lt;&gt;"",'PLOs-TQF-Mapping'!H$54 &lt;&gt; ""), H17*'PLOs-TQF-Mapping'!H$54,"")</f>
        <v/>
      </c>
      <c r="AN17" s="155">
        <f ca="1">IF(AND(I17 &lt;&gt;"",'PLOs-TQF-Mapping'!I$54 &lt;&gt; ""), I17*'PLOs-TQF-Mapping'!I$54,"")</f>
        <v>3.8461538461538467</v>
      </c>
      <c r="AO17" s="155" t="str">
        <f ca="1">IF(AND(J17 &lt;&gt;"",'PLOs-TQF-Mapping'!J$54 &lt;&gt; ""), J17*'PLOs-TQF-Mapping'!J$54,"")</f>
        <v/>
      </c>
      <c r="AP17" s="155">
        <f ca="1">IF(AND(K17 &lt;&gt;"",'PLOs-TQF-Mapping'!K$54 &lt;&gt; ""), K17*'PLOs-TQF-Mapping'!K$54,"")</f>
        <v>3.4306541404333841</v>
      </c>
      <c r="AQ17" s="155" t="str">
        <f ca="1">IF(AND(L17 &lt;&gt;"",'PLOs-TQF-Mapping'!L$54 &lt;&gt; ""), L17*'PLOs-TQF-Mapping'!L$54,"")</f>
        <v/>
      </c>
      <c r="AR17" s="155" t="str">
        <f ca="1">IF(AND(M17 &lt;&gt;"",'PLOs-TQF-Mapping'!M$54 &lt;&gt; ""), M17*'PLOs-TQF-Mapping'!M$54,"")</f>
        <v/>
      </c>
      <c r="AS17" s="155" t="str">
        <f ca="1">IF(AND(N17 &lt;&gt;"",'PLOs-TQF-Mapping'!N$54 &lt;&gt; ""), N17*'PLOs-TQF-Mapping'!N$54,"")</f>
        <v/>
      </c>
      <c r="AT17" s="155" t="str">
        <f ca="1">IF(AND(O17 &lt;&gt;"",'PLOs-TQF-Mapping'!O$54 &lt;&gt; ""), O17*'PLOs-TQF-Mapping'!O$54,"")</f>
        <v/>
      </c>
      <c r="AU17" s="155" t="str">
        <f ca="1">IF(AND(P17 &lt;&gt;"",'PLOs-TQF-Mapping'!P$54 &lt;&gt; ""), P17*'PLOs-TQF-Mapping'!P$54,"")</f>
        <v/>
      </c>
      <c r="AV17" s="155" t="str">
        <f ca="1">IF(AND(Q17 &lt;&gt;"",'PLOs-TQF-Mapping'!Q$54 &lt;&gt; ""), Q17*'PLOs-TQF-Mapping'!Q$54,"")</f>
        <v/>
      </c>
      <c r="AW17" s="155" t="str">
        <f ca="1">IF(AND(R17 &lt;&gt;"",'PLOs-TQF-Mapping'!R$54 &lt;&gt; ""), R17*'PLOs-TQF-Mapping'!R$54,"")</f>
        <v/>
      </c>
      <c r="AX17" s="155" t="str">
        <f ca="1">IF(AND(S17 &lt;&gt;"",'PLOs-TQF-Mapping'!S$54 &lt;&gt; ""), S17*'PLOs-TQF-Mapping'!S$54,"")</f>
        <v/>
      </c>
      <c r="AY17" s="155" t="str">
        <f ca="1">IF(AND(T17 &lt;&gt;"",'PLOs-TQF-Mapping'!T$54 &lt;&gt; ""), T17*'PLOs-TQF-Mapping'!T$54,"")</f>
        <v/>
      </c>
      <c r="AZ17" s="155" t="str">
        <f ca="1">IF(AND(U17 &lt;&gt;"",'PLOs-TQF-Mapping'!U$54 &lt;&gt; ""), U17*'PLOs-TQF-Mapping'!U$54,"")</f>
        <v/>
      </c>
      <c r="BA17" s="155" t="str">
        <f ca="1">IF(AND(V17 &lt;&gt;"",'PLOs-TQF-Mapping'!V$54 &lt;&gt; ""), V17*'PLOs-TQF-Mapping'!V$54,"")</f>
        <v/>
      </c>
      <c r="BB17" s="155" t="str">
        <f ca="1">IF(AND(W17 &lt;&gt;"",'PLOs-TQF-Mapping'!W$54 &lt;&gt; ""), W17*'PLOs-TQF-Mapping'!W$54,"")</f>
        <v/>
      </c>
      <c r="BC17" s="155" t="str">
        <f ca="1">IF(AND(X17 &lt;&gt;"",'PLOs-TQF-Mapping'!X$54 &lt;&gt; ""), X17*'PLOs-TQF-Mapping'!X$54,"")</f>
        <v/>
      </c>
      <c r="BD17" s="155" t="str">
        <f ca="1">IF(AND(Y17 &lt;&gt;"",'PLOs-TQF-Mapping'!Y$54 &lt;&gt; ""), Y17*'PLOs-TQF-Mapping'!Y$54,"")</f>
        <v/>
      </c>
      <c r="BE17" s="155" t="str">
        <f ca="1">IF(AND(Z17 &lt;&gt;"",'PLOs-TQF-Mapping'!Z$54 &lt;&gt; ""), Z17*'PLOs-TQF-Mapping'!Z$54,"")</f>
        <v/>
      </c>
      <c r="BF17" s="155" t="str">
        <f ca="1">IF(AND(AA17 &lt;&gt;"",'PLOs-TQF-Mapping'!AA$54 &lt;&gt; ""), AA17*'PLOs-TQF-Mapping'!AA$54,"")</f>
        <v/>
      </c>
      <c r="BG17" s="155" t="str">
        <f ca="1">IF(AND(AB17 &lt;&gt;"",'PLOs-TQF-Mapping'!AB$54 &lt;&gt; ""), AB17*'PLOs-TQF-Mapping'!AB$54,"")</f>
        <v/>
      </c>
      <c r="BH17" s="155" t="str">
        <f ca="1">IF(AND(AC17 &lt;&gt;"",'PLOs-TQF-Mapping'!AC$54 &lt;&gt; ""), AC17*'PLOs-TQF-Mapping'!AC$54,"")</f>
        <v/>
      </c>
      <c r="BI17" s="155" t="str">
        <f ca="1">IF(AND(AD17 &lt;&gt;"",'PLOs-TQF-Mapping'!AD$54 &lt;&gt; ""), AD17*'PLOs-TQF-Mapping'!AD$54,"")</f>
        <v/>
      </c>
      <c r="BJ17" s="155" t="str">
        <f ca="1">IF(AND(AE17 &lt;&gt;"",'PLOs-TQF-Mapping'!AE$54 &lt;&gt; ""), AE17*'PLOs-TQF-Mapping'!AE$54,"")</f>
        <v/>
      </c>
      <c r="BK17" s="155" t="str">
        <f ca="1">IF(AND(AF17 &lt;&gt;"",'PLOs-TQF-Mapping'!AF$54 &lt;&gt; ""), AF17*'PLOs-TQF-Mapping'!AF$54,"")</f>
        <v/>
      </c>
      <c r="BL17" s="3">
        <f t="shared" ca="1" si="8"/>
        <v>7.2768079865872313</v>
      </c>
    </row>
    <row r="18" spans="1:64">
      <c r="A18" s="104" t="str">
        <f>Grading!A11</f>
        <v>วิชาบังคับ</v>
      </c>
      <c r="B18" s="93">
        <f>Grading!B11</f>
        <v>3</v>
      </c>
      <c r="C18" s="94">
        <f>Grading!C11</f>
        <v>204315</v>
      </c>
      <c r="D18" s="191" t="str">
        <f t="shared" ca="1" si="6"/>
        <v/>
      </c>
      <c r="E18" s="191" t="str">
        <f t="shared" ca="1" si="5"/>
        <v/>
      </c>
      <c r="F18" s="191" t="str">
        <f t="shared" ca="1" si="5"/>
        <v/>
      </c>
      <c r="G18" s="191" t="str">
        <f t="shared" ca="1" si="5"/>
        <v/>
      </c>
      <c r="H18" s="191" t="str">
        <f t="shared" ca="1" si="5"/>
        <v/>
      </c>
      <c r="I18" s="191" t="str">
        <f t="shared" ca="1" si="5"/>
        <v/>
      </c>
      <c r="J18" s="191" t="str">
        <f t="shared" ca="1" si="5"/>
        <v/>
      </c>
      <c r="K18" s="191">
        <f t="shared" ca="1" si="5"/>
        <v>0.7</v>
      </c>
      <c r="L18" s="191" t="str">
        <f t="shared" ca="1" si="5"/>
        <v/>
      </c>
      <c r="M18" s="191" t="str">
        <f t="shared" ca="1" si="5"/>
        <v/>
      </c>
      <c r="N18" s="191" t="str">
        <f t="shared" ca="1" si="5"/>
        <v/>
      </c>
      <c r="O18" s="191" t="str">
        <f t="shared" ca="1" si="5"/>
        <v/>
      </c>
      <c r="P18" s="191" t="str">
        <f t="shared" ca="1" si="5"/>
        <v/>
      </c>
      <c r="Q18" s="191" t="str">
        <f t="shared" ca="1" si="5"/>
        <v/>
      </c>
      <c r="R18" s="191" t="str">
        <f t="shared" ca="1" si="5"/>
        <v/>
      </c>
      <c r="S18" s="191">
        <f t="shared" ca="1" si="5"/>
        <v>1</v>
      </c>
      <c r="T18" s="191" t="str">
        <f t="shared" ca="1" si="5"/>
        <v/>
      </c>
      <c r="U18" s="191" t="str">
        <f t="shared" ca="1" si="5"/>
        <v/>
      </c>
      <c r="V18" s="191" t="str">
        <f t="shared" ca="1" si="5"/>
        <v/>
      </c>
      <c r="W18" s="191" t="str">
        <f t="shared" ca="1" si="5"/>
        <v/>
      </c>
      <c r="X18" s="191" t="str">
        <f t="shared" ca="1" si="5"/>
        <v/>
      </c>
      <c r="Y18" s="191" t="str">
        <f t="shared" ca="1" si="5"/>
        <v/>
      </c>
      <c r="Z18" s="191" t="str">
        <f t="shared" ca="1" si="5"/>
        <v/>
      </c>
      <c r="AA18" s="191" t="str">
        <f t="shared" ca="1" si="5"/>
        <v/>
      </c>
      <c r="AB18" s="191" t="str">
        <f t="shared" ca="1" si="5"/>
        <v/>
      </c>
      <c r="AC18" s="191" t="str">
        <f t="shared" ca="1" si="5"/>
        <v/>
      </c>
      <c r="AD18" s="191" t="str">
        <f t="shared" ca="1" si="5"/>
        <v/>
      </c>
      <c r="AE18" s="191" t="str">
        <f t="shared" ca="1" si="5"/>
        <v/>
      </c>
      <c r="AF18" s="191" t="str">
        <f t="shared" ca="1" si="5"/>
        <v/>
      </c>
      <c r="AG18" s="10">
        <f t="shared" ca="1" si="7"/>
        <v>1.7</v>
      </c>
      <c r="AI18" s="155" t="str">
        <f ca="1">IF(AND(D18 &lt;&gt;"",'PLOs-TQF-Mapping'!D$54 &lt;&gt; ""), D18*'PLOs-TQF-Mapping'!D$54,"")</f>
        <v/>
      </c>
      <c r="AJ18" s="155" t="str">
        <f ca="1">IF(AND(E18 &lt;&gt;"",'PLOs-TQF-Mapping'!E$54 &lt;&gt; ""), E18*'PLOs-TQF-Mapping'!E$54,"")</f>
        <v/>
      </c>
      <c r="AK18" s="155" t="str">
        <f ca="1">IF(AND(F18 &lt;&gt;"",'PLOs-TQF-Mapping'!F$54 &lt;&gt; ""), F18*'PLOs-TQF-Mapping'!F$54,"")</f>
        <v/>
      </c>
      <c r="AL18" s="155" t="str">
        <f ca="1">IF(AND(G18 &lt;&gt;"",'PLOs-TQF-Mapping'!G$54 &lt;&gt; ""), G18*'PLOs-TQF-Mapping'!G$54,"")</f>
        <v/>
      </c>
      <c r="AM18" s="155" t="str">
        <f ca="1">IF(AND(H18 &lt;&gt;"",'PLOs-TQF-Mapping'!H$54 &lt;&gt; ""), H18*'PLOs-TQF-Mapping'!H$54,"")</f>
        <v/>
      </c>
      <c r="AN18" s="155" t="str">
        <f ca="1">IF(AND(I18 &lt;&gt;"",'PLOs-TQF-Mapping'!I$54 &lt;&gt; ""), I18*'PLOs-TQF-Mapping'!I$54,"")</f>
        <v/>
      </c>
      <c r="AO18" s="155" t="str">
        <f ca="1">IF(AND(J18 &lt;&gt;"",'PLOs-TQF-Mapping'!J$54 &lt;&gt; ""), J18*'PLOs-TQF-Mapping'!J$54,"")</f>
        <v/>
      </c>
      <c r="AP18" s="155">
        <f ca="1">IF(AND(K18 &lt;&gt;"",'PLOs-TQF-Mapping'!K$54 &lt;&gt; ""), K18*'PLOs-TQF-Mapping'!K$54,"")</f>
        <v>2.4014578983033688</v>
      </c>
      <c r="AQ18" s="155" t="str">
        <f ca="1">IF(AND(L18 &lt;&gt;"",'PLOs-TQF-Mapping'!L$54 &lt;&gt; ""), L18*'PLOs-TQF-Mapping'!L$54,"")</f>
        <v/>
      </c>
      <c r="AR18" s="155" t="str">
        <f ca="1">IF(AND(M18 &lt;&gt;"",'PLOs-TQF-Mapping'!M$54 &lt;&gt; ""), M18*'PLOs-TQF-Mapping'!M$54,"")</f>
        <v/>
      </c>
      <c r="AS18" s="155" t="str">
        <f ca="1">IF(AND(N18 &lt;&gt;"",'PLOs-TQF-Mapping'!N$54 &lt;&gt; ""), N18*'PLOs-TQF-Mapping'!N$54,"")</f>
        <v/>
      </c>
      <c r="AT18" s="155" t="str">
        <f ca="1">IF(AND(O18 &lt;&gt;"",'PLOs-TQF-Mapping'!O$54 &lt;&gt; ""), O18*'PLOs-TQF-Mapping'!O$54,"")</f>
        <v/>
      </c>
      <c r="AU18" s="155" t="str">
        <f ca="1">IF(AND(P18 &lt;&gt;"",'PLOs-TQF-Mapping'!P$54 &lt;&gt; ""), P18*'PLOs-TQF-Mapping'!P$54,"")</f>
        <v/>
      </c>
      <c r="AV18" s="155" t="str">
        <f ca="1">IF(AND(Q18 &lt;&gt;"",'PLOs-TQF-Mapping'!Q$54 &lt;&gt; ""), Q18*'PLOs-TQF-Mapping'!Q$54,"")</f>
        <v/>
      </c>
      <c r="AW18" s="155" t="str">
        <f ca="1">IF(AND(R18 &lt;&gt;"",'PLOs-TQF-Mapping'!R$54 &lt;&gt; ""), R18*'PLOs-TQF-Mapping'!R$54,"")</f>
        <v/>
      </c>
      <c r="AX18" s="155" t="str">
        <f ca="1">IF(AND(S18 &lt;&gt;"",'PLOs-TQF-Mapping'!S$54 &lt;&gt; ""), S18*'PLOs-TQF-Mapping'!S$54,"")</f>
        <v/>
      </c>
      <c r="AY18" s="155" t="str">
        <f ca="1">IF(AND(T18 &lt;&gt;"",'PLOs-TQF-Mapping'!T$54 &lt;&gt; ""), T18*'PLOs-TQF-Mapping'!T$54,"")</f>
        <v/>
      </c>
      <c r="AZ18" s="155" t="str">
        <f ca="1">IF(AND(U18 &lt;&gt;"",'PLOs-TQF-Mapping'!U$54 &lt;&gt; ""), U18*'PLOs-TQF-Mapping'!U$54,"")</f>
        <v/>
      </c>
      <c r="BA18" s="155" t="str">
        <f ca="1">IF(AND(V18 &lt;&gt;"",'PLOs-TQF-Mapping'!V$54 &lt;&gt; ""), V18*'PLOs-TQF-Mapping'!V$54,"")</f>
        <v/>
      </c>
      <c r="BB18" s="155" t="str">
        <f ca="1">IF(AND(W18 &lt;&gt;"",'PLOs-TQF-Mapping'!W$54 &lt;&gt; ""), W18*'PLOs-TQF-Mapping'!W$54,"")</f>
        <v/>
      </c>
      <c r="BC18" s="155" t="str">
        <f ca="1">IF(AND(X18 &lt;&gt;"",'PLOs-TQF-Mapping'!X$54 &lt;&gt; ""), X18*'PLOs-TQF-Mapping'!X$54,"")</f>
        <v/>
      </c>
      <c r="BD18" s="155" t="str">
        <f ca="1">IF(AND(Y18 &lt;&gt;"",'PLOs-TQF-Mapping'!Y$54 &lt;&gt; ""), Y18*'PLOs-TQF-Mapping'!Y$54,"")</f>
        <v/>
      </c>
      <c r="BE18" s="155" t="str">
        <f ca="1">IF(AND(Z18 &lt;&gt;"",'PLOs-TQF-Mapping'!Z$54 &lt;&gt; ""), Z18*'PLOs-TQF-Mapping'!Z$54,"")</f>
        <v/>
      </c>
      <c r="BF18" s="155" t="str">
        <f ca="1">IF(AND(AA18 &lt;&gt;"",'PLOs-TQF-Mapping'!AA$54 &lt;&gt; ""), AA18*'PLOs-TQF-Mapping'!AA$54,"")</f>
        <v/>
      </c>
      <c r="BG18" s="155" t="str">
        <f ca="1">IF(AND(AB18 &lt;&gt;"",'PLOs-TQF-Mapping'!AB$54 &lt;&gt; ""), AB18*'PLOs-TQF-Mapping'!AB$54,"")</f>
        <v/>
      </c>
      <c r="BH18" s="155" t="str">
        <f ca="1">IF(AND(AC18 &lt;&gt;"",'PLOs-TQF-Mapping'!AC$54 &lt;&gt; ""), AC18*'PLOs-TQF-Mapping'!AC$54,"")</f>
        <v/>
      </c>
      <c r="BI18" s="155" t="str">
        <f ca="1">IF(AND(AD18 &lt;&gt;"",'PLOs-TQF-Mapping'!AD$54 &lt;&gt; ""), AD18*'PLOs-TQF-Mapping'!AD$54,"")</f>
        <v/>
      </c>
      <c r="BJ18" s="155" t="str">
        <f ca="1">IF(AND(AE18 &lt;&gt;"",'PLOs-TQF-Mapping'!AE$54 &lt;&gt; ""), AE18*'PLOs-TQF-Mapping'!AE$54,"")</f>
        <v/>
      </c>
      <c r="BK18" s="155" t="str">
        <f ca="1">IF(AND(AF18 &lt;&gt;"",'PLOs-TQF-Mapping'!AF$54 &lt;&gt; ""), AF18*'PLOs-TQF-Mapping'!AF$54,"")</f>
        <v/>
      </c>
      <c r="BL18" s="3">
        <f t="shared" ca="1" si="8"/>
        <v>2.4014578983033688</v>
      </c>
    </row>
    <row r="19" spans="1:64">
      <c r="A19" s="104" t="str">
        <f>Grading!A12</f>
        <v>วิชาบังคับ</v>
      </c>
      <c r="B19" s="93">
        <f>Grading!B12</f>
        <v>3</v>
      </c>
      <c r="C19" s="94">
        <f>Grading!C12</f>
        <v>204321</v>
      </c>
      <c r="D19" s="191" t="str">
        <f t="shared" ca="1" si="6"/>
        <v/>
      </c>
      <c r="E19" s="191">
        <f t="shared" ca="1" si="5"/>
        <v>0.2</v>
      </c>
      <c r="F19" s="191" t="str">
        <f t="shared" ca="1" si="5"/>
        <v/>
      </c>
      <c r="G19" s="191" t="str">
        <f t="shared" ca="1" si="5"/>
        <v/>
      </c>
      <c r="H19" s="191" t="str">
        <f t="shared" ca="1" si="5"/>
        <v/>
      </c>
      <c r="I19" s="191" t="str">
        <f t="shared" ca="1" si="5"/>
        <v/>
      </c>
      <c r="J19" s="191" t="str">
        <f t="shared" ca="1" si="5"/>
        <v/>
      </c>
      <c r="K19" s="191">
        <f t="shared" ca="1" si="5"/>
        <v>0.79999999999999982</v>
      </c>
      <c r="L19" s="191" t="str">
        <f t="shared" ca="1" si="5"/>
        <v/>
      </c>
      <c r="M19" s="191" t="str">
        <f t="shared" ca="1" si="5"/>
        <v/>
      </c>
      <c r="N19" s="191" t="str">
        <f t="shared" ca="1" si="5"/>
        <v/>
      </c>
      <c r="O19" s="191" t="str">
        <f t="shared" ca="1" si="5"/>
        <v/>
      </c>
      <c r="P19" s="191" t="str">
        <f t="shared" ca="1" si="5"/>
        <v/>
      </c>
      <c r="Q19" s="191">
        <f t="shared" ca="1" si="5"/>
        <v>0.2</v>
      </c>
      <c r="R19" s="191" t="str">
        <f t="shared" ca="1" si="5"/>
        <v/>
      </c>
      <c r="S19" s="191" t="str">
        <f t="shared" ca="1" si="5"/>
        <v/>
      </c>
      <c r="T19" s="191" t="str">
        <f t="shared" ca="1" si="5"/>
        <v/>
      </c>
      <c r="U19" s="191">
        <f t="shared" ca="1" si="5"/>
        <v>0.39999999999999997</v>
      </c>
      <c r="V19" s="191" t="str">
        <f t="shared" ca="1" si="5"/>
        <v/>
      </c>
      <c r="W19" s="191" t="str">
        <f t="shared" ca="1" si="5"/>
        <v/>
      </c>
      <c r="X19" s="191" t="str">
        <f t="shared" ca="1" si="5"/>
        <v/>
      </c>
      <c r="Y19" s="191" t="str">
        <f t="shared" ca="1" si="5"/>
        <v/>
      </c>
      <c r="Z19" s="191">
        <f t="shared" ca="1" si="5"/>
        <v>0.2</v>
      </c>
      <c r="AA19" s="191">
        <f t="shared" ca="1" si="5"/>
        <v>0.2</v>
      </c>
      <c r="AB19" s="191" t="str">
        <f t="shared" ca="1" si="5"/>
        <v/>
      </c>
      <c r="AC19" s="191" t="str">
        <f t="shared" ca="1" si="5"/>
        <v/>
      </c>
      <c r="AD19" s="191" t="str">
        <f t="shared" ca="1" si="5"/>
        <v/>
      </c>
      <c r="AE19" s="191">
        <f t="shared" ca="1" si="5"/>
        <v>0.2</v>
      </c>
      <c r="AF19" s="191" t="str">
        <f t="shared" ca="1" si="5"/>
        <v/>
      </c>
      <c r="AG19" s="10">
        <f t="shared" ca="1" si="7"/>
        <v>2.1999999999999997</v>
      </c>
      <c r="AI19" s="155" t="str">
        <f ca="1">IF(AND(D19 &lt;&gt;"",'PLOs-TQF-Mapping'!D$54 &lt;&gt; ""), D19*'PLOs-TQF-Mapping'!D$54,"")</f>
        <v/>
      </c>
      <c r="AJ19" s="155" t="str">
        <f ca="1">IF(AND(E19 &lt;&gt;"",'PLOs-TQF-Mapping'!E$54 &lt;&gt; ""), E19*'PLOs-TQF-Mapping'!E$54,"")</f>
        <v/>
      </c>
      <c r="AK19" s="155" t="str">
        <f ca="1">IF(AND(F19 &lt;&gt;"",'PLOs-TQF-Mapping'!F$54 &lt;&gt; ""), F19*'PLOs-TQF-Mapping'!F$54,"")</f>
        <v/>
      </c>
      <c r="AL19" s="155" t="str">
        <f ca="1">IF(AND(G19 &lt;&gt;"",'PLOs-TQF-Mapping'!G$54 &lt;&gt; ""), G19*'PLOs-TQF-Mapping'!G$54,"")</f>
        <v/>
      </c>
      <c r="AM19" s="155" t="str">
        <f ca="1">IF(AND(H19 &lt;&gt;"",'PLOs-TQF-Mapping'!H$54 &lt;&gt; ""), H19*'PLOs-TQF-Mapping'!H$54,"")</f>
        <v/>
      </c>
      <c r="AN19" s="155" t="str">
        <f ca="1">IF(AND(I19 &lt;&gt;"",'PLOs-TQF-Mapping'!I$54 &lt;&gt; ""), I19*'PLOs-TQF-Mapping'!I$54,"")</f>
        <v/>
      </c>
      <c r="AO19" s="155" t="str">
        <f ca="1">IF(AND(J19 &lt;&gt;"",'PLOs-TQF-Mapping'!J$54 &lt;&gt; ""), J19*'PLOs-TQF-Mapping'!J$54,"")</f>
        <v/>
      </c>
      <c r="AP19" s="155">
        <f ca="1">IF(AND(K19 &lt;&gt;"",'PLOs-TQF-Mapping'!K$54 &lt;&gt; ""), K19*'PLOs-TQF-Mapping'!K$54,"")</f>
        <v>2.7445233123467068</v>
      </c>
      <c r="AQ19" s="155" t="str">
        <f ca="1">IF(AND(L19 &lt;&gt;"",'PLOs-TQF-Mapping'!L$54 &lt;&gt; ""), L19*'PLOs-TQF-Mapping'!L$54,"")</f>
        <v/>
      </c>
      <c r="AR19" s="155" t="str">
        <f ca="1">IF(AND(M19 &lt;&gt;"",'PLOs-TQF-Mapping'!M$54 &lt;&gt; ""), M19*'PLOs-TQF-Mapping'!M$54,"")</f>
        <v/>
      </c>
      <c r="AS19" s="155" t="str">
        <f ca="1">IF(AND(N19 &lt;&gt;"",'PLOs-TQF-Mapping'!N$54 &lt;&gt; ""), N19*'PLOs-TQF-Mapping'!N$54,"")</f>
        <v/>
      </c>
      <c r="AT19" s="155" t="str">
        <f ca="1">IF(AND(O19 &lt;&gt;"",'PLOs-TQF-Mapping'!O$54 &lt;&gt; ""), O19*'PLOs-TQF-Mapping'!O$54,"")</f>
        <v/>
      </c>
      <c r="AU19" s="155" t="str">
        <f ca="1">IF(AND(P19 &lt;&gt;"",'PLOs-TQF-Mapping'!P$54 &lt;&gt; ""), P19*'PLOs-TQF-Mapping'!P$54,"")</f>
        <v/>
      </c>
      <c r="AV19" s="155" t="str">
        <f ca="1">IF(AND(Q19 &lt;&gt;"",'PLOs-TQF-Mapping'!Q$54 &lt;&gt; ""), Q19*'PLOs-TQF-Mapping'!Q$54,"")</f>
        <v/>
      </c>
      <c r="AW19" s="155" t="str">
        <f ca="1">IF(AND(R19 &lt;&gt;"",'PLOs-TQF-Mapping'!R$54 &lt;&gt; ""), R19*'PLOs-TQF-Mapping'!R$54,"")</f>
        <v/>
      </c>
      <c r="AX19" s="155" t="str">
        <f ca="1">IF(AND(S19 &lt;&gt;"",'PLOs-TQF-Mapping'!S$54 &lt;&gt; ""), S19*'PLOs-TQF-Mapping'!S$54,"")</f>
        <v/>
      </c>
      <c r="AY19" s="155" t="str">
        <f ca="1">IF(AND(T19 &lt;&gt;"",'PLOs-TQF-Mapping'!T$54 &lt;&gt; ""), T19*'PLOs-TQF-Mapping'!T$54,"")</f>
        <v/>
      </c>
      <c r="AZ19" s="155" t="str">
        <f ca="1">IF(AND(U19 &lt;&gt;"",'PLOs-TQF-Mapping'!U$54 &lt;&gt; ""), U19*'PLOs-TQF-Mapping'!U$54,"")</f>
        <v/>
      </c>
      <c r="BA19" s="155" t="str">
        <f ca="1">IF(AND(V19 &lt;&gt;"",'PLOs-TQF-Mapping'!V$54 &lt;&gt; ""), V19*'PLOs-TQF-Mapping'!V$54,"")</f>
        <v/>
      </c>
      <c r="BB19" s="155" t="str">
        <f ca="1">IF(AND(W19 &lt;&gt;"",'PLOs-TQF-Mapping'!W$54 &lt;&gt; ""), W19*'PLOs-TQF-Mapping'!W$54,"")</f>
        <v/>
      </c>
      <c r="BC19" s="155" t="str">
        <f ca="1">IF(AND(X19 &lt;&gt;"",'PLOs-TQF-Mapping'!X$54 &lt;&gt; ""), X19*'PLOs-TQF-Mapping'!X$54,"")</f>
        <v/>
      </c>
      <c r="BD19" s="155" t="str">
        <f ca="1">IF(AND(Y19 &lt;&gt;"",'PLOs-TQF-Mapping'!Y$54 &lt;&gt; ""), Y19*'PLOs-TQF-Mapping'!Y$54,"")</f>
        <v/>
      </c>
      <c r="BE19" s="155" t="str">
        <f ca="1">IF(AND(Z19 &lt;&gt;"",'PLOs-TQF-Mapping'!Z$54 &lt;&gt; ""), Z19*'PLOs-TQF-Mapping'!Z$54,"")</f>
        <v/>
      </c>
      <c r="BF19" s="155" t="str">
        <f ca="1">IF(AND(AA19 &lt;&gt;"",'PLOs-TQF-Mapping'!AA$54 &lt;&gt; ""), AA19*'PLOs-TQF-Mapping'!AA$54,"")</f>
        <v/>
      </c>
      <c r="BG19" s="155" t="str">
        <f ca="1">IF(AND(AB19 &lt;&gt;"",'PLOs-TQF-Mapping'!AB$54 &lt;&gt; ""), AB19*'PLOs-TQF-Mapping'!AB$54,"")</f>
        <v/>
      </c>
      <c r="BH19" s="155" t="str">
        <f ca="1">IF(AND(AC19 &lt;&gt;"",'PLOs-TQF-Mapping'!AC$54 &lt;&gt; ""), AC19*'PLOs-TQF-Mapping'!AC$54,"")</f>
        <v/>
      </c>
      <c r="BI19" s="155" t="str">
        <f ca="1">IF(AND(AD19 &lt;&gt;"",'PLOs-TQF-Mapping'!AD$54 &lt;&gt; ""), AD19*'PLOs-TQF-Mapping'!AD$54,"")</f>
        <v/>
      </c>
      <c r="BJ19" s="155" t="str">
        <f ca="1">IF(AND(AE19 &lt;&gt;"",'PLOs-TQF-Mapping'!AE$54 &lt;&gt; ""), AE19*'PLOs-TQF-Mapping'!AE$54,"")</f>
        <v/>
      </c>
      <c r="BK19" s="155" t="str">
        <f ca="1">IF(AND(AF19 &lt;&gt;"",'PLOs-TQF-Mapping'!AF$54 &lt;&gt; ""), AF19*'PLOs-TQF-Mapping'!AF$54,"")</f>
        <v/>
      </c>
      <c r="BL19" s="3">
        <f t="shared" ca="1" si="8"/>
        <v>2.7445233123467068</v>
      </c>
    </row>
    <row r="20" spans="1:64">
      <c r="A20" s="104" t="str">
        <f>Grading!A13</f>
        <v>วิชาบังคับ</v>
      </c>
      <c r="B20" s="93">
        <f>Grading!B13</f>
        <v>3</v>
      </c>
      <c r="C20" s="94">
        <f>Grading!C13</f>
        <v>204341</v>
      </c>
      <c r="D20" s="191" t="str">
        <f t="shared" ca="1" si="6"/>
        <v/>
      </c>
      <c r="E20" s="191" t="str">
        <f t="shared" ca="1" si="5"/>
        <v/>
      </c>
      <c r="F20" s="191" t="str">
        <f t="shared" ca="1" si="5"/>
        <v/>
      </c>
      <c r="G20" s="191" t="str">
        <f t="shared" ca="1" si="5"/>
        <v/>
      </c>
      <c r="H20" s="191" t="str">
        <f t="shared" ref="H20:W24" ca="1" si="9">IF(INDIRECT("'"&amp;$C20&amp;"'"&amp;"!"&amp;H$1&amp;"$53")&gt;0,INDIRECT("'"&amp;$C20&amp;"'"&amp;"!"&amp;H$1&amp;"$53"),"")</f>
        <v/>
      </c>
      <c r="I20" s="191" t="str">
        <f t="shared" ca="1" si="9"/>
        <v/>
      </c>
      <c r="J20" s="191" t="str">
        <f t="shared" ca="1" si="9"/>
        <v/>
      </c>
      <c r="K20" s="191">
        <f t="shared" ca="1" si="9"/>
        <v>0.7</v>
      </c>
      <c r="L20" s="191" t="str">
        <f t="shared" ca="1" si="9"/>
        <v/>
      </c>
      <c r="M20" s="191" t="str">
        <f t="shared" ca="1" si="9"/>
        <v/>
      </c>
      <c r="N20" s="191" t="str">
        <f t="shared" ca="1" si="9"/>
        <v/>
      </c>
      <c r="O20" s="191" t="str">
        <f t="shared" ca="1" si="9"/>
        <v/>
      </c>
      <c r="P20" s="191" t="str">
        <f t="shared" ca="1" si="9"/>
        <v/>
      </c>
      <c r="Q20" s="191" t="str">
        <f t="shared" ca="1" si="9"/>
        <v/>
      </c>
      <c r="R20" s="191" t="str">
        <f t="shared" ca="1" si="9"/>
        <v/>
      </c>
      <c r="S20" s="191">
        <f t="shared" ca="1" si="9"/>
        <v>0.3</v>
      </c>
      <c r="T20" s="191" t="str">
        <f t="shared" ca="1" si="9"/>
        <v/>
      </c>
      <c r="U20" s="191" t="str">
        <f t="shared" ca="1" si="9"/>
        <v/>
      </c>
      <c r="V20" s="191" t="str">
        <f t="shared" ca="1" si="9"/>
        <v/>
      </c>
      <c r="W20" s="191" t="str">
        <f t="shared" ca="1" si="9"/>
        <v/>
      </c>
      <c r="X20" s="191" t="str">
        <f t="shared" ref="X20:AF24" ca="1" si="10">IF(INDIRECT("'"&amp;$C20&amp;"'"&amp;"!"&amp;X$1&amp;"$53")&gt;0,INDIRECT("'"&amp;$C20&amp;"'"&amp;"!"&amp;X$1&amp;"$53"),"")</f>
        <v/>
      </c>
      <c r="Y20" s="191" t="str">
        <f t="shared" ca="1" si="10"/>
        <v/>
      </c>
      <c r="Z20" s="191" t="str">
        <f t="shared" ca="1" si="10"/>
        <v/>
      </c>
      <c r="AA20" s="191" t="str">
        <f t="shared" ca="1" si="10"/>
        <v/>
      </c>
      <c r="AB20" s="191" t="str">
        <f t="shared" ca="1" si="10"/>
        <v/>
      </c>
      <c r="AC20" s="191" t="str">
        <f t="shared" ca="1" si="10"/>
        <v/>
      </c>
      <c r="AD20" s="191" t="str">
        <f t="shared" ca="1" si="10"/>
        <v/>
      </c>
      <c r="AE20" s="191" t="str">
        <f t="shared" ca="1" si="10"/>
        <v/>
      </c>
      <c r="AF20" s="191" t="str">
        <f t="shared" ca="1" si="10"/>
        <v/>
      </c>
      <c r="AG20" s="10">
        <f t="shared" ca="1" si="7"/>
        <v>1</v>
      </c>
      <c r="AI20" s="155" t="str">
        <f ca="1">IF(AND(D20 &lt;&gt;"",'PLOs-TQF-Mapping'!D$54 &lt;&gt; ""), D20*'PLOs-TQF-Mapping'!D$54,"")</f>
        <v/>
      </c>
      <c r="AJ20" s="155" t="str">
        <f ca="1">IF(AND(E20 &lt;&gt;"",'PLOs-TQF-Mapping'!E$54 &lt;&gt; ""), E20*'PLOs-TQF-Mapping'!E$54,"")</f>
        <v/>
      </c>
      <c r="AK20" s="155" t="str">
        <f ca="1">IF(AND(F20 &lt;&gt;"",'PLOs-TQF-Mapping'!F$54 &lt;&gt; ""), F20*'PLOs-TQF-Mapping'!F$54,"")</f>
        <v/>
      </c>
      <c r="AL20" s="155" t="str">
        <f ca="1">IF(AND(G20 &lt;&gt;"",'PLOs-TQF-Mapping'!G$54 &lt;&gt; ""), G20*'PLOs-TQF-Mapping'!G$54,"")</f>
        <v/>
      </c>
      <c r="AM20" s="155" t="str">
        <f ca="1">IF(AND(H20 &lt;&gt;"",'PLOs-TQF-Mapping'!H$54 &lt;&gt; ""), H20*'PLOs-TQF-Mapping'!H$54,"")</f>
        <v/>
      </c>
      <c r="AN20" s="155" t="str">
        <f ca="1">IF(AND(I20 &lt;&gt;"",'PLOs-TQF-Mapping'!I$54 &lt;&gt; ""), I20*'PLOs-TQF-Mapping'!I$54,"")</f>
        <v/>
      </c>
      <c r="AO20" s="155" t="str">
        <f ca="1">IF(AND(J20 &lt;&gt;"",'PLOs-TQF-Mapping'!J$54 &lt;&gt; ""), J20*'PLOs-TQF-Mapping'!J$54,"")</f>
        <v/>
      </c>
      <c r="AP20" s="155">
        <f ca="1">IF(AND(K20 &lt;&gt;"",'PLOs-TQF-Mapping'!K$54 &lt;&gt; ""), K20*'PLOs-TQF-Mapping'!K$54,"")</f>
        <v>2.4014578983033688</v>
      </c>
      <c r="AQ20" s="155" t="str">
        <f ca="1">IF(AND(L20 &lt;&gt;"",'PLOs-TQF-Mapping'!L$54 &lt;&gt; ""), L20*'PLOs-TQF-Mapping'!L$54,"")</f>
        <v/>
      </c>
      <c r="AR20" s="155" t="str">
        <f ca="1">IF(AND(M20 &lt;&gt;"",'PLOs-TQF-Mapping'!M$54 &lt;&gt; ""), M20*'PLOs-TQF-Mapping'!M$54,"")</f>
        <v/>
      </c>
      <c r="AS20" s="155" t="str">
        <f ca="1">IF(AND(N20 &lt;&gt;"",'PLOs-TQF-Mapping'!N$54 &lt;&gt; ""), N20*'PLOs-TQF-Mapping'!N$54,"")</f>
        <v/>
      </c>
      <c r="AT20" s="155" t="str">
        <f ca="1">IF(AND(O20 &lt;&gt;"",'PLOs-TQF-Mapping'!O$54 &lt;&gt; ""), O20*'PLOs-TQF-Mapping'!O$54,"")</f>
        <v/>
      </c>
      <c r="AU20" s="155" t="str">
        <f ca="1">IF(AND(P20 &lt;&gt;"",'PLOs-TQF-Mapping'!P$54 &lt;&gt; ""), P20*'PLOs-TQF-Mapping'!P$54,"")</f>
        <v/>
      </c>
      <c r="AV20" s="155" t="str">
        <f ca="1">IF(AND(Q20 &lt;&gt;"",'PLOs-TQF-Mapping'!Q$54 &lt;&gt; ""), Q20*'PLOs-TQF-Mapping'!Q$54,"")</f>
        <v/>
      </c>
      <c r="AW20" s="155" t="str">
        <f ca="1">IF(AND(R20 &lt;&gt;"",'PLOs-TQF-Mapping'!R$54 &lt;&gt; ""), R20*'PLOs-TQF-Mapping'!R$54,"")</f>
        <v/>
      </c>
      <c r="AX20" s="155" t="str">
        <f ca="1">IF(AND(S20 &lt;&gt;"",'PLOs-TQF-Mapping'!S$54 &lt;&gt; ""), S20*'PLOs-TQF-Mapping'!S$54,"")</f>
        <v/>
      </c>
      <c r="AY20" s="155" t="str">
        <f ca="1">IF(AND(T20 &lt;&gt;"",'PLOs-TQF-Mapping'!T$54 &lt;&gt; ""), T20*'PLOs-TQF-Mapping'!T$54,"")</f>
        <v/>
      </c>
      <c r="AZ20" s="155" t="str">
        <f ca="1">IF(AND(U20 &lt;&gt;"",'PLOs-TQF-Mapping'!U$54 &lt;&gt; ""), U20*'PLOs-TQF-Mapping'!U$54,"")</f>
        <v/>
      </c>
      <c r="BA20" s="155" t="str">
        <f ca="1">IF(AND(V20 &lt;&gt;"",'PLOs-TQF-Mapping'!V$54 &lt;&gt; ""), V20*'PLOs-TQF-Mapping'!V$54,"")</f>
        <v/>
      </c>
      <c r="BB20" s="155" t="str">
        <f ca="1">IF(AND(W20 &lt;&gt;"",'PLOs-TQF-Mapping'!W$54 &lt;&gt; ""), W20*'PLOs-TQF-Mapping'!W$54,"")</f>
        <v/>
      </c>
      <c r="BC20" s="155" t="str">
        <f ca="1">IF(AND(X20 &lt;&gt;"",'PLOs-TQF-Mapping'!X$54 &lt;&gt; ""), X20*'PLOs-TQF-Mapping'!X$54,"")</f>
        <v/>
      </c>
      <c r="BD20" s="155" t="str">
        <f ca="1">IF(AND(Y20 &lt;&gt;"",'PLOs-TQF-Mapping'!Y$54 &lt;&gt; ""), Y20*'PLOs-TQF-Mapping'!Y$54,"")</f>
        <v/>
      </c>
      <c r="BE20" s="155" t="str">
        <f ca="1">IF(AND(Z20 &lt;&gt;"",'PLOs-TQF-Mapping'!Z$54 &lt;&gt; ""), Z20*'PLOs-TQF-Mapping'!Z$54,"")</f>
        <v/>
      </c>
      <c r="BF20" s="155" t="str">
        <f ca="1">IF(AND(AA20 &lt;&gt;"",'PLOs-TQF-Mapping'!AA$54 &lt;&gt; ""), AA20*'PLOs-TQF-Mapping'!AA$54,"")</f>
        <v/>
      </c>
      <c r="BG20" s="155" t="str">
        <f ca="1">IF(AND(AB20 &lt;&gt;"",'PLOs-TQF-Mapping'!AB$54 &lt;&gt; ""), AB20*'PLOs-TQF-Mapping'!AB$54,"")</f>
        <v/>
      </c>
      <c r="BH20" s="155" t="str">
        <f ca="1">IF(AND(AC20 &lt;&gt;"",'PLOs-TQF-Mapping'!AC$54 &lt;&gt; ""), AC20*'PLOs-TQF-Mapping'!AC$54,"")</f>
        <v/>
      </c>
      <c r="BI20" s="155" t="str">
        <f ca="1">IF(AND(AD20 &lt;&gt;"",'PLOs-TQF-Mapping'!AD$54 &lt;&gt; ""), AD20*'PLOs-TQF-Mapping'!AD$54,"")</f>
        <v/>
      </c>
      <c r="BJ20" s="155" t="str">
        <f ca="1">IF(AND(AE20 &lt;&gt;"",'PLOs-TQF-Mapping'!AE$54 &lt;&gt; ""), AE20*'PLOs-TQF-Mapping'!AE$54,"")</f>
        <v/>
      </c>
      <c r="BK20" s="155" t="str">
        <f ca="1">IF(AND(AF20 &lt;&gt;"",'PLOs-TQF-Mapping'!AF$54 &lt;&gt; ""), AF20*'PLOs-TQF-Mapping'!AF$54,"")</f>
        <v/>
      </c>
      <c r="BL20" s="3">
        <f t="shared" ca="1" si="8"/>
        <v>2.4014578983033688</v>
      </c>
    </row>
    <row r="21" spans="1:64">
      <c r="A21" s="104" t="str">
        <f>Grading!A14</f>
        <v>วิชาบังคับ</v>
      </c>
      <c r="B21" s="93">
        <f>Grading!B14</f>
        <v>3</v>
      </c>
      <c r="C21" s="94">
        <f>Grading!C14</f>
        <v>204361</v>
      </c>
      <c r="D21" s="191" t="str">
        <f t="shared" ca="1" si="6"/>
        <v/>
      </c>
      <c r="E21" s="191" t="str">
        <f t="shared" ca="1" si="6"/>
        <v/>
      </c>
      <c r="F21" s="191">
        <f t="shared" ca="1" si="6"/>
        <v>0.05</v>
      </c>
      <c r="G21" s="191">
        <f t="shared" ca="1" si="6"/>
        <v>0.05</v>
      </c>
      <c r="H21" s="191" t="str">
        <f t="shared" ca="1" si="6"/>
        <v/>
      </c>
      <c r="I21" s="191" t="str">
        <f t="shared" ca="1" si="6"/>
        <v/>
      </c>
      <c r="J21" s="191">
        <f t="shared" ca="1" si="6"/>
        <v>0.19999999999999996</v>
      </c>
      <c r="K21" s="191">
        <f t="shared" ca="1" si="6"/>
        <v>0.64999999999999991</v>
      </c>
      <c r="L21" s="191">
        <f t="shared" ca="1" si="6"/>
        <v>0.54999999999999993</v>
      </c>
      <c r="M21" s="191">
        <f t="shared" ca="1" si="6"/>
        <v>0.74999999999999989</v>
      </c>
      <c r="N21" s="191" t="str">
        <f t="shared" ca="1" si="6"/>
        <v/>
      </c>
      <c r="O21" s="191" t="str">
        <f t="shared" ca="1" si="6"/>
        <v/>
      </c>
      <c r="P21" s="191">
        <f t="shared" ca="1" si="6"/>
        <v>0.6</v>
      </c>
      <c r="Q21" s="191" t="str">
        <f t="shared" ca="1" si="6"/>
        <v/>
      </c>
      <c r="R21" s="191">
        <f t="shared" ca="1" si="6"/>
        <v>0.6</v>
      </c>
      <c r="S21" s="191">
        <f t="shared" ca="1" si="6"/>
        <v>0.79999999999999993</v>
      </c>
      <c r="T21" s="191">
        <f t="shared" ca="1" si="9"/>
        <v>0.24999999999999994</v>
      </c>
      <c r="U21" s="191" t="str">
        <f t="shared" ca="1" si="9"/>
        <v/>
      </c>
      <c r="V21" s="191">
        <f t="shared" ca="1" si="9"/>
        <v>0.74999999999999989</v>
      </c>
      <c r="W21" s="191">
        <f t="shared" ca="1" si="9"/>
        <v>0.19999999999999996</v>
      </c>
      <c r="X21" s="191">
        <f t="shared" ca="1" si="10"/>
        <v>0.29999999999999993</v>
      </c>
      <c r="Y21" s="191" t="str">
        <f t="shared" ca="1" si="10"/>
        <v/>
      </c>
      <c r="Z21" s="191" t="str">
        <f t="shared" ca="1" si="10"/>
        <v/>
      </c>
      <c r="AA21" s="191" t="str">
        <f t="shared" ca="1" si="10"/>
        <v/>
      </c>
      <c r="AB21" s="191">
        <f t="shared" ca="1" si="10"/>
        <v>9.9999999999999992E-2</v>
      </c>
      <c r="AC21" s="191">
        <f t="shared" ca="1" si="10"/>
        <v>0.14999999999999997</v>
      </c>
      <c r="AD21" s="191">
        <f t="shared" ca="1" si="10"/>
        <v>0.24999999999999994</v>
      </c>
      <c r="AE21" s="191" t="str">
        <f t="shared" ca="1" si="10"/>
        <v/>
      </c>
      <c r="AF21" s="191">
        <f t="shared" ca="1" si="10"/>
        <v>0.29999999999999993</v>
      </c>
      <c r="AG21" s="10">
        <f t="shared" ca="1" si="7"/>
        <v>6.55</v>
      </c>
      <c r="AI21" s="155" t="str">
        <f ca="1">IF(AND(D21 &lt;&gt;"",'PLOs-TQF-Mapping'!D$54 &lt;&gt; ""), D21*'PLOs-TQF-Mapping'!D$54,"")</f>
        <v/>
      </c>
      <c r="AJ21" s="155" t="str">
        <f ca="1">IF(AND(E21 &lt;&gt;"",'PLOs-TQF-Mapping'!E$54 &lt;&gt; ""), E21*'PLOs-TQF-Mapping'!E$54,"")</f>
        <v/>
      </c>
      <c r="AK21" s="155" t="str">
        <f ca="1">IF(AND(F21 &lt;&gt;"",'PLOs-TQF-Mapping'!F$54 &lt;&gt; ""), F21*'PLOs-TQF-Mapping'!F$54,"")</f>
        <v/>
      </c>
      <c r="AL21" s="155" t="str">
        <f ca="1">IF(AND(G21 &lt;&gt;"",'PLOs-TQF-Mapping'!G$54 &lt;&gt; ""), G21*'PLOs-TQF-Mapping'!G$54,"")</f>
        <v/>
      </c>
      <c r="AM21" s="155" t="str">
        <f ca="1">IF(AND(H21 &lt;&gt;"",'PLOs-TQF-Mapping'!H$54 &lt;&gt; ""), H21*'PLOs-TQF-Mapping'!H$54,"")</f>
        <v/>
      </c>
      <c r="AN21" s="155" t="str">
        <f ca="1">IF(AND(I21 &lt;&gt;"",'PLOs-TQF-Mapping'!I$54 &lt;&gt; ""), I21*'PLOs-TQF-Mapping'!I$54,"")</f>
        <v/>
      </c>
      <c r="AO21" s="155" t="str">
        <f ca="1">IF(AND(J21 &lt;&gt;"",'PLOs-TQF-Mapping'!J$54 &lt;&gt; ""), J21*'PLOs-TQF-Mapping'!J$54,"")</f>
        <v/>
      </c>
      <c r="AP21" s="155">
        <f ca="1">IF(AND(K21 &lt;&gt;"",'PLOs-TQF-Mapping'!K$54 &lt;&gt; ""), K21*'PLOs-TQF-Mapping'!K$54,"")</f>
        <v>2.2299251912816995</v>
      </c>
      <c r="AQ21" s="155">
        <f ca="1">IF(AND(L21 &lt;&gt;"",'PLOs-TQF-Mapping'!L$54 &lt;&gt; ""), L21*'PLOs-TQF-Mapping'!L$54,"")</f>
        <v>1.901810903519088</v>
      </c>
      <c r="AR21" s="155" t="str">
        <f ca="1">IF(AND(M21 &lt;&gt;"",'PLOs-TQF-Mapping'!M$54 &lt;&gt; ""), M21*'PLOs-TQF-Mapping'!M$54,"")</f>
        <v/>
      </c>
      <c r="AS21" s="155" t="str">
        <f ca="1">IF(AND(N21 &lt;&gt;"",'PLOs-TQF-Mapping'!N$54 &lt;&gt; ""), N21*'PLOs-TQF-Mapping'!N$54,"")</f>
        <v/>
      </c>
      <c r="AT21" s="155" t="str">
        <f ca="1">IF(AND(O21 &lt;&gt;"",'PLOs-TQF-Mapping'!O$54 &lt;&gt; ""), O21*'PLOs-TQF-Mapping'!O$54,"")</f>
        <v/>
      </c>
      <c r="AU21" s="155">
        <f ca="1">IF(AND(P21 &lt;&gt;"",'PLOs-TQF-Mapping'!P$54 &lt;&gt; ""), P21*'PLOs-TQF-Mapping'!P$54,"")</f>
        <v>2.0117647058823529</v>
      </c>
      <c r="AV21" s="155" t="str">
        <f ca="1">IF(AND(Q21 &lt;&gt;"",'PLOs-TQF-Mapping'!Q$54 &lt;&gt; ""), Q21*'PLOs-TQF-Mapping'!Q$54,"")</f>
        <v/>
      </c>
      <c r="AW21" s="155">
        <f ca="1">IF(AND(R21 &lt;&gt;"",'PLOs-TQF-Mapping'!R$54 &lt;&gt; ""), R21*'PLOs-TQF-Mapping'!R$54,"")</f>
        <v>2.2368272658713835</v>
      </c>
      <c r="AX21" s="155" t="str">
        <f ca="1">IF(AND(S21 &lt;&gt;"",'PLOs-TQF-Mapping'!S$54 &lt;&gt; ""), S21*'PLOs-TQF-Mapping'!S$54,"")</f>
        <v/>
      </c>
      <c r="AY21" s="155" t="str">
        <f ca="1">IF(AND(T21 &lt;&gt;"",'PLOs-TQF-Mapping'!T$54 &lt;&gt; ""), T21*'PLOs-TQF-Mapping'!T$54,"")</f>
        <v/>
      </c>
      <c r="AZ21" s="155" t="str">
        <f ca="1">IF(AND(U21 &lt;&gt;"",'PLOs-TQF-Mapping'!U$54 &lt;&gt; ""), U21*'PLOs-TQF-Mapping'!U$54,"")</f>
        <v/>
      </c>
      <c r="BA21" s="155">
        <f ca="1">IF(AND(V21 &lt;&gt;"",'PLOs-TQF-Mapping'!V$54 &lt;&gt; ""), V21*'PLOs-TQF-Mapping'!V$54,"")</f>
        <v>2.6852540193065484</v>
      </c>
      <c r="BB21" s="155" t="str">
        <f ca="1">IF(AND(W21 &lt;&gt;"",'PLOs-TQF-Mapping'!W$54 &lt;&gt; ""), W21*'PLOs-TQF-Mapping'!W$54,"")</f>
        <v/>
      </c>
      <c r="BC21" s="155" t="str">
        <f ca="1">IF(AND(X21 &lt;&gt;"",'PLOs-TQF-Mapping'!X$54 &lt;&gt; ""), X21*'PLOs-TQF-Mapping'!X$54,"")</f>
        <v/>
      </c>
      <c r="BD21" s="155" t="str">
        <f ca="1">IF(AND(Y21 &lt;&gt;"",'PLOs-TQF-Mapping'!Y$54 &lt;&gt; ""), Y21*'PLOs-TQF-Mapping'!Y$54,"")</f>
        <v/>
      </c>
      <c r="BE21" s="155" t="str">
        <f ca="1">IF(AND(Z21 &lt;&gt;"",'PLOs-TQF-Mapping'!Z$54 &lt;&gt; ""), Z21*'PLOs-TQF-Mapping'!Z$54,"")</f>
        <v/>
      </c>
      <c r="BF21" s="155" t="str">
        <f ca="1">IF(AND(AA21 &lt;&gt;"",'PLOs-TQF-Mapping'!AA$54 &lt;&gt; ""), AA21*'PLOs-TQF-Mapping'!AA$54,"")</f>
        <v/>
      </c>
      <c r="BG21" s="155" t="str">
        <f ca="1">IF(AND(AB21 &lt;&gt;"",'PLOs-TQF-Mapping'!AB$54 &lt;&gt; ""), AB21*'PLOs-TQF-Mapping'!AB$54,"")</f>
        <v/>
      </c>
      <c r="BH21" s="155" t="str">
        <f ca="1">IF(AND(AC21 &lt;&gt;"",'PLOs-TQF-Mapping'!AC$54 &lt;&gt; ""), AC21*'PLOs-TQF-Mapping'!AC$54,"")</f>
        <v/>
      </c>
      <c r="BI21" s="155">
        <f ca="1">IF(AND(AD21 &lt;&gt;"",'PLOs-TQF-Mapping'!AD$54 &lt;&gt; ""), AD21*'PLOs-TQF-Mapping'!AD$54,"")</f>
        <v>0.90316385700621704</v>
      </c>
      <c r="BJ21" s="155" t="str">
        <f ca="1">IF(AND(AE21 &lt;&gt;"",'PLOs-TQF-Mapping'!AE$54 &lt;&gt; ""), AE21*'PLOs-TQF-Mapping'!AE$54,"")</f>
        <v/>
      </c>
      <c r="BK21" s="155" t="str">
        <f ca="1">IF(AND(AF21 &lt;&gt;"",'PLOs-TQF-Mapping'!AF$54 &lt;&gt; ""), AF21*'PLOs-TQF-Mapping'!AF$54,"")</f>
        <v/>
      </c>
      <c r="BL21" s="3">
        <f t="shared" ca="1" si="8"/>
        <v>11.968745942867288</v>
      </c>
    </row>
    <row r="22" spans="1:64">
      <c r="A22" s="104" t="str">
        <f>Grading!A15</f>
        <v>วิชาบังคับ</v>
      </c>
      <c r="B22" s="93">
        <f>Grading!B15</f>
        <v>3</v>
      </c>
      <c r="C22" s="94">
        <f>Grading!C15</f>
        <v>204362</v>
      </c>
      <c r="D22" s="191" t="str">
        <f t="shared" ca="1" si="6"/>
        <v/>
      </c>
      <c r="E22" s="191">
        <f t="shared" ca="1" si="6"/>
        <v>1</v>
      </c>
      <c r="F22" s="191" t="str">
        <f t="shared" ca="1" si="6"/>
        <v/>
      </c>
      <c r="G22" s="191" t="str">
        <f t="shared" ca="1" si="6"/>
        <v/>
      </c>
      <c r="H22" s="191" t="str">
        <f t="shared" ca="1" si="6"/>
        <v/>
      </c>
      <c r="I22" s="191" t="str">
        <f t="shared" ca="1" si="6"/>
        <v/>
      </c>
      <c r="J22" s="191" t="str">
        <f t="shared" ca="1" si="6"/>
        <v/>
      </c>
      <c r="K22" s="191" t="str">
        <f t="shared" ca="1" si="6"/>
        <v/>
      </c>
      <c r="L22" s="191">
        <f t="shared" ca="1" si="6"/>
        <v>1</v>
      </c>
      <c r="M22" s="191" t="str">
        <f t="shared" ca="1" si="6"/>
        <v/>
      </c>
      <c r="N22" s="191" t="str">
        <f t="shared" ca="1" si="6"/>
        <v/>
      </c>
      <c r="O22" s="191" t="str">
        <f t="shared" ca="1" si="6"/>
        <v/>
      </c>
      <c r="P22" s="191" t="str">
        <f t="shared" ca="1" si="6"/>
        <v/>
      </c>
      <c r="Q22" s="191">
        <f t="shared" ca="1" si="6"/>
        <v>1</v>
      </c>
      <c r="R22" s="191" t="str">
        <f t="shared" ca="1" si="6"/>
        <v/>
      </c>
      <c r="S22" s="191">
        <f t="shared" ca="1" si="6"/>
        <v>1</v>
      </c>
      <c r="T22" s="191" t="str">
        <f t="shared" ca="1" si="9"/>
        <v/>
      </c>
      <c r="U22" s="191">
        <f t="shared" ca="1" si="9"/>
        <v>1</v>
      </c>
      <c r="V22" s="191">
        <f t="shared" ca="1" si="9"/>
        <v>1</v>
      </c>
      <c r="W22" s="191" t="str">
        <f t="shared" ca="1" si="9"/>
        <v/>
      </c>
      <c r="X22" s="191" t="str">
        <f t="shared" ca="1" si="10"/>
        <v/>
      </c>
      <c r="Y22" s="191" t="str">
        <f t="shared" ca="1" si="10"/>
        <v/>
      </c>
      <c r="Z22" s="191" t="str">
        <f t="shared" ca="1" si="10"/>
        <v/>
      </c>
      <c r="AA22" s="191" t="str">
        <f t="shared" ca="1" si="10"/>
        <v/>
      </c>
      <c r="AB22" s="191">
        <f t="shared" ca="1" si="10"/>
        <v>1</v>
      </c>
      <c r="AC22" s="191">
        <f t="shared" ca="1" si="10"/>
        <v>1</v>
      </c>
      <c r="AD22" s="191" t="str">
        <f t="shared" ca="1" si="10"/>
        <v/>
      </c>
      <c r="AE22" s="191" t="str">
        <f t="shared" ca="1" si="10"/>
        <v/>
      </c>
      <c r="AF22" s="191">
        <f t="shared" ca="1" si="10"/>
        <v>1</v>
      </c>
      <c r="AG22" s="10">
        <f t="shared" ca="1" si="7"/>
        <v>9</v>
      </c>
      <c r="AI22" s="155" t="str">
        <f ca="1">IF(AND(D22 &lt;&gt;"",'PLOs-TQF-Mapping'!D$54 &lt;&gt; ""), D22*'PLOs-TQF-Mapping'!D$54,"")</f>
        <v/>
      </c>
      <c r="AJ22" s="155" t="str">
        <f ca="1">IF(AND(E22 &lt;&gt;"",'PLOs-TQF-Mapping'!E$54 &lt;&gt; ""), E22*'PLOs-TQF-Mapping'!E$54,"")</f>
        <v/>
      </c>
      <c r="AK22" s="155" t="str">
        <f ca="1">IF(AND(F22 &lt;&gt;"",'PLOs-TQF-Mapping'!F$54 &lt;&gt; ""), F22*'PLOs-TQF-Mapping'!F$54,"")</f>
        <v/>
      </c>
      <c r="AL22" s="155" t="str">
        <f ca="1">IF(AND(G22 &lt;&gt;"",'PLOs-TQF-Mapping'!G$54 &lt;&gt; ""), G22*'PLOs-TQF-Mapping'!G$54,"")</f>
        <v/>
      </c>
      <c r="AM22" s="155" t="str">
        <f ca="1">IF(AND(H22 &lt;&gt;"",'PLOs-TQF-Mapping'!H$54 &lt;&gt; ""), H22*'PLOs-TQF-Mapping'!H$54,"")</f>
        <v/>
      </c>
      <c r="AN22" s="155" t="str">
        <f ca="1">IF(AND(I22 &lt;&gt;"",'PLOs-TQF-Mapping'!I$54 &lt;&gt; ""), I22*'PLOs-TQF-Mapping'!I$54,"")</f>
        <v/>
      </c>
      <c r="AO22" s="155" t="str">
        <f ca="1">IF(AND(J22 &lt;&gt;"",'PLOs-TQF-Mapping'!J$54 &lt;&gt; ""), J22*'PLOs-TQF-Mapping'!J$54,"")</f>
        <v/>
      </c>
      <c r="AP22" s="155" t="str">
        <f ca="1">IF(AND(K22 &lt;&gt;"",'PLOs-TQF-Mapping'!K$54 &lt;&gt; ""), K22*'PLOs-TQF-Mapping'!K$54,"")</f>
        <v/>
      </c>
      <c r="AQ22" s="155">
        <f ca="1">IF(AND(L22 &lt;&gt;"",'PLOs-TQF-Mapping'!L$54 &lt;&gt; ""), L22*'PLOs-TQF-Mapping'!L$54,"")</f>
        <v>3.457838006398342</v>
      </c>
      <c r="AR22" s="155" t="str">
        <f ca="1">IF(AND(M22 &lt;&gt;"",'PLOs-TQF-Mapping'!M$54 &lt;&gt; ""), M22*'PLOs-TQF-Mapping'!M$54,"")</f>
        <v/>
      </c>
      <c r="AS22" s="155" t="str">
        <f ca="1">IF(AND(N22 &lt;&gt;"",'PLOs-TQF-Mapping'!N$54 &lt;&gt; ""), N22*'PLOs-TQF-Mapping'!N$54,"")</f>
        <v/>
      </c>
      <c r="AT22" s="155" t="str">
        <f ca="1">IF(AND(O22 &lt;&gt;"",'PLOs-TQF-Mapping'!O$54 &lt;&gt; ""), O22*'PLOs-TQF-Mapping'!O$54,"")</f>
        <v/>
      </c>
      <c r="AU22" s="155" t="str">
        <f ca="1">IF(AND(P22 &lt;&gt;"",'PLOs-TQF-Mapping'!P$54 &lt;&gt; ""), P22*'PLOs-TQF-Mapping'!P$54,"")</f>
        <v/>
      </c>
      <c r="AV22" s="155" t="str">
        <f ca="1">IF(AND(Q22 &lt;&gt;"",'PLOs-TQF-Mapping'!Q$54 &lt;&gt; ""), Q22*'PLOs-TQF-Mapping'!Q$54,"")</f>
        <v/>
      </c>
      <c r="AW22" s="155" t="str">
        <f ca="1">IF(AND(R22 &lt;&gt;"",'PLOs-TQF-Mapping'!R$54 &lt;&gt; ""), R22*'PLOs-TQF-Mapping'!R$54,"")</f>
        <v/>
      </c>
      <c r="AX22" s="155" t="str">
        <f ca="1">IF(AND(S22 &lt;&gt;"",'PLOs-TQF-Mapping'!S$54 &lt;&gt; ""), S22*'PLOs-TQF-Mapping'!S$54,"")</f>
        <v/>
      </c>
      <c r="AY22" s="155" t="str">
        <f ca="1">IF(AND(T22 &lt;&gt;"",'PLOs-TQF-Mapping'!T$54 &lt;&gt; ""), T22*'PLOs-TQF-Mapping'!T$54,"")</f>
        <v/>
      </c>
      <c r="AZ22" s="155" t="str">
        <f ca="1">IF(AND(U22 &lt;&gt;"",'PLOs-TQF-Mapping'!U$54 &lt;&gt; ""), U22*'PLOs-TQF-Mapping'!U$54,"")</f>
        <v/>
      </c>
      <c r="BA22" s="155">
        <f ca="1">IF(AND(V22 &lt;&gt;"",'PLOs-TQF-Mapping'!V$54 &lt;&gt; ""), V22*'PLOs-TQF-Mapping'!V$54,"")</f>
        <v>3.5803386924087319</v>
      </c>
      <c r="BB22" s="155" t="str">
        <f ca="1">IF(AND(W22 &lt;&gt;"",'PLOs-TQF-Mapping'!W$54 &lt;&gt; ""), W22*'PLOs-TQF-Mapping'!W$54,"")</f>
        <v/>
      </c>
      <c r="BC22" s="155" t="str">
        <f ca="1">IF(AND(X22 &lt;&gt;"",'PLOs-TQF-Mapping'!X$54 &lt;&gt; ""), X22*'PLOs-TQF-Mapping'!X$54,"")</f>
        <v/>
      </c>
      <c r="BD22" s="155" t="str">
        <f ca="1">IF(AND(Y22 &lt;&gt;"",'PLOs-TQF-Mapping'!Y$54 &lt;&gt; ""), Y22*'PLOs-TQF-Mapping'!Y$54,"")</f>
        <v/>
      </c>
      <c r="BE22" s="155" t="str">
        <f ca="1">IF(AND(Z22 &lt;&gt;"",'PLOs-TQF-Mapping'!Z$54 &lt;&gt; ""), Z22*'PLOs-TQF-Mapping'!Z$54,"")</f>
        <v/>
      </c>
      <c r="BF22" s="155" t="str">
        <f ca="1">IF(AND(AA22 &lt;&gt;"",'PLOs-TQF-Mapping'!AA$54 &lt;&gt; ""), AA22*'PLOs-TQF-Mapping'!AA$54,"")</f>
        <v/>
      </c>
      <c r="BG22" s="155" t="str">
        <f ca="1">IF(AND(AB22 &lt;&gt;"",'PLOs-TQF-Mapping'!AB$54 &lt;&gt; ""), AB22*'PLOs-TQF-Mapping'!AB$54,"")</f>
        <v/>
      </c>
      <c r="BH22" s="155" t="str">
        <f ca="1">IF(AND(AC22 &lt;&gt;"",'PLOs-TQF-Mapping'!AC$54 &lt;&gt; ""), AC22*'PLOs-TQF-Mapping'!AC$54,"")</f>
        <v/>
      </c>
      <c r="BI22" s="155" t="str">
        <f ca="1">IF(AND(AD22 &lt;&gt;"",'PLOs-TQF-Mapping'!AD$54 &lt;&gt; ""), AD22*'PLOs-TQF-Mapping'!AD$54,"")</f>
        <v/>
      </c>
      <c r="BJ22" s="155" t="str">
        <f ca="1">IF(AND(AE22 &lt;&gt;"",'PLOs-TQF-Mapping'!AE$54 &lt;&gt; ""), AE22*'PLOs-TQF-Mapping'!AE$54,"")</f>
        <v/>
      </c>
      <c r="BK22" s="155" t="str">
        <f ca="1">IF(AND(AF22 &lt;&gt;"",'PLOs-TQF-Mapping'!AF$54 &lt;&gt; ""), AF22*'PLOs-TQF-Mapping'!AF$54,"")</f>
        <v/>
      </c>
      <c r="BL22" s="3">
        <f t="shared" ca="1" si="8"/>
        <v>7.0381766988070744</v>
      </c>
    </row>
    <row r="23" spans="1:64">
      <c r="A23" s="104" t="str">
        <f>Grading!A16</f>
        <v>วิชาบังคับ</v>
      </c>
      <c r="B23" s="93">
        <f>Grading!B16</f>
        <v>3</v>
      </c>
      <c r="C23" s="94">
        <f>Grading!C16</f>
        <v>204451</v>
      </c>
      <c r="D23" s="191" t="str">
        <f t="shared" ca="1" si="6"/>
        <v/>
      </c>
      <c r="E23" s="191" t="str">
        <f t="shared" ca="1" si="6"/>
        <v/>
      </c>
      <c r="F23" s="191" t="str">
        <f t="shared" ca="1" si="6"/>
        <v/>
      </c>
      <c r="G23" s="191" t="str">
        <f t="shared" ca="1" si="6"/>
        <v/>
      </c>
      <c r="H23" s="191" t="str">
        <f t="shared" ca="1" si="6"/>
        <v/>
      </c>
      <c r="I23" s="191" t="str">
        <f t="shared" ca="1" si="6"/>
        <v/>
      </c>
      <c r="J23" s="191" t="str">
        <f t="shared" ca="1" si="6"/>
        <v/>
      </c>
      <c r="K23" s="191">
        <f t="shared" ca="1" si="6"/>
        <v>0.89999999999999991</v>
      </c>
      <c r="L23" s="191">
        <f t="shared" ca="1" si="6"/>
        <v>0.79999999999999993</v>
      </c>
      <c r="M23" s="191" t="str">
        <f t="shared" ca="1" si="6"/>
        <v/>
      </c>
      <c r="N23" s="191" t="str">
        <f t="shared" ca="1" si="6"/>
        <v/>
      </c>
      <c r="O23" s="191" t="str">
        <f t="shared" ca="1" si="6"/>
        <v/>
      </c>
      <c r="P23" s="191" t="str">
        <f t="shared" ca="1" si="6"/>
        <v/>
      </c>
      <c r="Q23" s="191" t="str">
        <f t="shared" ca="1" si="6"/>
        <v/>
      </c>
      <c r="R23" s="191">
        <f t="shared" ca="1" si="6"/>
        <v>0.7</v>
      </c>
      <c r="S23" s="191">
        <f t="shared" ca="1" si="6"/>
        <v>0.7</v>
      </c>
      <c r="T23" s="191" t="str">
        <f t="shared" ca="1" si="9"/>
        <v/>
      </c>
      <c r="U23" s="191" t="str">
        <f t="shared" ca="1" si="9"/>
        <v/>
      </c>
      <c r="V23" s="191">
        <f t="shared" ca="1" si="9"/>
        <v>0.7</v>
      </c>
      <c r="W23" s="191" t="str">
        <f t="shared" ca="1" si="9"/>
        <v/>
      </c>
      <c r="X23" s="191" t="str">
        <f t="shared" ca="1" si="10"/>
        <v/>
      </c>
      <c r="Y23" s="191" t="str">
        <f t="shared" ca="1" si="10"/>
        <v/>
      </c>
      <c r="Z23" s="191" t="str">
        <f t="shared" ca="1" si="10"/>
        <v/>
      </c>
      <c r="AA23" s="191" t="str">
        <f t="shared" ca="1" si="10"/>
        <v/>
      </c>
      <c r="AB23" s="191">
        <f t="shared" ca="1" si="10"/>
        <v>0.7</v>
      </c>
      <c r="AC23" s="191" t="str">
        <f t="shared" ca="1" si="10"/>
        <v/>
      </c>
      <c r="AD23" s="191">
        <f t="shared" ca="1" si="10"/>
        <v>0.7</v>
      </c>
      <c r="AE23" s="191" t="str">
        <f t="shared" ca="1" si="10"/>
        <v/>
      </c>
      <c r="AF23" s="191" t="str">
        <f t="shared" ca="1" si="10"/>
        <v/>
      </c>
      <c r="AG23" s="10">
        <f t="shared" ca="1" si="7"/>
        <v>5.2</v>
      </c>
      <c r="AI23" s="155" t="str">
        <f ca="1">IF(AND(D23 &lt;&gt;"",'PLOs-TQF-Mapping'!D$54 &lt;&gt; ""), D23*'PLOs-TQF-Mapping'!D$54,"")</f>
        <v/>
      </c>
      <c r="AJ23" s="155" t="str">
        <f ca="1">IF(AND(E23 &lt;&gt;"",'PLOs-TQF-Mapping'!E$54 &lt;&gt; ""), E23*'PLOs-TQF-Mapping'!E$54,"")</f>
        <v/>
      </c>
      <c r="AK23" s="155" t="str">
        <f ca="1">IF(AND(F23 &lt;&gt;"",'PLOs-TQF-Mapping'!F$54 &lt;&gt; ""), F23*'PLOs-TQF-Mapping'!F$54,"")</f>
        <v/>
      </c>
      <c r="AL23" s="155" t="str">
        <f ca="1">IF(AND(G23 &lt;&gt;"",'PLOs-TQF-Mapping'!G$54 &lt;&gt; ""), G23*'PLOs-TQF-Mapping'!G$54,"")</f>
        <v/>
      </c>
      <c r="AM23" s="155" t="str">
        <f ca="1">IF(AND(H23 &lt;&gt;"",'PLOs-TQF-Mapping'!H$54 &lt;&gt; ""), H23*'PLOs-TQF-Mapping'!H$54,"")</f>
        <v/>
      </c>
      <c r="AN23" s="155" t="str">
        <f ca="1">IF(AND(I23 &lt;&gt;"",'PLOs-TQF-Mapping'!I$54 &lt;&gt; ""), I23*'PLOs-TQF-Mapping'!I$54,"")</f>
        <v/>
      </c>
      <c r="AO23" s="155" t="str">
        <f ca="1">IF(AND(J23 &lt;&gt;"",'PLOs-TQF-Mapping'!J$54 &lt;&gt; ""), J23*'PLOs-TQF-Mapping'!J$54,"")</f>
        <v/>
      </c>
      <c r="AP23" s="155">
        <f ca="1">IF(AND(K23 &lt;&gt;"",'PLOs-TQF-Mapping'!K$54 &lt;&gt; ""), K23*'PLOs-TQF-Mapping'!K$54,"")</f>
        <v>3.0875887263900452</v>
      </c>
      <c r="AQ23" s="155">
        <f ca="1">IF(AND(L23 &lt;&gt;"",'PLOs-TQF-Mapping'!L$54 &lt;&gt; ""), L23*'PLOs-TQF-Mapping'!L$54,"")</f>
        <v>2.7662704051186733</v>
      </c>
      <c r="AR23" s="155" t="str">
        <f ca="1">IF(AND(M23 &lt;&gt;"",'PLOs-TQF-Mapping'!M$54 &lt;&gt; ""), M23*'PLOs-TQF-Mapping'!M$54,"")</f>
        <v/>
      </c>
      <c r="AS23" s="155" t="str">
        <f ca="1">IF(AND(N23 &lt;&gt;"",'PLOs-TQF-Mapping'!N$54 &lt;&gt; ""), N23*'PLOs-TQF-Mapping'!N$54,"")</f>
        <v/>
      </c>
      <c r="AT23" s="155" t="str">
        <f ca="1">IF(AND(O23 &lt;&gt;"",'PLOs-TQF-Mapping'!O$54 &lt;&gt; ""), O23*'PLOs-TQF-Mapping'!O$54,"")</f>
        <v/>
      </c>
      <c r="AU23" s="155" t="str">
        <f ca="1">IF(AND(P23 &lt;&gt;"",'PLOs-TQF-Mapping'!P$54 &lt;&gt; ""), P23*'PLOs-TQF-Mapping'!P$54,"")</f>
        <v/>
      </c>
      <c r="AV23" s="155" t="str">
        <f ca="1">IF(AND(Q23 &lt;&gt;"",'PLOs-TQF-Mapping'!Q$54 &lt;&gt; ""), Q23*'PLOs-TQF-Mapping'!Q$54,"")</f>
        <v/>
      </c>
      <c r="AW23" s="155">
        <f ca="1">IF(AND(R23 &lt;&gt;"",'PLOs-TQF-Mapping'!R$54 &lt;&gt; ""), R23*'PLOs-TQF-Mapping'!R$54,"")</f>
        <v>2.6096318101832807</v>
      </c>
      <c r="AX23" s="155" t="str">
        <f ca="1">IF(AND(S23 &lt;&gt;"",'PLOs-TQF-Mapping'!S$54 &lt;&gt; ""), S23*'PLOs-TQF-Mapping'!S$54,"")</f>
        <v/>
      </c>
      <c r="AY23" s="155" t="str">
        <f ca="1">IF(AND(T23 &lt;&gt;"",'PLOs-TQF-Mapping'!T$54 &lt;&gt; ""), T23*'PLOs-TQF-Mapping'!T$54,"")</f>
        <v/>
      </c>
      <c r="AZ23" s="155" t="str">
        <f ca="1">IF(AND(U23 &lt;&gt;"",'PLOs-TQF-Mapping'!U$54 &lt;&gt; ""), U23*'PLOs-TQF-Mapping'!U$54,"")</f>
        <v/>
      </c>
      <c r="BA23" s="155">
        <f ca="1">IF(AND(V23 &lt;&gt;"",'PLOs-TQF-Mapping'!V$54 &lt;&gt; ""), V23*'PLOs-TQF-Mapping'!V$54,"")</f>
        <v>2.5062370846861124</v>
      </c>
      <c r="BB23" s="155" t="str">
        <f ca="1">IF(AND(W23 &lt;&gt;"",'PLOs-TQF-Mapping'!W$54 &lt;&gt; ""), W23*'PLOs-TQF-Mapping'!W$54,"")</f>
        <v/>
      </c>
      <c r="BC23" s="155" t="str">
        <f ca="1">IF(AND(X23 &lt;&gt;"",'PLOs-TQF-Mapping'!X$54 &lt;&gt; ""), X23*'PLOs-TQF-Mapping'!X$54,"")</f>
        <v/>
      </c>
      <c r="BD23" s="155" t="str">
        <f ca="1">IF(AND(Y23 &lt;&gt;"",'PLOs-TQF-Mapping'!Y$54 &lt;&gt; ""), Y23*'PLOs-TQF-Mapping'!Y$54,"")</f>
        <v/>
      </c>
      <c r="BE23" s="155" t="str">
        <f ca="1">IF(AND(Z23 &lt;&gt;"",'PLOs-TQF-Mapping'!Z$54 &lt;&gt; ""), Z23*'PLOs-TQF-Mapping'!Z$54,"")</f>
        <v/>
      </c>
      <c r="BF23" s="155" t="str">
        <f ca="1">IF(AND(AA23 &lt;&gt;"",'PLOs-TQF-Mapping'!AA$54 &lt;&gt; ""), AA23*'PLOs-TQF-Mapping'!AA$54,"")</f>
        <v/>
      </c>
      <c r="BG23" s="155" t="str">
        <f ca="1">IF(AND(AB23 &lt;&gt;"",'PLOs-TQF-Mapping'!AB$54 &lt;&gt; ""), AB23*'PLOs-TQF-Mapping'!AB$54,"")</f>
        <v/>
      </c>
      <c r="BH23" s="155" t="str">
        <f ca="1">IF(AND(AC23 &lt;&gt;"",'PLOs-TQF-Mapping'!AC$54 &lt;&gt; ""), AC23*'PLOs-TQF-Mapping'!AC$54,"")</f>
        <v/>
      </c>
      <c r="BI23" s="155">
        <f ca="1">IF(AND(AD23 &lt;&gt;"",'PLOs-TQF-Mapping'!AD$54 &lt;&gt; ""), AD23*'PLOs-TQF-Mapping'!AD$54,"")</f>
        <v>2.5288587996174083</v>
      </c>
      <c r="BJ23" s="155" t="str">
        <f ca="1">IF(AND(AE23 &lt;&gt;"",'PLOs-TQF-Mapping'!AE$54 &lt;&gt; ""), AE23*'PLOs-TQF-Mapping'!AE$54,"")</f>
        <v/>
      </c>
      <c r="BK23" s="155" t="str">
        <f ca="1">IF(AND(AF23 &lt;&gt;"",'PLOs-TQF-Mapping'!AF$54 &lt;&gt; ""), AF23*'PLOs-TQF-Mapping'!AF$54,"")</f>
        <v/>
      </c>
      <c r="BL23" s="3">
        <f t="shared" ca="1" si="8"/>
        <v>13.49858682599552</v>
      </c>
    </row>
    <row r="24" spans="1:64">
      <c r="A24" s="104" t="str">
        <f>Grading!A17</f>
        <v>วิชาบังคับ</v>
      </c>
      <c r="B24" s="93">
        <f>Grading!B17</f>
        <v>3</v>
      </c>
      <c r="C24" s="94">
        <f>Grading!C17</f>
        <v>204490</v>
      </c>
      <c r="D24" s="191">
        <f t="shared" ca="1" si="6"/>
        <v>0.2</v>
      </c>
      <c r="E24" s="191">
        <f t="shared" ca="1" si="6"/>
        <v>0.45</v>
      </c>
      <c r="F24" s="191" t="str">
        <f t="shared" ca="1" si="6"/>
        <v/>
      </c>
      <c r="G24" s="191">
        <f t="shared" ca="1" si="6"/>
        <v>0.15</v>
      </c>
      <c r="H24" s="191" t="str">
        <f t="shared" ca="1" si="6"/>
        <v/>
      </c>
      <c r="I24" s="191" t="str">
        <f t="shared" ca="1" si="6"/>
        <v/>
      </c>
      <c r="J24" s="191">
        <f t="shared" ca="1" si="6"/>
        <v>0.5</v>
      </c>
      <c r="K24" s="191">
        <f t="shared" ca="1" si="6"/>
        <v>0.25</v>
      </c>
      <c r="L24" s="191" t="str">
        <f t="shared" ca="1" si="6"/>
        <v/>
      </c>
      <c r="M24" s="191" t="str">
        <f t="shared" ca="1" si="6"/>
        <v/>
      </c>
      <c r="N24" s="191">
        <f t="shared" ca="1" si="6"/>
        <v>0.5</v>
      </c>
      <c r="O24" s="191" t="str">
        <f t="shared" ca="1" si="6"/>
        <v/>
      </c>
      <c r="P24" s="191" t="str">
        <f t="shared" ca="1" si="6"/>
        <v/>
      </c>
      <c r="Q24" s="191" t="str">
        <f t="shared" ca="1" si="6"/>
        <v/>
      </c>
      <c r="R24" s="191">
        <f t="shared" ca="1" si="6"/>
        <v>0.5</v>
      </c>
      <c r="S24" s="191">
        <f t="shared" ca="1" si="6"/>
        <v>0.5</v>
      </c>
      <c r="T24" s="191">
        <f t="shared" ca="1" si="9"/>
        <v>0.25</v>
      </c>
      <c r="U24" s="191">
        <f t="shared" ca="1" si="9"/>
        <v>0.5</v>
      </c>
      <c r="V24" s="191" t="str">
        <f t="shared" ca="1" si="9"/>
        <v/>
      </c>
      <c r="W24" s="191" t="str">
        <f t="shared" ca="1" si="9"/>
        <v/>
      </c>
      <c r="X24" s="191" t="str">
        <f t="shared" ca="1" si="10"/>
        <v/>
      </c>
      <c r="Y24" s="191">
        <f t="shared" ca="1" si="10"/>
        <v>0.05</v>
      </c>
      <c r="Z24" s="191">
        <f t="shared" ca="1" si="10"/>
        <v>0.05</v>
      </c>
      <c r="AA24" s="191" t="str">
        <f t="shared" ca="1" si="10"/>
        <v/>
      </c>
      <c r="AB24" s="191">
        <f t="shared" ca="1" si="10"/>
        <v>0.25</v>
      </c>
      <c r="AC24" s="191" t="str">
        <f t="shared" ca="1" si="10"/>
        <v/>
      </c>
      <c r="AD24" s="191" t="str">
        <f t="shared" ca="1" si="10"/>
        <v/>
      </c>
      <c r="AE24" s="191">
        <f t="shared" ca="1" si="10"/>
        <v>0.55000000000000004</v>
      </c>
      <c r="AF24" s="191">
        <f t="shared" ca="1" si="10"/>
        <v>0.30000000000000004</v>
      </c>
      <c r="AG24" s="10">
        <f t="shared" ca="1" si="7"/>
        <v>4.9999999999999991</v>
      </c>
      <c r="AI24" s="155" t="str">
        <f ca="1">IF(AND(D24 &lt;&gt;"",'PLOs-TQF-Mapping'!D$54 &lt;&gt; ""), D24*'PLOs-TQF-Mapping'!D$54,"")</f>
        <v/>
      </c>
      <c r="AJ24" s="155" t="str">
        <f ca="1">IF(AND(E24 &lt;&gt;"",'PLOs-TQF-Mapping'!E$54 &lt;&gt; ""), E24*'PLOs-TQF-Mapping'!E$54,"")</f>
        <v/>
      </c>
      <c r="AK24" s="155" t="str">
        <f ca="1">IF(AND(F24 &lt;&gt;"",'PLOs-TQF-Mapping'!F$54 &lt;&gt; ""), F24*'PLOs-TQF-Mapping'!F$54,"")</f>
        <v/>
      </c>
      <c r="AL24" s="155" t="str">
        <f ca="1">IF(AND(G24 &lt;&gt;"",'PLOs-TQF-Mapping'!G$54 &lt;&gt; ""), G24*'PLOs-TQF-Mapping'!G$54,"")</f>
        <v/>
      </c>
      <c r="AM24" s="155" t="str">
        <f ca="1">IF(AND(H24 &lt;&gt;"",'PLOs-TQF-Mapping'!H$54 &lt;&gt; ""), H24*'PLOs-TQF-Mapping'!H$54,"")</f>
        <v/>
      </c>
      <c r="AN24" s="155" t="str">
        <f ca="1">IF(AND(I24 &lt;&gt;"",'PLOs-TQF-Mapping'!I$54 &lt;&gt; ""), I24*'PLOs-TQF-Mapping'!I$54,"")</f>
        <v/>
      </c>
      <c r="AO24" s="155" t="str">
        <f ca="1">IF(AND(J24 &lt;&gt;"",'PLOs-TQF-Mapping'!J$54 &lt;&gt; ""), J24*'PLOs-TQF-Mapping'!J$54,"")</f>
        <v/>
      </c>
      <c r="AP24" s="155">
        <f ca="1">IF(AND(K24 &lt;&gt;"",'PLOs-TQF-Mapping'!K$54 &lt;&gt; ""), K24*'PLOs-TQF-Mapping'!K$54,"")</f>
        <v>0.85766353510834603</v>
      </c>
      <c r="AQ24" s="155" t="str">
        <f ca="1">IF(AND(L24 &lt;&gt;"",'PLOs-TQF-Mapping'!L$54 &lt;&gt; ""), L24*'PLOs-TQF-Mapping'!L$54,"")</f>
        <v/>
      </c>
      <c r="AR24" s="155" t="str">
        <f ca="1">IF(AND(M24 &lt;&gt;"",'PLOs-TQF-Mapping'!M$54 &lt;&gt; ""), M24*'PLOs-TQF-Mapping'!M$54,"")</f>
        <v/>
      </c>
      <c r="AS24" s="155" t="str">
        <f ca="1">IF(AND(N24 &lt;&gt;"",'PLOs-TQF-Mapping'!N$54 &lt;&gt; ""), N24*'PLOs-TQF-Mapping'!N$54,"")</f>
        <v/>
      </c>
      <c r="AT24" s="155" t="str">
        <f ca="1">IF(AND(O24 &lt;&gt;"",'PLOs-TQF-Mapping'!O$54 &lt;&gt; ""), O24*'PLOs-TQF-Mapping'!O$54,"")</f>
        <v/>
      </c>
      <c r="AU24" s="155" t="str">
        <f ca="1">IF(AND(P24 &lt;&gt;"",'PLOs-TQF-Mapping'!P$54 &lt;&gt; ""), P24*'PLOs-TQF-Mapping'!P$54,"")</f>
        <v/>
      </c>
      <c r="AV24" s="155" t="str">
        <f ca="1">IF(AND(Q24 &lt;&gt;"",'PLOs-TQF-Mapping'!Q$54 &lt;&gt; ""), Q24*'PLOs-TQF-Mapping'!Q$54,"")</f>
        <v/>
      </c>
      <c r="AW24" s="155">
        <f ca="1">IF(AND(R24 &lt;&gt;"",'PLOs-TQF-Mapping'!R$54 &lt;&gt; ""), R24*'PLOs-TQF-Mapping'!R$54,"")</f>
        <v>1.8640227215594862</v>
      </c>
      <c r="AX24" s="155" t="str">
        <f ca="1">IF(AND(S24 &lt;&gt;"",'PLOs-TQF-Mapping'!S$54 &lt;&gt; ""), S24*'PLOs-TQF-Mapping'!S$54,"")</f>
        <v/>
      </c>
      <c r="AY24" s="155" t="str">
        <f ca="1">IF(AND(T24 &lt;&gt;"",'PLOs-TQF-Mapping'!T$54 &lt;&gt; ""), T24*'PLOs-TQF-Mapping'!T$54,"")</f>
        <v/>
      </c>
      <c r="AZ24" s="155" t="str">
        <f ca="1">IF(AND(U24 &lt;&gt;"",'PLOs-TQF-Mapping'!U$54 &lt;&gt; ""), U24*'PLOs-TQF-Mapping'!U$54,"")</f>
        <v/>
      </c>
      <c r="BA24" s="155" t="str">
        <f ca="1">IF(AND(V24 &lt;&gt;"",'PLOs-TQF-Mapping'!V$54 &lt;&gt; ""), V24*'PLOs-TQF-Mapping'!V$54,"")</f>
        <v/>
      </c>
      <c r="BB24" s="155" t="str">
        <f ca="1">IF(AND(W24 &lt;&gt;"",'PLOs-TQF-Mapping'!W$54 &lt;&gt; ""), W24*'PLOs-TQF-Mapping'!W$54,"")</f>
        <v/>
      </c>
      <c r="BC24" s="155" t="str">
        <f ca="1">IF(AND(X24 &lt;&gt;"",'PLOs-TQF-Mapping'!X$54 &lt;&gt; ""), X24*'PLOs-TQF-Mapping'!X$54,"")</f>
        <v/>
      </c>
      <c r="BD24" s="155">
        <f ca="1">IF(AND(Y24 &lt;&gt;"",'PLOs-TQF-Mapping'!Y$54 &lt;&gt; ""), Y24*'PLOs-TQF-Mapping'!Y$54,"")</f>
        <v>0.25</v>
      </c>
      <c r="BE24" s="155" t="str">
        <f ca="1">IF(AND(Z24 &lt;&gt;"",'PLOs-TQF-Mapping'!Z$54 &lt;&gt; ""), Z24*'PLOs-TQF-Mapping'!Z$54,"")</f>
        <v/>
      </c>
      <c r="BF24" s="155" t="str">
        <f ca="1">IF(AND(AA24 &lt;&gt;"",'PLOs-TQF-Mapping'!AA$54 &lt;&gt; ""), AA24*'PLOs-TQF-Mapping'!AA$54,"")</f>
        <v/>
      </c>
      <c r="BG24" s="155" t="str">
        <f ca="1">IF(AND(AB24 &lt;&gt;"",'PLOs-TQF-Mapping'!AB$54 &lt;&gt; ""), AB24*'PLOs-TQF-Mapping'!AB$54,"")</f>
        <v/>
      </c>
      <c r="BH24" s="155" t="str">
        <f ca="1">IF(AND(AC24 &lt;&gt;"",'PLOs-TQF-Mapping'!AC$54 &lt;&gt; ""), AC24*'PLOs-TQF-Mapping'!AC$54,"")</f>
        <v/>
      </c>
      <c r="BI24" s="155" t="str">
        <f ca="1">IF(AND(AD24 &lt;&gt;"",'PLOs-TQF-Mapping'!AD$54 &lt;&gt; ""), AD24*'PLOs-TQF-Mapping'!AD$54,"")</f>
        <v/>
      </c>
      <c r="BJ24" s="155" t="str">
        <f ca="1">IF(AND(AE24 &lt;&gt;"",'PLOs-TQF-Mapping'!AE$54 &lt;&gt; ""), AE24*'PLOs-TQF-Mapping'!AE$54,"")</f>
        <v/>
      </c>
      <c r="BK24" s="155" t="str">
        <f ca="1">IF(AND(AF24 &lt;&gt;"",'PLOs-TQF-Mapping'!AF$54 &lt;&gt; ""), AF24*'PLOs-TQF-Mapping'!AF$54,"")</f>
        <v/>
      </c>
      <c r="BL24" s="3">
        <f t="shared" ca="1" si="8"/>
        <v>2.9716862566678324</v>
      </c>
    </row>
    <row r="25" spans="1:64">
      <c r="A25" s="104" t="str">
        <f>Grading!A37</f>
        <v>วิชาบังคับ</v>
      </c>
      <c r="B25" s="93">
        <v>4</v>
      </c>
      <c r="C25" s="94">
        <f>Grading!C37</f>
        <v>204390</v>
      </c>
      <c r="D25" s="191" t="str">
        <f t="shared" ref="D25:M29" ca="1" si="11">IF(INDIRECT("'"&amp;$C25&amp;"'"&amp;"!"&amp;D$1&amp;"$53")&gt;0,INDIRECT("'"&amp;$C25&amp;"'"&amp;"!"&amp;D$1&amp;"$53"),"")</f>
        <v/>
      </c>
      <c r="E25" s="191">
        <f t="shared" ca="1" si="11"/>
        <v>1</v>
      </c>
      <c r="F25" s="191" t="str">
        <f t="shared" ca="1" si="11"/>
        <v/>
      </c>
      <c r="G25" s="191" t="str">
        <f t="shared" ca="1" si="11"/>
        <v/>
      </c>
      <c r="H25" s="191">
        <f t="shared" ca="1" si="11"/>
        <v>1</v>
      </c>
      <c r="I25" s="191" t="str">
        <f t="shared" ca="1" si="11"/>
        <v/>
      </c>
      <c r="J25" s="191" t="str">
        <f t="shared" ca="1" si="11"/>
        <v/>
      </c>
      <c r="K25" s="191" t="str">
        <f t="shared" ca="1" si="11"/>
        <v/>
      </c>
      <c r="L25" s="191" t="str">
        <f t="shared" ca="1" si="11"/>
        <v/>
      </c>
      <c r="M25" s="191" t="str">
        <f t="shared" ca="1" si="11"/>
        <v/>
      </c>
      <c r="N25" s="191" t="str">
        <f t="shared" ref="N25:W29" ca="1" si="12">IF(INDIRECT("'"&amp;$C25&amp;"'"&amp;"!"&amp;N$1&amp;"$53")&gt;0,INDIRECT("'"&amp;$C25&amp;"'"&amp;"!"&amp;N$1&amp;"$53"),"")</f>
        <v/>
      </c>
      <c r="O25" s="191" t="str">
        <f t="shared" ca="1" si="12"/>
        <v/>
      </c>
      <c r="P25" s="191" t="str">
        <f t="shared" ca="1" si="12"/>
        <v/>
      </c>
      <c r="Q25" s="191">
        <f t="shared" ca="1" si="12"/>
        <v>1</v>
      </c>
      <c r="R25" s="191" t="str">
        <f t="shared" ca="1" si="12"/>
        <v/>
      </c>
      <c r="S25" s="191" t="str">
        <f t="shared" ca="1" si="12"/>
        <v/>
      </c>
      <c r="T25" s="191">
        <f t="shared" ca="1" si="12"/>
        <v>1</v>
      </c>
      <c r="U25" s="191" t="str">
        <f t="shared" ca="1" si="12"/>
        <v/>
      </c>
      <c r="V25" s="191">
        <f t="shared" ca="1" si="12"/>
        <v>1</v>
      </c>
      <c r="W25" s="191" t="str">
        <f t="shared" ca="1" si="12"/>
        <v/>
      </c>
      <c r="X25" s="191" t="str">
        <f t="shared" ref="X25:AF29" ca="1" si="13">IF(INDIRECT("'"&amp;$C25&amp;"'"&amp;"!"&amp;X$1&amp;"$53")&gt;0,INDIRECT("'"&amp;$C25&amp;"'"&amp;"!"&amp;X$1&amp;"$53"),"")</f>
        <v/>
      </c>
      <c r="Y25" s="191" t="str">
        <f t="shared" ca="1" si="13"/>
        <v/>
      </c>
      <c r="Z25" s="191">
        <f t="shared" ca="1" si="13"/>
        <v>1</v>
      </c>
      <c r="AA25" s="191" t="str">
        <f t="shared" ca="1" si="13"/>
        <v/>
      </c>
      <c r="AB25" s="191" t="str">
        <f t="shared" ca="1" si="13"/>
        <v/>
      </c>
      <c r="AC25" s="191">
        <f t="shared" ca="1" si="13"/>
        <v>1</v>
      </c>
      <c r="AD25" s="191" t="str">
        <f t="shared" ca="1" si="13"/>
        <v/>
      </c>
      <c r="AE25" s="191" t="str">
        <f t="shared" ca="1" si="13"/>
        <v/>
      </c>
      <c r="AF25" s="191" t="str">
        <f t="shared" ca="1" si="13"/>
        <v/>
      </c>
      <c r="AG25" s="10">
        <f t="shared" ca="1" si="7"/>
        <v>7</v>
      </c>
      <c r="AI25" s="155" t="str">
        <f ca="1">IF(AND(D25 &lt;&gt;"",'PLOs-TQF-Mapping'!D$54 &lt;&gt; ""), D25*'PLOs-TQF-Mapping'!D$54,"")</f>
        <v/>
      </c>
      <c r="AJ25" s="155" t="str">
        <f ca="1">IF(AND(E25 &lt;&gt;"",'PLOs-TQF-Mapping'!E$54 &lt;&gt; ""), E25*'PLOs-TQF-Mapping'!E$54,"")</f>
        <v/>
      </c>
      <c r="AK25" s="155" t="str">
        <f ca="1">IF(AND(F25 &lt;&gt;"",'PLOs-TQF-Mapping'!F$54 &lt;&gt; ""), F25*'PLOs-TQF-Mapping'!F$54,"")</f>
        <v/>
      </c>
      <c r="AL25" s="155" t="str">
        <f ca="1">IF(AND(G25 &lt;&gt;"",'PLOs-TQF-Mapping'!G$54 &lt;&gt; ""), G25*'PLOs-TQF-Mapping'!G$54,"")</f>
        <v/>
      </c>
      <c r="AM25" s="155" t="str">
        <f ca="1">IF(AND(H25 &lt;&gt;"",'PLOs-TQF-Mapping'!H$54 &lt;&gt; ""), H25*'PLOs-TQF-Mapping'!H$54,"")</f>
        <v/>
      </c>
      <c r="AN25" s="155" t="str">
        <f ca="1">IF(AND(I25 &lt;&gt;"",'PLOs-TQF-Mapping'!I$54 &lt;&gt; ""), I25*'PLOs-TQF-Mapping'!I$54,"")</f>
        <v/>
      </c>
      <c r="AO25" s="155" t="str">
        <f ca="1">IF(AND(J25 &lt;&gt;"",'PLOs-TQF-Mapping'!J$54 &lt;&gt; ""), J25*'PLOs-TQF-Mapping'!J$54,"")</f>
        <v/>
      </c>
      <c r="AP25" s="155" t="str">
        <f ca="1">IF(AND(K25 &lt;&gt;"",'PLOs-TQF-Mapping'!K$54 &lt;&gt; ""), K25*'PLOs-TQF-Mapping'!K$54,"")</f>
        <v/>
      </c>
      <c r="AQ25" s="155" t="str">
        <f ca="1">IF(AND(L25 &lt;&gt;"",'PLOs-TQF-Mapping'!L$54 &lt;&gt; ""), L25*'PLOs-TQF-Mapping'!L$54,"")</f>
        <v/>
      </c>
      <c r="AR25" s="155" t="str">
        <f ca="1">IF(AND(M25 &lt;&gt;"",'PLOs-TQF-Mapping'!M$54 &lt;&gt; ""), M25*'PLOs-TQF-Mapping'!M$54,"")</f>
        <v/>
      </c>
      <c r="AS25" s="155" t="str">
        <f ca="1">IF(AND(N25 &lt;&gt;"",'PLOs-TQF-Mapping'!N$54 &lt;&gt; ""), N25*'PLOs-TQF-Mapping'!N$54,"")</f>
        <v/>
      </c>
      <c r="AT25" s="155" t="str">
        <f ca="1">IF(AND(O25 &lt;&gt;"",'PLOs-TQF-Mapping'!O$54 &lt;&gt; ""), O25*'PLOs-TQF-Mapping'!O$54,"")</f>
        <v/>
      </c>
      <c r="AU25" s="155" t="str">
        <f ca="1">IF(AND(P25 &lt;&gt;"",'PLOs-TQF-Mapping'!P$54 &lt;&gt; ""), P25*'PLOs-TQF-Mapping'!P$54,"")</f>
        <v/>
      </c>
      <c r="AV25" s="155" t="str">
        <f ca="1">IF(AND(Q25 &lt;&gt;"",'PLOs-TQF-Mapping'!Q$54 &lt;&gt; ""), Q25*'PLOs-TQF-Mapping'!Q$54,"")</f>
        <v/>
      </c>
      <c r="AW25" s="155" t="str">
        <f ca="1">IF(AND(R25 &lt;&gt;"",'PLOs-TQF-Mapping'!R$54 &lt;&gt; ""), R25*'PLOs-TQF-Mapping'!R$54,"")</f>
        <v/>
      </c>
      <c r="AX25" s="155" t="str">
        <f ca="1">IF(AND(S25 &lt;&gt;"",'PLOs-TQF-Mapping'!S$54 &lt;&gt; ""), S25*'PLOs-TQF-Mapping'!S$54,"")</f>
        <v/>
      </c>
      <c r="AY25" s="155" t="str">
        <f ca="1">IF(AND(T25 &lt;&gt;"",'PLOs-TQF-Mapping'!T$54 &lt;&gt; ""), T25*'PLOs-TQF-Mapping'!T$54,"")</f>
        <v/>
      </c>
      <c r="AZ25" s="155" t="str">
        <f ca="1">IF(AND(U25 &lt;&gt;"",'PLOs-TQF-Mapping'!U$54 &lt;&gt; ""), U25*'PLOs-TQF-Mapping'!U$54,"")</f>
        <v/>
      </c>
      <c r="BA25" s="155">
        <f ca="1">IF(AND(V25 &lt;&gt;"",'PLOs-TQF-Mapping'!V$54 &lt;&gt; ""), V25*'PLOs-TQF-Mapping'!V$54,"")</f>
        <v>3.5803386924087319</v>
      </c>
      <c r="BB25" s="155" t="str">
        <f ca="1">IF(AND(W25 &lt;&gt;"",'PLOs-TQF-Mapping'!W$54 &lt;&gt; ""), W25*'PLOs-TQF-Mapping'!W$54,"")</f>
        <v/>
      </c>
      <c r="BC25" s="155" t="str">
        <f ca="1">IF(AND(X25 &lt;&gt;"",'PLOs-TQF-Mapping'!X$54 &lt;&gt; ""), X25*'PLOs-TQF-Mapping'!X$54,"")</f>
        <v/>
      </c>
      <c r="BD25" s="155" t="str">
        <f ca="1">IF(AND(Y25 &lt;&gt;"",'PLOs-TQF-Mapping'!Y$54 &lt;&gt; ""), Y25*'PLOs-TQF-Mapping'!Y$54,"")</f>
        <v/>
      </c>
      <c r="BE25" s="155" t="str">
        <f ca="1">IF(AND(Z25 &lt;&gt;"",'PLOs-TQF-Mapping'!Z$54 &lt;&gt; ""), Z25*'PLOs-TQF-Mapping'!Z$54,"")</f>
        <v/>
      </c>
      <c r="BF25" s="155" t="str">
        <f ca="1">IF(AND(AA25 &lt;&gt;"",'PLOs-TQF-Mapping'!AA$54 &lt;&gt; ""), AA25*'PLOs-TQF-Mapping'!AA$54,"")</f>
        <v/>
      </c>
      <c r="BG25" s="155" t="str">
        <f ca="1">IF(AND(AB25 &lt;&gt;"",'PLOs-TQF-Mapping'!AB$54 &lt;&gt; ""), AB25*'PLOs-TQF-Mapping'!AB$54,"")</f>
        <v/>
      </c>
      <c r="BH25" s="155" t="str">
        <f ca="1">IF(AND(AC25 &lt;&gt;"",'PLOs-TQF-Mapping'!AC$54 &lt;&gt; ""), AC25*'PLOs-TQF-Mapping'!AC$54,"")</f>
        <v/>
      </c>
      <c r="BI25" s="155" t="str">
        <f ca="1">IF(AND(AD25 &lt;&gt;"",'PLOs-TQF-Mapping'!AD$54 &lt;&gt; ""), AD25*'PLOs-TQF-Mapping'!AD$54,"")</f>
        <v/>
      </c>
      <c r="BJ25" s="155" t="str">
        <f ca="1">IF(AND(AE25 &lt;&gt;"",'PLOs-TQF-Mapping'!AE$54 &lt;&gt; ""), AE25*'PLOs-TQF-Mapping'!AE$54,"")</f>
        <v/>
      </c>
      <c r="BK25" s="155" t="str">
        <f ca="1">IF(AND(AF25 &lt;&gt;"",'PLOs-TQF-Mapping'!AF$54 &lt;&gt; ""), AF25*'PLOs-TQF-Mapping'!AF$54,"")</f>
        <v/>
      </c>
      <c r="BL25" s="3">
        <f t="shared" ca="1" si="8"/>
        <v>3.5803386924087319</v>
      </c>
    </row>
    <row r="26" spans="1:64">
      <c r="A26" s="104" t="str">
        <f>Grading!A38</f>
        <v>วิชาบังคับ</v>
      </c>
      <c r="B26" s="93">
        <f>Grading!B38</f>
        <v>4</v>
      </c>
      <c r="C26" s="94">
        <f>Grading!C38</f>
        <v>204491</v>
      </c>
      <c r="D26" s="191" t="str">
        <f t="shared" ca="1" si="11"/>
        <v/>
      </c>
      <c r="E26" s="191" t="str">
        <f t="shared" ca="1" si="11"/>
        <v/>
      </c>
      <c r="F26" s="191" t="str">
        <f t="shared" ca="1" si="11"/>
        <v/>
      </c>
      <c r="G26" s="191" t="str">
        <f t="shared" ca="1" si="11"/>
        <v/>
      </c>
      <c r="H26" s="191" t="str">
        <f t="shared" ca="1" si="11"/>
        <v/>
      </c>
      <c r="I26" s="191" t="str">
        <f t="shared" ca="1" si="11"/>
        <v/>
      </c>
      <c r="J26" s="191" t="str">
        <f t="shared" ca="1" si="11"/>
        <v/>
      </c>
      <c r="K26" s="191" t="str">
        <f t="shared" ca="1" si="11"/>
        <v/>
      </c>
      <c r="L26" s="191">
        <f t="shared" ca="1" si="11"/>
        <v>1</v>
      </c>
      <c r="M26" s="191">
        <f t="shared" ca="1" si="11"/>
        <v>1</v>
      </c>
      <c r="N26" s="191" t="str">
        <f t="shared" ca="1" si="12"/>
        <v/>
      </c>
      <c r="O26" s="191" t="str">
        <f t="shared" ca="1" si="12"/>
        <v/>
      </c>
      <c r="P26" s="191" t="str">
        <f t="shared" ca="1" si="12"/>
        <v/>
      </c>
      <c r="Q26" s="191">
        <f t="shared" ca="1" si="12"/>
        <v>1</v>
      </c>
      <c r="R26" s="191" t="str">
        <f t="shared" ca="1" si="12"/>
        <v/>
      </c>
      <c r="S26" s="191" t="str">
        <f t="shared" ca="1" si="12"/>
        <v/>
      </c>
      <c r="T26" s="191" t="str">
        <f t="shared" ca="1" si="12"/>
        <v/>
      </c>
      <c r="U26" s="191">
        <f t="shared" ca="1" si="12"/>
        <v>1</v>
      </c>
      <c r="V26" s="191">
        <f t="shared" ca="1" si="12"/>
        <v>1</v>
      </c>
      <c r="W26" s="191" t="str">
        <f t="shared" ca="1" si="12"/>
        <v/>
      </c>
      <c r="X26" s="191" t="str">
        <f t="shared" ca="1" si="13"/>
        <v/>
      </c>
      <c r="Y26" s="191" t="str">
        <f t="shared" ca="1" si="13"/>
        <v/>
      </c>
      <c r="Z26" s="191" t="str">
        <f t="shared" ca="1" si="13"/>
        <v/>
      </c>
      <c r="AA26" s="191" t="str">
        <f t="shared" ca="1" si="13"/>
        <v/>
      </c>
      <c r="AB26" s="191" t="str">
        <f t="shared" ca="1" si="13"/>
        <v/>
      </c>
      <c r="AC26" s="191" t="str">
        <f t="shared" ca="1" si="13"/>
        <v/>
      </c>
      <c r="AD26" s="191" t="str">
        <f t="shared" ca="1" si="13"/>
        <v/>
      </c>
      <c r="AE26" s="191">
        <f t="shared" ca="1" si="13"/>
        <v>1</v>
      </c>
      <c r="AF26" s="191" t="str">
        <f t="shared" ca="1" si="13"/>
        <v/>
      </c>
      <c r="AG26" s="10">
        <f t="shared" ca="1" si="7"/>
        <v>6</v>
      </c>
      <c r="AI26" s="155" t="str">
        <f ca="1">IF(AND(D26 &lt;&gt;"",'PLOs-TQF-Mapping'!D$54 &lt;&gt; ""), D26*'PLOs-TQF-Mapping'!D$54,"")</f>
        <v/>
      </c>
      <c r="AJ26" s="155" t="str">
        <f ca="1">IF(AND(E26 &lt;&gt;"",'PLOs-TQF-Mapping'!E$54 &lt;&gt; ""), E26*'PLOs-TQF-Mapping'!E$54,"")</f>
        <v/>
      </c>
      <c r="AK26" s="155" t="str">
        <f ca="1">IF(AND(F26 &lt;&gt;"",'PLOs-TQF-Mapping'!F$54 &lt;&gt; ""), F26*'PLOs-TQF-Mapping'!F$54,"")</f>
        <v/>
      </c>
      <c r="AL26" s="155" t="str">
        <f ca="1">IF(AND(G26 &lt;&gt;"",'PLOs-TQF-Mapping'!G$54 &lt;&gt; ""), G26*'PLOs-TQF-Mapping'!G$54,"")</f>
        <v/>
      </c>
      <c r="AM26" s="155" t="str">
        <f ca="1">IF(AND(H26 &lt;&gt;"",'PLOs-TQF-Mapping'!H$54 &lt;&gt; ""), H26*'PLOs-TQF-Mapping'!H$54,"")</f>
        <v/>
      </c>
      <c r="AN26" s="155" t="str">
        <f ca="1">IF(AND(I26 &lt;&gt;"",'PLOs-TQF-Mapping'!I$54 &lt;&gt; ""), I26*'PLOs-TQF-Mapping'!I$54,"")</f>
        <v/>
      </c>
      <c r="AO26" s="155" t="str">
        <f ca="1">IF(AND(J26 &lt;&gt;"",'PLOs-TQF-Mapping'!J$54 &lt;&gt; ""), J26*'PLOs-TQF-Mapping'!J$54,"")</f>
        <v/>
      </c>
      <c r="AP26" s="155" t="str">
        <f ca="1">IF(AND(K26 &lt;&gt;"",'PLOs-TQF-Mapping'!K$54 &lt;&gt; ""), K26*'PLOs-TQF-Mapping'!K$54,"")</f>
        <v/>
      </c>
      <c r="AQ26" s="155">
        <f ca="1">IF(AND(L26 &lt;&gt;"",'PLOs-TQF-Mapping'!L$54 &lt;&gt; ""), L26*'PLOs-TQF-Mapping'!L$54,"")</f>
        <v>3.457838006398342</v>
      </c>
      <c r="AR26" s="155" t="str">
        <f ca="1">IF(AND(M26 &lt;&gt;"",'PLOs-TQF-Mapping'!M$54 &lt;&gt; ""), M26*'PLOs-TQF-Mapping'!M$54,"")</f>
        <v/>
      </c>
      <c r="AS26" s="155" t="str">
        <f ca="1">IF(AND(N26 &lt;&gt;"",'PLOs-TQF-Mapping'!N$54 &lt;&gt; ""), N26*'PLOs-TQF-Mapping'!N$54,"")</f>
        <v/>
      </c>
      <c r="AT26" s="155" t="str">
        <f ca="1">IF(AND(O26 &lt;&gt;"",'PLOs-TQF-Mapping'!O$54 &lt;&gt; ""), O26*'PLOs-TQF-Mapping'!O$54,"")</f>
        <v/>
      </c>
      <c r="AU26" s="155" t="str">
        <f ca="1">IF(AND(P26 &lt;&gt;"",'PLOs-TQF-Mapping'!P$54 &lt;&gt; ""), P26*'PLOs-TQF-Mapping'!P$54,"")</f>
        <v/>
      </c>
      <c r="AV26" s="155" t="str">
        <f ca="1">IF(AND(Q26 &lt;&gt;"",'PLOs-TQF-Mapping'!Q$54 &lt;&gt; ""), Q26*'PLOs-TQF-Mapping'!Q$54,"")</f>
        <v/>
      </c>
      <c r="AW26" s="155" t="str">
        <f ca="1">IF(AND(R26 &lt;&gt;"",'PLOs-TQF-Mapping'!R$54 &lt;&gt; ""), R26*'PLOs-TQF-Mapping'!R$54,"")</f>
        <v/>
      </c>
      <c r="AX26" s="155" t="str">
        <f ca="1">IF(AND(S26 &lt;&gt;"",'PLOs-TQF-Mapping'!S$54 &lt;&gt; ""), S26*'PLOs-TQF-Mapping'!S$54,"")</f>
        <v/>
      </c>
      <c r="AY26" s="155" t="str">
        <f ca="1">IF(AND(T26 &lt;&gt;"",'PLOs-TQF-Mapping'!T$54 &lt;&gt; ""), T26*'PLOs-TQF-Mapping'!T$54,"")</f>
        <v/>
      </c>
      <c r="AZ26" s="155" t="str">
        <f ca="1">IF(AND(U26 &lt;&gt;"",'PLOs-TQF-Mapping'!U$54 &lt;&gt; ""), U26*'PLOs-TQF-Mapping'!U$54,"")</f>
        <v/>
      </c>
      <c r="BA26" s="155">
        <f ca="1">IF(AND(V26 &lt;&gt;"",'PLOs-TQF-Mapping'!V$54 &lt;&gt; ""), V26*'PLOs-TQF-Mapping'!V$54,"")</f>
        <v>3.5803386924087319</v>
      </c>
      <c r="BB26" s="155" t="str">
        <f ca="1">IF(AND(W26 &lt;&gt;"",'PLOs-TQF-Mapping'!W$54 &lt;&gt; ""), W26*'PLOs-TQF-Mapping'!W$54,"")</f>
        <v/>
      </c>
      <c r="BC26" s="155" t="str">
        <f ca="1">IF(AND(X26 &lt;&gt;"",'PLOs-TQF-Mapping'!X$54 &lt;&gt; ""), X26*'PLOs-TQF-Mapping'!X$54,"")</f>
        <v/>
      </c>
      <c r="BD26" s="155" t="str">
        <f ca="1">IF(AND(Y26 &lt;&gt;"",'PLOs-TQF-Mapping'!Y$54 &lt;&gt; ""), Y26*'PLOs-TQF-Mapping'!Y$54,"")</f>
        <v/>
      </c>
      <c r="BE26" s="155" t="str">
        <f ca="1">IF(AND(Z26 &lt;&gt;"",'PLOs-TQF-Mapping'!Z$54 &lt;&gt; ""), Z26*'PLOs-TQF-Mapping'!Z$54,"")</f>
        <v/>
      </c>
      <c r="BF26" s="155" t="str">
        <f ca="1">IF(AND(AA26 &lt;&gt;"",'PLOs-TQF-Mapping'!AA$54 &lt;&gt; ""), AA26*'PLOs-TQF-Mapping'!AA$54,"")</f>
        <v/>
      </c>
      <c r="BG26" s="155" t="str">
        <f ca="1">IF(AND(AB26 &lt;&gt;"",'PLOs-TQF-Mapping'!AB$54 &lt;&gt; ""), AB26*'PLOs-TQF-Mapping'!AB$54,"")</f>
        <v/>
      </c>
      <c r="BH26" s="155" t="str">
        <f ca="1">IF(AND(AC26 &lt;&gt;"",'PLOs-TQF-Mapping'!AC$54 &lt;&gt; ""), AC26*'PLOs-TQF-Mapping'!AC$54,"")</f>
        <v/>
      </c>
      <c r="BI26" s="155" t="str">
        <f ca="1">IF(AND(AD26 &lt;&gt;"",'PLOs-TQF-Mapping'!AD$54 &lt;&gt; ""), AD26*'PLOs-TQF-Mapping'!AD$54,"")</f>
        <v/>
      </c>
      <c r="BJ26" s="155" t="str">
        <f ca="1">IF(AND(AE26 &lt;&gt;"",'PLOs-TQF-Mapping'!AE$54 &lt;&gt; ""), AE26*'PLOs-TQF-Mapping'!AE$54,"")</f>
        <v/>
      </c>
      <c r="BK26" s="155" t="str">
        <f ca="1">IF(AND(AF26 &lt;&gt;"",'PLOs-TQF-Mapping'!AF$54 &lt;&gt; ""), AF26*'PLOs-TQF-Mapping'!AF$54,"")</f>
        <v/>
      </c>
      <c r="BL26" s="3">
        <f t="shared" ca="1" si="8"/>
        <v>7.0381766988070744</v>
      </c>
    </row>
    <row r="27" spans="1:64">
      <c r="A27" s="104" t="str">
        <f>Grading!A39</f>
        <v>วิชาบังคับ</v>
      </c>
      <c r="B27" s="93">
        <f>Grading!B39</f>
        <v>4</v>
      </c>
      <c r="C27" s="94">
        <f>Grading!C39</f>
        <v>204497</v>
      </c>
      <c r="D27" s="191" t="str">
        <f t="shared" ca="1" si="11"/>
        <v/>
      </c>
      <c r="E27" s="191">
        <f t="shared" ca="1" si="11"/>
        <v>0.5</v>
      </c>
      <c r="F27" s="191" t="str">
        <f t="shared" ca="1" si="11"/>
        <v/>
      </c>
      <c r="G27" s="191">
        <f t="shared" ca="1" si="11"/>
        <v>1</v>
      </c>
      <c r="H27" s="191" t="str">
        <f t="shared" ca="1" si="11"/>
        <v/>
      </c>
      <c r="I27" s="191" t="str">
        <f t="shared" ca="1" si="11"/>
        <v/>
      </c>
      <c r="J27" s="191">
        <f t="shared" ca="1" si="11"/>
        <v>0.5</v>
      </c>
      <c r="K27" s="191" t="str">
        <f t="shared" ca="1" si="11"/>
        <v/>
      </c>
      <c r="L27" s="191">
        <f t="shared" ca="1" si="11"/>
        <v>1</v>
      </c>
      <c r="M27" s="191">
        <f t="shared" ca="1" si="11"/>
        <v>1</v>
      </c>
      <c r="N27" s="191" t="str">
        <f t="shared" ca="1" si="12"/>
        <v/>
      </c>
      <c r="O27" s="191" t="str">
        <f t="shared" ca="1" si="12"/>
        <v/>
      </c>
      <c r="P27" s="191" t="str">
        <f t="shared" ca="1" si="12"/>
        <v/>
      </c>
      <c r="Q27" s="191">
        <f t="shared" ca="1" si="12"/>
        <v>1</v>
      </c>
      <c r="R27" s="191" t="str">
        <f t="shared" ca="1" si="12"/>
        <v/>
      </c>
      <c r="S27" s="191" t="str">
        <f t="shared" ca="1" si="12"/>
        <v/>
      </c>
      <c r="T27" s="191" t="str">
        <f t="shared" ca="1" si="12"/>
        <v/>
      </c>
      <c r="U27" s="191">
        <f t="shared" ca="1" si="12"/>
        <v>1</v>
      </c>
      <c r="V27" s="191">
        <f t="shared" ca="1" si="12"/>
        <v>1</v>
      </c>
      <c r="W27" s="191" t="str">
        <f t="shared" ca="1" si="12"/>
        <v/>
      </c>
      <c r="X27" s="191" t="str">
        <f t="shared" ca="1" si="13"/>
        <v/>
      </c>
      <c r="Y27" s="191" t="str">
        <f t="shared" ca="1" si="13"/>
        <v/>
      </c>
      <c r="Z27" s="191" t="str">
        <f t="shared" ca="1" si="13"/>
        <v/>
      </c>
      <c r="AA27" s="191" t="str">
        <f t="shared" ca="1" si="13"/>
        <v/>
      </c>
      <c r="AB27" s="191" t="str">
        <f t="shared" ca="1" si="13"/>
        <v/>
      </c>
      <c r="AC27" s="191" t="str">
        <f t="shared" ca="1" si="13"/>
        <v/>
      </c>
      <c r="AD27" s="191" t="str">
        <f t="shared" ca="1" si="13"/>
        <v/>
      </c>
      <c r="AE27" s="191">
        <f t="shared" ca="1" si="13"/>
        <v>1</v>
      </c>
      <c r="AF27" s="191" t="str">
        <f t="shared" ca="1" si="13"/>
        <v/>
      </c>
      <c r="AG27" s="10">
        <f t="shared" ca="1" si="7"/>
        <v>8</v>
      </c>
      <c r="AI27" s="155" t="str">
        <f ca="1">IF(AND(D27 &lt;&gt;"",'PLOs-TQF-Mapping'!D$54 &lt;&gt; ""), D27*'PLOs-TQF-Mapping'!D$54,"")</f>
        <v/>
      </c>
      <c r="AJ27" s="155" t="str">
        <f ca="1">IF(AND(E27 &lt;&gt;"",'PLOs-TQF-Mapping'!E$54 &lt;&gt; ""), E27*'PLOs-TQF-Mapping'!E$54,"")</f>
        <v/>
      </c>
      <c r="AK27" s="155" t="str">
        <f ca="1">IF(AND(F27 &lt;&gt;"",'PLOs-TQF-Mapping'!F$54 &lt;&gt; ""), F27*'PLOs-TQF-Mapping'!F$54,"")</f>
        <v/>
      </c>
      <c r="AL27" s="155" t="str">
        <f ca="1">IF(AND(G27 &lt;&gt;"",'PLOs-TQF-Mapping'!G$54 &lt;&gt; ""), G27*'PLOs-TQF-Mapping'!G$54,"")</f>
        <v/>
      </c>
      <c r="AM27" s="155" t="str">
        <f ca="1">IF(AND(H27 &lt;&gt;"",'PLOs-TQF-Mapping'!H$54 &lt;&gt; ""), H27*'PLOs-TQF-Mapping'!H$54,"")</f>
        <v/>
      </c>
      <c r="AN27" s="155" t="str">
        <f ca="1">IF(AND(I27 &lt;&gt;"",'PLOs-TQF-Mapping'!I$54 &lt;&gt; ""), I27*'PLOs-TQF-Mapping'!I$54,"")</f>
        <v/>
      </c>
      <c r="AO27" s="155" t="str">
        <f ca="1">IF(AND(J27 &lt;&gt;"",'PLOs-TQF-Mapping'!J$54 &lt;&gt; ""), J27*'PLOs-TQF-Mapping'!J$54,"")</f>
        <v/>
      </c>
      <c r="AP27" s="155" t="str">
        <f ca="1">IF(AND(K27 &lt;&gt;"",'PLOs-TQF-Mapping'!K$54 &lt;&gt; ""), K27*'PLOs-TQF-Mapping'!K$54,"")</f>
        <v/>
      </c>
      <c r="AQ27" s="155">
        <f ca="1">IF(AND(L27 &lt;&gt;"",'PLOs-TQF-Mapping'!L$54 &lt;&gt; ""), L27*'PLOs-TQF-Mapping'!L$54,"")</f>
        <v>3.457838006398342</v>
      </c>
      <c r="AR27" s="155" t="str">
        <f ca="1">IF(AND(M27 &lt;&gt;"",'PLOs-TQF-Mapping'!M$54 &lt;&gt; ""), M27*'PLOs-TQF-Mapping'!M$54,"")</f>
        <v/>
      </c>
      <c r="AS27" s="155" t="str">
        <f ca="1">IF(AND(N27 &lt;&gt;"",'PLOs-TQF-Mapping'!N$54 &lt;&gt; ""), N27*'PLOs-TQF-Mapping'!N$54,"")</f>
        <v/>
      </c>
      <c r="AT27" s="155" t="str">
        <f ca="1">IF(AND(O27 &lt;&gt;"",'PLOs-TQF-Mapping'!O$54 &lt;&gt; ""), O27*'PLOs-TQF-Mapping'!O$54,"")</f>
        <v/>
      </c>
      <c r="AU27" s="155" t="str">
        <f ca="1">IF(AND(P27 &lt;&gt;"",'PLOs-TQF-Mapping'!P$54 &lt;&gt; ""), P27*'PLOs-TQF-Mapping'!P$54,"")</f>
        <v/>
      </c>
      <c r="AV27" s="155" t="str">
        <f ca="1">IF(AND(Q27 &lt;&gt;"",'PLOs-TQF-Mapping'!Q$54 &lt;&gt; ""), Q27*'PLOs-TQF-Mapping'!Q$54,"")</f>
        <v/>
      </c>
      <c r="AW27" s="155" t="str">
        <f ca="1">IF(AND(R27 &lt;&gt;"",'PLOs-TQF-Mapping'!R$54 &lt;&gt; ""), R27*'PLOs-TQF-Mapping'!R$54,"")</f>
        <v/>
      </c>
      <c r="AX27" s="155" t="str">
        <f ca="1">IF(AND(S27 &lt;&gt;"",'PLOs-TQF-Mapping'!S$54 &lt;&gt; ""), S27*'PLOs-TQF-Mapping'!S$54,"")</f>
        <v/>
      </c>
      <c r="AY27" s="155" t="str">
        <f ca="1">IF(AND(T27 &lt;&gt;"",'PLOs-TQF-Mapping'!T$54 &lt;&gt; ""), T27*'PLOs-TQF-Mapping'!T$54,"")</f>
        <v/>
      </c>
      <c r="AZ27" s="155" t="str">
        <f ca="1">IF(AND(U27 &lt;&gt;"",'PLOs-TQF-Mapping'!U$54 &lt;&gt; ""), U27*'PLOs-TQF-Mapping'!U$54,"")</f>
        <v/>
      </c>
      <c r="BA27" s="155">
        <f ca="1">IF(AND(V27 &lt;&gt;"",'PLOs-TQF-Mapping'!V$54 &lt;&gt; ""), V27*'PLOs-TQF-Mapping'!V$54,"")</f>
        <v>3.5803386924087319</v>
      </c>
      <c r="BB27" s="155" t="str">
        <f ca="1">IF(AND(W27 &lt;&gt;"",'PLOs-TQF-Mapping'!W$54 &lt;&gt; ""), W27*'PLOs-TQF-Mapping'!W$54,"")</f>
        <v/>
      </c>
      <c r="BC27" s="155" t="str">
        <f ca="1">IF(AND(X27 &lt;&gt;"",'PLOs-TQF-Mapping'!X$54 &lt;&gt; ""), X27*'PLOs-TQF-Mapping'!X$54,"")</f>
        <v/>
      </c>
      <c r="BD27" s="155" t="str">
        <f ca="1">IF(AND(Y27 &lt;&gt;"",'PLOs-TQF-Mapping'!Y$54 &lt;&gt; ""), Y27*'PLOs-TQF-Mapping'!Y$54,"")</f>
        <v/>
      </c>
      <c r="BE27" s="155" t="str">
        <f ca="1">IF(AND(Z27 &lt;&gt;"",'PLOs-TQF-Mapping'!Z$54 &lt;&gt; ""), Z27*'PLOs-TQF-Mapping'!Z$54,"")</f>
        <v/>
      </c>
      <c r="BF27" s="155" t="str">
        <f ca="1">IF(AND(AA27 &lt;&gt;"",'PLOs-TQF-Mapping'!AA$54 &lt;&gt; ""), AA27*'PLOs-TQF-Mapping'!AA$54,"")</f>
        <v/>
      </c>
      <c r="BG27" s="155" t="str">
        <f ca="1">IF(AND(AB27 &lt;&gt;"",'PLOs-TQF-Mapping'!AB$54 &lt;&gt; ""), AB27*'PLOs-TQF-Mapping'!AB$54,"")</f>
        <v/>
      </c>
      <c r="BH27" s="155" t="str">
        <f ca="1">IF(AND(AC27 &lt;&gt;"",'PLOs-TQF-Mapping'!AC$54 &lt;&gt; ""), AC27*'PLOs-TQF-Mapping'!AC$54,"")</f>
        <v/>
      </c>
      <c r="BI27" s="155" t="str">
        <f ca="1">IF(AND(AD27 &lt;&gt;"",'PLOs-TQF-Mapping'!AD$54 &lt;&gt; ""), AD27*'PLOs-TQF-Mapping'!AD$54,"")</f>
        <v/>
      </c>
      <c r="BJ27" s="155" t="str">
        <f ca="1">IF(AND(AE27 &lt;&gt;"",'PLOs-TQF-Mapping'!AE$54 &lt;&gt; ""), AE27*'PLOs-TQF-Mapping'!AE$54,"")</f>
        <v/>
      </c>
      <c r="BK27" s="155" t="str">
        <f ca="1">IF(AND(AF27 &lt;&gt;"",'PLOs-TQF-Mapping'!AF$54 &lt;&gt; ""), AF27*'PLOs-TQF-Mapping'!AF$54,"")</f>
        <v/>
      </c>
      <c r="BL27" s="3">
        <f t="shared" ca="1" si="8"/>
        <v>7.0381766988070744</v>
      </c>
    </row>
    <row r="28" spans="1:64">
      <c r="A28" s="104" t="str">
        <f>Grading!A40</f>
        <v>วิชาบังคับ</v>
      </c>
      <c r="B28" s="93">
        <f>Grading!B40</f>
        <v>4</v>
      </c>
      <c r="C28" s="94">
        <f>Grading!C40</f>
        <v>204496</v>
      </c>
      <c r="D28" s="191" t="str">
        <f t="shared" ca="1" si="11"/>
        <v/>
      </c>
      <c r="E28" s="191">
        <f t="shared" ca="1" si="11"/>
        <v>1</v>
      </c>
      <c r="F28" s="191" t="str">
        <f t="shared" ca="1" si="11"/>
        <v/>
      </c>
      <c r="G28" s="191">
        <f t="shared" ca="1" si="11"/>
        <v>1</v>
      </c>
      <c r="H28" s="191">
        <f t="shared" ca="1" si="11"/>
        <v>1</v>
      </c>
      <c r="I28" s="191" t="str">
        <f t="shared" ca="1" si="11"/>
        <v/>
      </c>
      <c r="J28" s="191">
        <f t="shared" ca="1" si="11"/>
        <v>1</v>
      </c>
      <c r="K28" s="191" t="str">
        <f t="shared" ca="1" si="11"/>
        <v/>
      </c>
      <c r="L28" s="191">
        <f t="shared" ca="1" si="11"/>
        <v>1</v>
      </c>
      <c r="M28" s="191">
        <f t="shared" ca="1" si="11"/>
        <v>1</v>
      </c>
      <c r="N28" s="191">
        <f t="shared" ca="1" si="12"/>
        <v>1</v>
      </c>
      <c r="O28" s="191">
        <f t="shared" ca="1" si="12"/>
        <v>1</v>
      </c>
      <c r="P28" s="191" t="str">
        <f t="shared" ca="1" si="12"/>
        <v/>
      </c>
      <c r="Q28" s="191">
        <f t="shared" ca="1" si="12"/>
        <v>1</v>
      </c>
      <c r="R28" s="191" t="str">
        <f t="shared" ca="1" si="12"/>
        <v/>
      </c>
      <c r="S28" s="191">
        <f t="shared" ca="1" si="12"/>
        <v>1</v>
      </c>
      <c r="T28" s="191" t="str">
        <f t="shared" ca="1" si="12"/>
        <v/>
      </c>
      <c r="U28" s="191">
        <f t="shared" ca="1" si="12"/>
        <v>1</v>
      </c>
      <c r="V28" s="191">
        <f t="shared" ca="1" si="12"/>
        <v>1</v>
      </c>
      <c r="W28" s="191" t="str">
        <f t="shared" ca="1" si="12"/>
        <v/>
      </c>
      <c r="X28" s="191">
        <f t="shared" ca="1" si="13"/>
        <v>1</v>
      </c>
      <c r="Y28" s="191" t="str">
        <f t="shared" ca="1" si="13"/>
        <v/>
      </c>
      <c r="Z28" s="191">
        <f t="shared" ca="1" si="13"/>
        <v>1</v>
      </c>
      <c r="AA28" s="191" t="str">
        <f t="shared" ca="1" si="13"/>
        <v/>
      </c>
      <c r="AB28" s="191" t="str">
        <f t="shared" ca="1" si="13"/>
        <v/>
      </c>
      <c r="AC28" s="191">
        <f t="shared" ca="1" si="13"/>
        <v>1</v>
      </c>
      <c r="AD28" s="191" t="str">
        <f t="shared" ca="1" si="13"/>
        <v/>
      </c>
      <c r="AE28" s="191">
        <f t="shared" ca="1" si="13"/>
        <v>1</v>
      </c>
      <c r="AF28" s="191">
        <f t="shared" ca="1" si="13"/>
        <v>1</v>
      </c>
      <c r="AG28" s="10">
        <f t="shared" ca="1" si="7"/>
        <v>17</v>
      </c>
      <c r="AI28" s="155" t="str">
        <f ca="1">IF(AND(D28 &lt;&gt;"",'PLOs-TQF-Mapping'!D$54 &lt;&gt; ""), D28*'PLOs-TQF-Mapping'!D$54,"")</f>
        <v/>
      </c>
      <c r="AJ28" s="155" t="str">
        <f ca="1">IF(AND(E28 &lt;&gt;"",'PLOs-TQF-Mapping'!E$54 &lt;&gt; ""), E28*'PLOs-TQF-Mapping'!E$54,"")</f>
        <v/>
      </c>
      <c r="AK28" s="155" t="str">
        <f ca="1">IF(AND(F28 &lt;&gt;"",'PLOs-TQF-Mapping'!F$54 &lt;&gt; ""), F28*'PLOs-TQF-Mapping'!F$54,"")</f>
        <v/>
      </c>
      <c r="AL28" s="155" t="str">
        <f ca="1">IF(AND(G28 &lt;&gt;"",'PLOs-TQF-Mapping'!G$54 &lt;&gt; ""), G28*'PLOs-TQF-Mapping'!G$54,"")</f>
        <v/>
      </c>
      <c r="AM28" s="155" t="str">
        <f ca="1">IF(AND(H28 &lt;&gt;"",'PLOs-TQF-Mapping'!H$54 &lt;&gt; ""), H28*'PLOs-TQF-Mapping'!H$54,"")</f>
        <v/>
      </c>
      <c r="AN28" s="155" t="str">
        <f ca="1">IF(AND(I28 &lt;&gt;"",'PLOs-TQF-Mapping'!I$54 &lt;&gt; ""), I28*'PLOs-TQF-Mapping'!I$54,"")</f>
        <v/>
      </c>
      <c r="AO28" s="155" t="str">
        <f ca="1">IF(AND(J28 &lt;&gt;"",'PLOs-TQF-Mapping'!J$54 &lt;&gt; ""), J28*'PLOs-TQF-Mapping'!J$54,"")</f>
        <v/>
      </c>
      <c r="AP28" s="155" t="str">
        <f ca="1">IF(AND(K28 &lt;&gt;"",'PLOs-TQF-Mapping'!K$54 &lt;&gt; ""), K28*'PLOs-TQF-Mapping'!K$54,"")</f>
        <v/>
      </c>
      <c r="AQ28" s="155">
        <f ca="1">IF(AND(L28 &lt;&gt;"",'PLOs-TQF-Mapping'!L$54 &lt;&gt; ""), L28*'PLOs-TQF-Mapping'!L$54,"")</f>
        <v>3.457838006398342</v>
      </c>
      <c r="AR28" s="155" t="str">
        <f ca="1">IF(AND(M28 &lt;&gt;"",'PLOs-TQF-Mapping'!M$54 &lt;&gt; ""), M28*'PLOs-TQF-Mapping'!M$54,"")</f>
        <v/>
      </c>
      <c r="AS28" s="155" t="str">
        <f ca="1">IF(AND(N28 &lt;&gt;"",'PLOs-TQF-Mapping'!N$54 &lt;&gt; ""), N28*'PLOs-TQF-Mapping'!N$54,"")</f>
        <v/>
      </c>
      <c r="AT28" s="155" t="str">
        <f ca="1">IF(AND(O28 &lt;&gt;"",'PLOs-TQF-Mapping'!O$54 &lt;&gt; ""), O28*'PLOs-TQF-Mapping'!O$54,"")</f>
        <v/>
      </c>
      <c r="AU28" s="155" t="str">
        <f ca="1">IF(AND(P28 &lt;&gt;"",'PLOs-TQF-Mapping'!P$54 &lt;&gt; ""), P28*'PLOs-TQF-Mapping'!P$54,"")</f>
        <v/>
      </c>
      <c r="AV28" s="155" t="str">
        <f ca="1">IF(AND(Q28 &lt;&gt;"",'PLOs-TQF-Mapping'!Q$54 &lt;&gt; ""), Q28*'PLOs-TQF-Mapping'!Q$54,"")</f>
        <v/>
      </c>
      <c r="AW28" s="155" t="str">
        <f ca="1">IF(AND(R28 &lt;&gt;"",'PLOs-TQF-Mapping'!R$54 &lt;&gt; ""), R28*'PLOs-TQF-Mapping'!R$54,"")</f>
        <v/>
      </c>
      <c r="AX28" s="155" t="str">
        <f ca="1">IF(AND(S28 &lt;&gt;"",'PLOs-TQF-Mapping'!S$54 &lt;&gt; ""), S28*'PLOs-TQF-Mapping'!S$54,"")</f>
        <v/>
      </c>
      <c r="AY28" s="155" t="str">
        <f ca="1">IF(AND(T28 &lt;&gt;"",'PLOs-TQF-Mapping'!T$54 &lt;&gt; ""), T28*'PLOs-TQF-Mapping'!T$54,"")</f>
        <v/>
      </c>
      <c r="AZ28" s="155" t="str">
        <f ca="1">IF(AND(U28 &lt;&gt;"",'PLOs-TQF-Mapping'!U$54 &lt;&gt; ""), U28*'PLOs-TQF-Mapping'!U$54,"")</f>
        <v/>
      </c>
      <c r="BA28" s="155">
        <f ca="1">IF(AND(V28 &lt;&gt;"",'PLOs-TQF-Mapping'!V$54 &lt;&gt; ""), V28*'PLOs-TQF-Mapping'!V$54,"")</f>
        <v>3.5803386924087319</v>
      </c>
      <c r="BB28" s="155" t="str">
        <f ca="1">IF(AND(W28 &lt;&gt;"",'PLOs-TQF-Mapping'!W$54 &lt;&gt; ""), W28*'PLOs-TQF-Mapping'!W$54,"")</f>
        <v/>
      </c>
      <c r="BC28" s="155" t="str">
        <f ca="1">IF(AND(X28 &lt;&gt;"",'PLOs-TQF-Mapping'!X$54 &lt;&gt; ""), X28*'PLOs-TQF-Mapping'!X$54,"")</f>
        <v/>
      </c>
      <c r="BD28" s="155" t="str">
        <f ca="1">IF(AND(Y28 &lt;&gt;"",'PLOs-TQF-Mapping'!Y$54 &lt;&gt; ""), Y28*'PLOs-TQF-Mapping'!Y$54,"")</f>
        <v/>
      </c>
      <c r="BE28" s="155" t="str">
        <f ca="1">IF(AND(Z28 &lt;&gt;"",'PLOs-TQF-Mapping'!Z$54 &lt;&gt; ""), Z28*'PLOs-TQF-Mapping'!Z$54,"")</f>
        <v/>
      </c>
      <c r="BF28" s="155" t="str">
        <f ca="1">IF(AND(AA28 &lt;&gt;"",'PLOs-TQF-Mapping'!AA$54 &lt;&gt; ""), AA28*'PLOs-TQF-Mapping'!AA$54,"")</f>
        <v/>
      </c>
      <c r="BG28" s="155" t="str">
        <f ca="1">IF(AND(AB28 &lt;&gt;"",'PLOs-TQF-Mapping'!AB$54 &lt;&gt; ""), AB28*'PLOs-TQF-Mapping'!AB$54,"")</f>
        <v/>
      </c>
      <c r="BH28" s="155" t="str">
        <f ca="1">IF(AND(AC28 &lt;&gt;"",'PLOs-TQF-Mapping'!AC$54 &lt;&gt; ""), AC28*'PLOs-TQF-Mapping'!AC$54,"")</f>
        <v/>
      </c>
      <c r="BI28" s="155" t="str">
        <f ca="1">IF(AND(AD28 &lt;&gt;"",'PLOs-TQF-Mapping'!AD$54 &lt;&gt; ""), AD28*'PLOs-TQF-Mapping'!AD$54,"")</f>
        <v/>
      </c>
      <c r="BJ28" s="155" t="str">
        <f ca="1">IF(AND(AE28 &lt;&gt;"",'PLOs-TQF-Mapping'!AE$54 &lt;&gt; ""), AE28*'PLOs-TQF-Mapping'!AE$54,"")</f>
        <v/>
      </c>
      <c r="BK28" s="155" t="str">
        <f ca="1">IF(AND(AF28 &lt;&gt;"",'PLOs-TQF-Mapping'!AF$54 &lt;&gt; ""), AF28*'PLOs-TQF-Mapping'!AF$54,"")</f>
        <v/>
      </c>
      <c r="BL28" s="3">
        <f t="shared" ca="1" si="8"/>
        <v>7.0381766988070744</v>
      </c>
    </row>
    <row r="29" spans="1:64">
      <c r="A29" s="104" t="str">
        <f>Grading!A41</f>
        <v>วิชาบังคับ</v>
      </c>
      <c r="B29" s="93">
        <f>Grading!B41</f>
        <v>4</v>
      </c>
      <c r="C29" s="94">
        <f>Grading!C41</f>
        <v>204499</v>
      </c>
      <c r="D29" s="191" t="str">
        <f t="shared" ca="1" si="11"/>
        <v/>
      </c>
      <c r="E29" s="191" t="str">
        <f t="shared" ca="1" si="11"/>
        <v/>
      </c>
      <c r="F29" s="191" t="str">
        <f t="shared" ca="1" si="11"/>
        <v/>
      </c>
      <c r="G29" s="191" t="str">
        <f t="shared" ca="1" si="11"/>
        <v/>
      </c>
      <c r="H29" s="191" t="str">
        <f t="shared" ca="1" si="11"/>
        <v/>
      </c>
      <c r="I29" s="191" t="str">
        <f t="shared" ca="1" si="11"/>
        <v/>
      </c>
      <c r="J29" s="191" t="str">
        <f t="shared" ca="1" si="11"/>
        <v/>
      </c>
      <c r="K29" s="191" t="str">
        <f t="shared" ca="1" si="11"/>
        <v/>
      </c>
      <c r="L29" s="191">
        <f t="shared" ca="1" si="11"/>
        <v>1</v>
      </c>
      <c r="M29" s="191">
        <f t="shared" ca="1" si="11"/>
        <v>1</v>
      </c>
      <c r="N29" s="191" t="str">
        <f t="shared" ca="1" si="12"/>
        <v/>
      </c>
      <c r="O29" s="191" t="str">
        <f t="shared" ca="1" si="12"/>
        <v/>
      </c>
      <c r="P29" s="191" t="str">
        <f t="shared" ca="1" si="12"/>
        <v/>
      </c>
      <c r="Q29" s="191">
        <f t="shared" ca="1" si="12"/>
        <v>1</v>
      </c>
      <c r="R29" s="191" t="str">
        <f t="shared" ca="1" si="12"/>
        <v/>
      </c>
      <c r="S29" s="191" t="str">
        <f t="shared" ca="1" si="12"/>
        <v/>
      </c>
      <c r="T29" s="191" t="str">
        <f t="shared" ca="1" si="12"/>
        <v/>
      </c>
      <c r="U29" s="191">
        <f t="shared" ca="1" si="12"/>
        <v>1</v>
      </c>
      <c r="V29" s="191">
        <f t="shared" ca="1" si="12"/>
        <v>1</v>
      </c>
      <c r="W29" s="191" t="str">
        <f t="shared" ca="1" si="12"/>
        <v/>
      </c>
      <c r="X29" s="191" t="str">
        <f t="shared" ca="1" si="13"/>
        <v/>
      </c>
      <c r="Y29" s="191" t="str">
        <f t="shared" ca="1" si="13"/>
        <v/>
      </c>
      <c r="Z29" s="191" t="str">
        <f t="shared" ca="1" si="13"/>
        <v/>
      </c>
      <c r="AA29" s="191" t="str">
        <f t="shared" ca="1" si="13"/>
        <v/>
      </c>
      <c r="AB29" s="191" t="str">
        <f t="shared" ca="1" si="13"/>
        <v/>
      </c>
      <c r="AC29" s="191" t="str">
        <f t="shared" ca="1" si="13"/>
        <v/>
      </c>
      <c r="AD29" s="191" t="str">
        <f t="shared" ca="1" si="13"/>
        <v/>
      </c>
      <c r="AE29" s="191">
        <f t="shared" ca="1" si="13"/>
        <v>1</v>
      </c>
      <c r="AF29" s="191" t="str">
        <f t="shared" ca="1" si="13"/>
        <v/>
      </c>
      <c r="AG29" s="10">
        <f t="shared" ca="1" si="7"/>
        <v>6</v>
      </c>
      <c r="AI29" s="155" t="str">
        <f ca="1">IF(AND(D29 &lt;&gt;"",'PLOs-TQF-Mapping'!D$54 &lt;&gt; ""), D29*'PLOs-TQF-Mapping'!D$54,"")</f>
        <v/>
      </c>
      <c r="AJ29" s="155" t="str">
        <f ca="1">IF(AND(E29 &lt;&gt;"",'PLOs-TQF-Mapping'!E$54 &lt;&gt; ""), E29*'PLOs-TQF-Mapping'!E$54,"")</f>
        <v/>
      </c>
      <c r="AK29" s="155" t="str">
        <f ca="1">IF(AND(F29 &lt;&gt;"",'PLOs-TQF-Mapping'!F$54 &lt;&gt; ""), F29*'PLOs-TQF-Mapping'!F$54,"")</f>
        <v/>
      </c>
      <c r="AL29" s="155" t="str">
        <f ca="1">IF(AND(G29 &lt;&gt;"",'PLOs-TQF-Mapping'!G$54 &lt;&gt; ""), G29*'PLOs-TQF-Mapping'!G$54,"")</f>
        <v/>
      </c>
      <c r="AM29" s="155" t="str">
        <f ca="1">IF(AND(H29 &lt;&gt;"",'PLOs-TQF-Mapping'!H$54 &lt;&gt; ""), H29*'PLOs-TQF-Mapping'!H$54,"")</f>
        <v/>
      </c>
      <c r="AN29" s="155" t="str">
        <f ca="1">IF(AND(I29 &lt;&gt;"",'PLOs-TQF-Mapping'!I$54 &lt;&gt; ""), I29*'PLOs-TQF-Mapping'!I$54,"")</f>
        <v/>
      </c>
      <c r="AO29" s="155" t="str">
        <f ca="1">IF(AND(J29 &lt;&gt;"",'PLOs-TQF-Mapping'!J$54 &lt;&gt; ""), J29*'PLOs-TQF-Mapping'!J$54,"")</f>
        <v/>
      </c>
      <c r="AP29" s="155" t="str">
        <f ca="1">IF(AND(K29 &lt;&gt;"",'PLOs-TQF-Mapping'!K$54 &lt;&gt; ""), K29*'PLOs-TQF-Mapping'!K$54,"")</f>
        <v/>
      </c>
      <c r="AQ29" s="155">
        <f ca="1">IF(AND(L29 &lt;&gt;"",'PLOs-TQF-Mapping'!L$54 &lt;&gt; ""), L29*'PLOs-TQF-Mapping'!L$54,"")</f>
        <v>3.457838006398342</v>
      </c>
      <c r="AR29" s="155" t="str">
        <f ca="1">IF(AND(M29 &lt;&gt;"",'PLOs-TQF-Mapping'!M$54 &lt;&gt; ""), M29*'PLOs-TQF-Mapping'!M$54,"")</f>
        <v/>
      </c>
      <c r="AS29" s="155" t="str">
        <f ca="1">IF(AND(N29 &lt;&gt;"",'PLOs-TQF-Mapping'!N$54 &lt;&gt; ""), N29*'PLOs-TQF-Mapping'!N$54,"")</f>
        <v/>
      </c>
      <c r="AT29" s="155" t="str">
        <f ca="1">IF(AND(O29 &lt;&gt;"",'PLOs-TQF-Mapping'!O$54 &lt;&gt; ""), O29*'PLOs-TQF-Mapping'!O$54,"")</f>
        <v/>
      </c>
      <c r="AU29" s="155" t="str">
        <f ca="1">IF(AND(P29 &lt;&gt;"",'PLOs-TQF-Mapping'!P$54 &lt;&gt; ""), P29*'PLOs-TQF-Mapping'!P$54,"")</f>
        <v/>
      </c>
      <c r="AV29" s="155" t="str">
        <f ca="1">IF(AND(Q29 &lt;&gt;"",'PLOs-TQF-Mapping'!Q$54 &lt;&gt; ""), Q29*'PLOs-TQF-Mapping'!Q$54,"")</f>
        <v/>
      </c>
      <c r="AW29" s="155" t="str">
        <f ca="1">IF(AND(R29 &lt;&gt;"",'PLOs-TQF-Mapping'!R$54 &lt;&gt; ""), R29*'PLOs-TQF-Mapping'!R$54,"")</f>
        <v/>
      </c>
      <c r="AX29" s="155" t="str">
        <f ca="1">IF(AND(S29 &lt;&gt;"",'PLOs-TQF-Mapping'!S$54 &lt;&gt; ""), S29*'PLOs-TQF-Mapping'!S$54,"")</f>
        <v/>
      </c>
      <c r="AY29" s="155" t="str">
        <f ca="1">IF(AND(T29 &lt;&gt;"",'PLOs-TQF-Mapping'!T$54 &lt;&gt; ""), T29*'PLOs-TQF-Mapping'!T$54,"")</f>
        <v/>
      </c>
      <c r="AZ29" s="155" t="str">
        <f ca="1">IF(AND(U29 &lt;&gt;"",'PLOs-TQF-Mapping'!U$54 &lt;&gt; ""), U29*'PLOs-TQF-Mapping'!U$54,"")</f>
        <v/>
      </c>
      <c r="BA29" s="155">
        <f ca="1">IF(AND(V29 &lt;&gt;"",'PLOs-TQF-Mapping'!V$54 &lt;&gt; ""), V29*'PLOs-TQF-Mapping'!V$54,"")</f>
        <v>3.5803386924087319</v>
      </c>
      <c r="BB29" s="155" t="str">
        <f ca="1">IF(AND(W29 &lt;&gt;"",'PLOs-TQF-Mapping'!W$54 &lt;&gt; ""), W29*'PLOs-TQF-Mapping'!W$54,"")</f>
        <v/>
      </c>
      <c r="BC29" s="155" t="str">
        <f ca="1">IF(AND(X29 &lt;&gt;"",'PLOs-TQF-Mapping'!X$54 &lt;&gt; ""), X29*'PLOs-TQF-Mapping'!X$54,"")</f>
        <v/>
      </c>
      <c r="BD29" s="155" t="str">
        <f ca="1">IF(AND(Y29 &lt;&gt;"",'PLOs-TQF-Mapping'!Y$54 &lt;&gt; ""), Y29*'PLOs-TQF-Mapping'!Y$54,"")</f>
        <v/>
      </c>
      <c r="BE29" s="155" t="str">
        <f ca="1">IF(AND(Z29 &lt;&gt;"",'PLOs-TQF-Mapping'!Z$54 &lt;&gt; ""), Z29*'PLOs-TQF-Mapping'!Z$54,"")</f>
        <v/>
      </c>
      <c r="BF29" s="155" t="str">
        <f ca="1">IF(AND(AA29 &lt;&gt;"",'PLOs-TQF-Mapping'!AA$54 &lt;&gt; ""), AA29*'PLOs-TQF-Mapping'!AA$54,"")</f>
        <v/>
      </c>
      <c r="BG29" s="155" t="str">
        <f ca="1">IF(AND(AB29 &lt;&gt;"",'PLOs-TQF-Mapping'!AB$54 &lt;&gt; ""), AB29*'PLOs-TQF-Mapping'!AB$54,"")</f>
        <v/>
      </c>
      <c r="BH29" s="155" t="str">
        <f ca="1">IF(AND(AC29 &lt;&gt;"",'PLOs-TQF-Mapping'!AC$54 &lt;&gt; ""), AC29*'PLOs-TQF-Mapping'!AC$54,"")</f>
        <v/>
      </c>
      <c r="BI29" s="155" t="str">
        <f ca="1">IF(AND(AD29 &lt;&gt;"",'PLOs-TQF-Mapping'!AD$54 &lt;&gt; ""), AD29*'PLOs-TQF-Mapping'!AD$54,"")</f>
        <v/>
      </c>
      <c r="BJ29" s="155" t="str">
        <f ca="1">IF(AND(AE29 &lt;&gt;"",'PLOs-TQF-Mapping'!AE$54 &lt;&gt; ""), AE29*'PLOs-TQF-Mapping'!AE$54,"")</f>
        <v/>
      </c>
      <c r="BK29" s="155" t="str">
        <f ca="1">IF(AND(AF29 &lt;&gt;"",'PLOs-TQF-Mapping'!AF$54 &lt;&gt; ""), AF29*'PLOs-TQF-Mapping'!AF$54,"")</f>
        <v/>
      </c>
      <c r="BL29" s="3">
        <f t="shared" ca="1" si="8"/>
        <v>7.0381766988070744</v>
      </c>
    </row>
    <row r="30" spans="1:64">
      <c r="B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spans="1:64">
      <c r="B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spans="1:64">
      <c r="B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s="3" customFormat="1"/>
    <row r="34" s="3" customFormat="1"/>
    <row r="40" s="3" customFormat="1"/>
    <row r="41" s="3" customForma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N51"/>
  <sheetViews>
    <sheetView workbookViewId="0">
      <selection activeCell="B33" sqref="B33"/>
    </sheetView>
  </sheetViews>
  <sheetFormatPr defaultColWidth="14.42578125" defaultRowHeight="15"/>
  <cols>
    <col min="1" max="1" width="14.42578125" style="3"/>
    <col min="2" max="2" width="6.28515625" style="8" customWidth="1"/>
    <col min="3" max="3" width="12.140625" style="3" customWidth="1"/>
    <col min="4" max="4" width="5.140625" style="8" bestFit="1" customWidth="1"/>
    <col min="5" max="5" width="6" style="8" bestFit="1" customWidth="1"/>
    <col min="6" max="6" width="5.140625" style="8" bestFit="1" customWidth="1"/>
    <col min="7" max="8" width="6" style="8" bestFit="1" customWidth="1"/>
    <col min="9" max="9" width="5.140625" style="8" bestFit="1" customWidth="1"/>
    <col min="10" max="13" width="6" style="8" bestFit="1" customWidth="1"/>
    <col min="14" max="16" width="5.140625" style="8" bestFit="1" customWidth="1"/>
    <col min="17" max="19" width="6" style="8" bestFit="1" customWidth="1"/>
    <col min="20" max="20" width="5.140625" style="8" bestFit="1" customWidth="1"/>
    <col min="21" max="22" width="6" style="8" bestFit="1" customWidth="1"/>
    <col min="23" max="25" width="5.140625" style="8" bestFit="1" customWidth="1"/>
    <col min="26" max="26" width="6" style="8" bestFit="1" customWidth="1"/>
    <col min="27" max="27" width="5.140625" style="8" bestFit="1" customWidth="1"/>
    <col min="28" max="29" width="6" style="8" bestFit="1" customWidth="1"/>
    <col min="30" max="30" width="5.140625" style="8" bestFit="1" customWidth="1"/>
    <col min="31" max="31" width="6" style="8" customWidth="1"/>
    <col min="32" max="32" width="6" style="8" bestFit="1" customWidth="1"/>
    <col min="33" max="33" width="8" style="8" customWidth="1"/>
    <col min="34" max="34" width="7.140625" style="3" customWidth="1"/>
    <col min="35" max="63" width="4.42578125" style="3" customWidth="1"/>
    <col min="64" max="16384" width="14.42578125" style="3"/>
  </cols>
  <sheetData>
    <row r="1" spans="1:40" ht="15.75" customHeight="1">
      <c r="D1" s="8" t="s">
        <v>35</v>
      </c>
      <c r="E1" s="8" t="s">
        <v>36</v>
      </c>
      <c r="F1" s="8" t="s">
        <v>37</v>
      </c>
      <c r="G1" s="8" t="s">
        <v>38</v>
      </c>
      <c r="H1" s="8" t="s">
        <v>39</v>
      </c>
      <c r="I1" s="8" t="s">
        <v>40</v>
      </c>
      <c r="J1" s="8" t="s">
        <v>41</v>
      </c>
      <c r="K1" s="8" t="s">
        <v>42</v>
      </c>
      <c r="L1" s="8" t="s">
        <v>43</v>
      </c>
      <c r="M1" s="8" t="s">
        <v>44</v>
      </c>
      <c r="N1" s="8" t="s">
        <v>45</v>
      </c>
      <c r="O1" s="8" t="s">
        <v>46</v>
      </c>
      <c r="P1" s="8" t="s">
        <v>47</v>
      </c>
      <c r="Q1" s="8" t="s">
        <v>48</v>
      </c>
      <c r="R1" s="8" t="s">
        <v>49</v>
      </c>
      <c r="S1" s="8" t="s">
        <v>50</v>
      </c>
      <c r="T1" s="8" t="s">
        <v>51</v>
      </c>
      <c r="U1" s="8" t="s">
        <v>52</v>
      </c>
      <c r="V1" s="8" t="s">
        <v>53</v>
      </c>
      <c r="W1" s="8" t="s">
        <v>54</v>
      </c>
      <c r="X1" s="8" t="s">
        <v>55</v>
      </c>
      <c r="Y1" s="8" t="s">
        <v>56</v>
      </c>
      <c r="Z1" s="8" t="s">
        <v>57</v>
      </c>
      <c r="AA1" s="8" t="s">
        <v>58</v>
      </c>
      <c r="AB1" s="8" t="s">
        <v>59</v>
      </c>
      <c r="AC1" s="8" t="s">
        <v>60</v>
      </c>
      <c r="AD1" s="8" t="s">
        <v>61</v>
      </c>
      <c r="AE1" s="8" t="s">
        <v>62</v>
      </c>
      <c r="AF1" s="8" t="s">
        <v>63</v>
      </c>
      <c r="AJ1"/>
      <c r="AK1"/>
    </row>
    <row r="2" spans="1:40" ht="15.75" customHeight="1">
      <c r="C2" s="8" t="s">
        <v>187</v>
      </c>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40" ht="15.75" customHeight="1">
      <c r="C3" s="104"/>
      <c r="D3" s="158" t="s">
        <v>118</v>
      </c>
      <c r="E3" s="158" t="s">
        <v>119</v>
      </c>
      <c r="F3" s="158" t="s">
        <v>120</v>
      </c>
      <c r="G3" s="158" t="s">
        <v>121</v>
      </c>
      <c r="H3" s="158" t="s">
        <v>122</v>
      </c>
      <c r="I3" s="158" t="s">
        <v>123</v>
      </c>
      <c r="J3" s="158" t="s">
        <v>124</v>
      </c>
      <c r="K3" s="158" t="s">
        <v>125</v>
      </c>
      <c r="L3" s="158" t="s">
        <v>126</v>
      </c>
      <c r="M3" s="158" t="s">
        <v>127</v>
      </c>
      <c r="N3" s="158" t="s">
        <v>128</v>
      </c>
      <c r="O3" s="158" t="s">
        <v>129</v>
      </c>
      <c r="P3" s="158" t="s">
        <v>130</v>
      </c>
      <c r="Q3" s="158" t="s">
        <v>131</v>
      </c>
      <c r="R3" s="158" t="s">
        <v>132</v>
      </c>
      <c r="S3" s="158" t="s">
        <v>133</v>
      </c>
      <c r="T3" s="158" t="s">
        <v>134</v>
      </c>
      <c r="U3" s="158" t="s">
        <v>135</v>
      </c>
      <c r="V3" s="158" t="s">
        <v>136</v>
      </c>
      <c r="W3" s="158" t="s">
        <v>137</v>
      </c>
      <c r="X3" s="158" t="s">
        <v>138</v>
      </c>
      <c r="Y3" s="158" t="s">
        <v>139</v>
      </c>
      <c r="Z3" s="158">
        <v>4.4000000000000004</v>
      </c>
      <c r="AA3" s="158" t="s">
        <v>141</v>
      </c>
      <c r="AB3" s="158" t="s">
        <v>142</v>
      </c>
      <c r="AC3" s="158" t="s">
        <v>143</v>
      </c>
      <c r="AD3" s="158" t="s">
        <v>144</v>
      </c>
      <c r="AE3" s="158" t="s">
        <v>145</v>
      </c>
      <c r="AF3" s="158" t="s">
        <v>146</v>
      </c>
      <c r="AG3" s="3"/>
    </row>
    <row r="4" spans="1:40" ht="15.75" customHeight="1">
      <c r="C4" s="104">
        <v>1</v>
      </c>
      <c r="D4" s="187" t="str">
        <f ca="1">IF(SUMIF($B:$B,$C4,D:D) &gt; 0,SUMIF($B:$B,$C4,D:D),"")</f>
        <v/>
      </c>
      <c r="E4" s="187">
        <f ca="1">IF(SUMIF($B:$B,$C4,E:E) &gt; 0,SUMIF($B:$B,$C4,E:E),"")</f>
        <v>0.17391304347826089</v>
      </c>
      <c r="F4" s="187" t="str">
        <f ca="1">IF(SUMIF($B:$B,$C4,F:F) &gt; 0,SUMIF($B:$B,$C4,F:F),"")</f>
        <v/>
      </c>
      <c r="G4" s="187" t="str">
        <f t="shared" ref="D4:M7" ca="1" si="0">IF(SUMIF($B:$B,$C4,G:G) &gt; 0,SUMIF($B:$B,$C4,G:G),"")</f>
        <v/>
      </c>
      <c r="H4" s="187" t="str">
        <f t="shared" ca="1" si="0"/>
        <v/>
      </c>
      <c r="I4" s="187" t="str">
        <f t="shared" ca="1" si="0"/>
        <v/>
      </c>
      <c r="J4" s="187" t="str">
        <f t="shared" ca="1" si="0"/>
        <v/>
      </c>
      <c r="K4" s="187">
        <f t="shared" ca="1" si="0"/>
        <v>1.0749482401656314</v>
      </c>
      <c r="L4" s="187">
        <f t="shared" ca="1" si="0"/>
        <v>1.0749482401656314</v>
      </c>
      <c r="M4" s="187" t="str">
        <f t="shared" ca="1" si="0"/>
        <v/>
      </c>
      <c r="N4" s="187" t="str">
        <f t="shared" ref="N4:W7" ca="1" si="1">IF(SUMIF($B:$B,$C4,N:N) &gt; 0,SUMIF($B:$B,$C4,N:N),"")</f>
        <v/>
      </c>
      <c r="O4" s="187" t="str">
        <f t="shared" ca="1" si="1"/>
        <v/>
      </c>
      <c r="P4" s="187" t="str">
        <f t="shared" ca="1" si="1"/>
        <v/>
      </c>
      <c r="Q4" s="187">
        <f t="shared" ca="1" si="1"/>
        <v>0.49523809523809526</v>
      </c>
      <c r="R4" s="187">
        <f t="shared" ca="1" si="1"/>
        <v>0.33015873015873015</v>
      </c>
      <c r="S4" s="187">
        <f t="shared" ca="1" si="1"/>
        <v>1.4051069703243615</v>
      </c>
      <c r="T4" s="187">
        <f t="shared" ca="1" si="1"/>
        <v>0.33015873015873015</v>
      </c>
      <c r="U4" s="187" t="str">
        <f t="shared" ca="1" si="1"/>
        <v/>
      </c>
      <c r="V4" s="187">
        <f t="shared" ca="1" si="1"/>
        <v>1.0749482401656314</v>
      </c>
      <c r="W4" s="187" t="str">
        <f t="shared" ca="1" si="1"/>
        <v/>
      </c>
      <c r="X4" s="187" t="str">
        <f t="shared" ref="X4:AF7" ca="1" si="2">IF(SUMIF($B:$B,$C4,X:X) &gt; 0,SUMIF($B:$B,$C4,X:X),"")</f>
        <v/>
      </c>
      <c r="Y4" s="187" t="str">
        <f t="shared" ca="1" si="2"/>
        <v/>
      </c>
      <c r="Z4" s="187" t="str">
        <f t="shared" ca="1" si="2"/>
        <v/>
      </c>
      <c r="AA4" s="187" t="str">
        <f t="shared" ca="1" si="2"/>
        <v/>
      </c>
      <c r="AB4" s="187" t="str">
        <f t="shared" ca="1" si="2"/>
        <v/>
      </c>
      <c r="AC4" s="187">
        <f t="shared" ca="1" si="2"/>
        <v>0.49523809523809526</v>
      </c>
      <c r="AD4" s="187" t="str">
        <f t="shared" ca="1" si="2"/>
        <v/>
      </c>
      <c r="AE4" s="187" t="str">
        <f t="shared" ca="1" si="2"/>
        <v/>
      </c>
      <c r="AF4" s="187">
        <f t="shared" ca="1" si="2"/>
        <v>0.57971014492753614</v>
      </c>
      <c r="AG4" s="3"/>
    </row>
    <row r="5" spans="1:40" ht="15.75" customHeight="1">
      <c r="C5" s="104">
        <v>2</v>
      </c>
      <c r="D5" s="187" t="str">
        <f t="shared" ca="1" si="0"/>
        <v/>
      </c>
      <c r="E5" s="187" t="str">
        <f ca="1">IF(SUMIF($B:$B,$C5,E:E) &gt; 0,SUMIF($B:$B,$C5,E:E),"")</f>
        <v/>
      </c>
      <c r="F5" s="187" t="str">
        <f t="shared" ca="1" si="0"/>
        <v/>
      </c>
      <c r="G5" s="187" t="str">
        <f t="shared" ca="1" si="0"/>
        <v/>
      </c>
      <c r="H5" s="187" t="str">
        <f t="shared" ca="1" si="0"/>
        <v/>
      </c>
      <c r="I5" s="187" t="str">
        <f t="shared" ca="1" si="0"/>
        <v/>
      </c>
      <c r="J5" s="187" t="str">
        <f t="shared" ca="1" si="0"/>
        <v/>
      </c>
      <c r="K5" s="187">
        <f t="shared" ca="1" si="0"/>
        <v>3.5883050847457629</v>
      </c>
      <c r="L5" s="187">
        <f t="shared" ca="1" si="0"/>
        <v>2.5024406779661019</v>
      </c>
      <c r="M5" s="187" t="str">
        <f t="shared" ca="1" si="0"/>
        <v/>
      </c>
      <c r="N5" s="187" t="str">
        <f t="shared" ca="1" si="1"/>
        <v/>
      </c>
      <c r="O5" s="187" t="str">
        <f t="shared" ca="1" si="1"/>
        <v/>
      </c>
      <c r="P5" s="187" t="str">
        <f t="shared" ca="1" si="1"/>
        <v/>
      </c>
      <c r="Q5" s="187" t="str">
        <f t="shared" ca="1" si="1"/>
        <v/>
      </c>
      <c r="R5" s="187">
        <f t="shared" ca="1" si="1"/>
        <v>0.90803389830508463</v>
      </c>
      <c r="S5" s="187" t="str">
        <f t="shared" ca="1" si="1"/>
        <v/>
      </c>
      <c r="T5" s="187" t="str">
        <f t="shared" ca="1" si="1"/>
        <v/>
      </c>
      <c r="U5" s="187">
        <f t="shared" ca="1" si="1"/>
        <v>0.98000000000000009</v>
      </c>
      <c r="V5" s="187">
        <f t="shared" ca="1" si="1"/>
        <v>2.5320338983050847</v>
      </c>
      <c r="W5" s="187" t="str">
        <f t="shared" ca="1" si="1"/>
        <v/>
      </c>
      <c r="X5" s="187" t="str">
        <f t="shared" ca="1" si="2"/>
        <v/>
      </c>
      <c r="Y5" s="187" t="str">
        <f t="shared" ca="1" si="2"/>
        <v/>
      </c>
      <c r="Z5" s="187" t="str">
        <f t="shared" ca="1" si="2"/>
        <v/>
      </c>
      <c r="AA5" s="187" t="str">
        <f t="shared" ca="1" si="2"/>
        <v/>
      </c>
      <c r="AB5" s="187">
        <f t="shared" ca="1" si="2"/>
        <v>1.5320338983050847</v>
      </c>
      <c r="AC5" s="187">
        <f t="shared" ca="1" si="2"/>
        <v>1.196</v>
      </c>
      <c r="AD5" s="187">
        <f t="shared" ca="1" si="2"/>
        <v>0.90803389830508463</v>
      </c>
      <c r="AE5" s="187" t="str">
        <f t="shared" ca="1" si="2"/>
        <v/>
      </c>
      <c r="AF5" s="187" t="str">
        <f t="shared" ca="1" si="2"/>
        <v/>
      </c>
      <c r="AG5" s="3"/>
    </row>
    <row r="6" spans="1:40" ht="15.75" customHeight="1">
      <c r="C6" s="104">
        <v>3</v>
      </c>
      <c r="D6" s="187">
        <f t="shared" ca="1" si="0"/>
        <v>1.1285714285714286</v>
      </c>
      <c r="E6" s="187">
        <f t="shared" ca="1" si="0"/>
        <v>1.8550420168067228</v>
      </c>
      <c r="F6" s="187">
        <f t="shared" ca="1" si="0"/>
        <v>0.05</v>
      </c>
      <c r="G6" s="187">
        <f t="shared" ca="1" si="0"/>
        <v>1.1285714285714286</v>
      </c>
      <c r="H6" s="187">
        <f t="shared" ca="1" si="0"/>
        <v>0.92857142857142849</v>
      </c>
      <c r="I6" s="187">
        <f t="shared" ca="1" si="0"/>
        <v>0.92857142857142849</v>
      </c>
      <c r="J6" s="187">
        <f t="shared" ca="1" si="0"/>
        <v>1.6285714285714286</v>
      </c>
      <c r="K6" s="187">
        <f t="shared" ca="1" si="0"/>
        <v>4.7287934041541142</v>
      </c>
      <c r="L6" s="187">
        <f t="shared" ca="1" si="0"/>
        <v>2.2071428571428569</v>
      </c>
      <c r="M6" s="187">
        <f t="shared" ca="1" si="0"/>
        <v>0.74999999999999989</v>
      </c>
      <c r="N6" s="187">
        <f t="shared" ca="1" si="1"/>
        <v>0.5</v>
      </c>
      <c r="O6" s="187" t="str">
        <f t="shared" ca="1" si="1"/>
        <v/>
      </c>
      <c r="P6" s="187">
        <f t="shared" ca="1" si="1"/>
        <v>0.6</v>
      </c>
      <c r="Q6" s="187">
        <f t="shared" ca="1" si="1"/>
        <v>1.0336134453781514</v>
      </c>
      <c r="R6" s="187">
        <f t="shared" ca="1" si="1"/>
        <v>1.7999999999999998</v>
      </c>
      <c r="S6" s="187">
        <f t="shared" ca="1" si="1"/>
        <v>4.0194070080862536</v>
      </c>
      <c r="T6" s="187">
        <f t="shared" ca="1" si="1"/>
        <v>0.49999999999999994</v>
      </c>
      <c r="U6" s="187">
        <f t="shared" ca="1" si="1"/>
        <v>1.7100840336134455</v>
      </c>
      <c r="V6" s="187">
        <f t="shared" ca="1" si="1"/>
        <v>2.3071428571428569</v>
      </c>
      <c r="W6" s="187">
        <f t="shared" ca="1" si="1"/>
        <v>0.19999999999999996</v>
      </c>
      <c r="X6" s="187">
        <f t="shared" ca="1" si="2"/>
        <v>0.29999999999999993</v>
      </c>
      <c r="Y6" s="187">
        <f t="shared" ca="1" si="2"/>
        <v>0.05</v>
      </c>
      <c r="Z6" s="187">
        <f t="shared" ca="1" si="2"/>
        <v>0.22647058823529415</v>
      </c>
      <c r="AA6" s="187">
        <f t="shared" ca="1" si="2"/>
        <v>0.17647058823529413</v>
      </c>
      <c r="AB6" s="187">
        <f t="shared" ca="1" si="2"/>
        <v>1.907142857142857</v>
      </c>
      <c r="AC6" s="187">
        <f t="shared" ca="1" si="2"/>
        <v>1.3785714285714286</v>
      </c>
      <c r="AD6" s="187">
        <f t="shared" ca="1" si="2"/>
        <v>0.95</v>
      </c>
      <c r="AE6" s="187">
        <f t="shared" ca="1" si="2"/>
        <v>0.7264705882352942</v>
      </c>
      <c r="AF6" s="187">
        <f t="shared" ca="1" si="2"/>
        <v>1.8285714285714285</v>
      </c>
      <c r="AG6" s="3"/>
    </row>
    <row r="7" spans="1:40" ht="15.75" customHeight="1">
      <c r="C7" s="104">
        <v>4</v>
      </c>
      <c r="D7" s="187" t="str">
        <f t="shared" ca="1" si="0"/>
        <v/>
      </c>
      <c r="E7" s="187">
        <f t="shared" ca="1" si="0"/>
        <v>2.5</v>
      </c>
      <c r="F7" s="187" t="str">
        <f t="shared" ca="1" si="0"/>
        <v/>
      </c>
      <c r="G7" s="187">
        <f t="shared" ca="1" si="0"/>
        <v>2</v>
      </c>
      <c r="H7" s="187">
        <f t="shared" ca="1" si="0"/>
        <v>2</v>
      </c>
      <c r="I7" s="187" t="str">
        <f t="shared" ca="1" si="0"/>
        <v/>
      </c>
      <c r="J7" s="187">
        <f t="shared" ca="1" si="0"/>
        <v>1.5</v>
      </c>
      <c r="K7" s="187" t="str">
        <f t="shared" ca="1" si="0"/>
        <v/>
      </c>
      <c r="L7" s="187">
        <f t="shared" ca="1" si="0"/>
        <v>3.1205357142857144</v>
      </c>
      <c r="M7" s="187">
        <f t="shared" ca="1" si="0"/>
        <v>3.1205357142857144</v>
      </c>
      <c r="N7" s="187">
        <f t="shared" ca="1" si="1"/>
        <v>1</v>
      </c>
      <c r="O7" s="187">
        <f t="shared" ca="1" si="1"/>
        <v>1</v>
      </c>
      <c r="P7" s="187" t="str">
        <f t="shared" ca="1" si="1"/>
        <v/>
      </c>
      <c r="Q7" s="187">
        <f t="shared" ca="1" si="1"/>
        <v>4.1205357142857144</v>
      </c>
      <c r="R7" s="187" t="str">
        <f t="shared" ca="1" si="1"/>
        <v/>
      </c>
      <c r="S7" s="187">
        <f t="shared" ca="1" si="1"/>
        <v>1</v>
      </c>
      <c r="T7" s="187">
        <f t="shared" ca="1" si="1"/>
        <v>1</v>
      </c>
      <c r="U7" s="187">
        <f t="shared" ca="1" si="1"/>
        <v>3.1205357142857144</v>
      </c>
      <c r="V7" s="187">
        <f t="shared" ca="1" si="1"/>
        <v>4.1205357142857144</v>
      </c>
      <c r="W7" s="187" t="str">
        <f t="shared" ca="1" si="1"/>
        <v/>
      </c>
      <c r="X7" s="187">
        <f t="shared" ca="1" si="2"/>
        <v>1</v>
      </c>
      <c r="Y7" s="187" t="str">
        <f t="shared" ca="1" si="2"/>
        <v/>
      </c>
      <c r="Z7" s="187">
        <f t="shared" ca="1" si="2"/>
        <v>2</v>
      </c>
      <c r="AA7" s="187" t="str">
        <f t="shared" ca="1" si="2"/>
        <v/>
      </c>
      <c r="AB7" s="187" t="str">
        <f t="shared" ca="1" si="2"/>
        <v/>
      </c>
      <c r="AC7" s="187">
        <f t="shared" ca="1" si="2"/>
        <v>2</v>
      </c>
      <c r="AD7" s="187" t="str">
        <f t="shared" ca="1" si="2"/>
        <v/>
      </c>
      <c r="AE7" s="187">
        <f t="shared" ca="1" si="2"/>
        <v>3.1205357142857144</v>
      </c>
      <c r="AF7" s="187">
        <f t="shared" ca="1" si="2"/>
        <v>1</v>
      </c>
      <c r="AJ7"/>
      <c r="AK7"/>
    </row>
    <row r="8" spans="1:40" ht="15.75" customHeight="1">
      <c r="C8" s="182"/>
      <c r="D8" s="197"/>
      <c r="E8" s="197"/>
      <c r="F8" s="197"/>
      <c r="G8" s="197"/>
      <c r="H8" s="197"/>
      <c r="I8" s="197"/>
      <c r="J8" s="197"/>
      <c r="K8" s="197"/>
      <c r="L8" s="197"/>
      <c r="M8" s="197"/>
      <c r="N8" s="197"/>
      <c r="O8" s="197"/>
      <c r="P8" s="197"/>
      <c r="Q8" s="197"/>
      <c r="R8" s="197"/>
      <c r="S8" s="197"/>
      <c r="T8" s="197"/>
      <c r="U8" s="197"/>
      <c r="V8" s="197"/>
      <c r="W8" s="197"/>
      <c r="X8" s="197"/>
      <c r="Y8" s="197"/>
      <c r="Z8" s="197"/>
      <c r="AA8" s="197"/>
      <c r="AB8" s="197"/>
      <c r="AC8" s="197"/>
      <c r="AD8" s="197"/>
      <c r="AE8" s="197"/>
      <c r="AF8" s="197"/>
      <c r="AJ8"/>
      <c r="AK8"/>
    </row>
    <row r="9" spans="1:40" ht="15.75" customHeight="1">
      <c r="A9" s="3" t="s">
        <v>191</v>
      </c>
      <c r="C9" s="3" t="s">
        <v>192</v>
      </c>
      <c r="D9" s="188">
        <f ca="1">IF(SUM(D11:D31)&gt;0,SUM(D11:D31),"")</f>
        <v>1.1285714285714286</v>
      </c>
      <c r="E9" s="188">
        <f ca="1">IF(SUM(E11:E31)&gt;0,SUM(E11:E31),"")</f>
        <v>4.528955060284984</v>
      </c>
      <c r="F9" s="188">
        <f t="shared" ref="F9:AF9" ca="1" si="3">IF(SUM(F11:F31)&gt;0,SUM(F11:F31),"")</f>
        <v>0.05</v>
      </c>
      <c r="G9" s="188">
        <f t="shared" ca="1" si="3"/>
        <v>3.1285714285714286</v>
      </c>
      <c r="H9" s="188">
        <f t="shared" ca="1" si="3"/>
        <v>2.9285714285714284</v>
      </c>
      <c r="I9" s="188">
        <f t="shared" ca="1" si="3"/>
        <v>0.92857142857142849</v>
      </c>
      <c r="J9" s="188">
        <f t="shared" ca="1" si="3"/>
        <v>3.1285714285714286</v>
      </c>
      <c r="K9" s="188">
        <f t="shared" ca="1" si="3"/>
        <v>9.392046729065509</v>
      </c>
      <c r="L9" s="188">
        <f t="shared" ca="1" si="3"/>
        <v>8.9050674895603041</v>
      </c>
      <c r="M9" s="188">
        <f t="shared" ca="1" si="3"/>
        <v>3.8705357142857144</v>
      </c>
      <c r="N9" s="188">
        <f t="shared" ca="1" si="3"/>
        <v>1.5</v>
      </c>
      <c r="O9" s="188">
        <f t="shared" ca="1" si="3"/>
        <v>1</v>
      </c>
      <c r="P9" s="188">
        <f t="shared" ca="1" si="3"/>
        <v>0.6</v>
      </c>
      <c r="Q9" s="188">
        <f t="shared" ca="1" si="3"/>
        <v>5.6493872549019608</v>
      </c>
      <c r="R9" s="188">
        <f t="shared" ca="1" si="3"/>
        <v>3.0381926284638148</v>
      </c>
      <c r="S9" s="188">
        <f t="shared" ca="1" si="3"/>
        <v>6.4245139784106149</v>
      </c>
      <c r="T9" s="188">
        <f t="shared" ca="1" si="3"/>
        <v>1.8301587301587301</v>
      </c>
      <c r="U9" s="188">
        <f t="shared" ca="1" si="3"/>
        <v>5.8106197478991595</v>
      </c>
      <c r="V9" s="188">
        <f t="shared" ca="1" si="3"/>
        <v>10.034660709899287</v>
      </c>
      <c r="W9" s="188">
        <f t="shared" ca="1" si="3"/>
        <v>0.19999999999999996</v>
      </c>
      <c r="X9" s="188">
        <f t="shared" ca="1" si="3"/>
        <v>1.2999999999999998</v>
      </c>
      <c r="Y9" s="188">
        <f t="shared" ca="1" si="3"/>
        <v>0.05</v>
      </c>
      <c r="Z9" s="188">
        <f t="shared" ca="1" si="3"/>
        <v>2.2264705882352942</v>
      </c>
      <c r="AA9" s="188">
        <f t="shared" ca="1" si="3"/>
        <v>0.17647058823529413</v>
      </c>
      <c r="AB9" s="188">
        <f t="shared" ca="1" si="3"/>
        <v>3.4391767554479422</v>
      </c>
      <c r="AC9" s="188">
        <f t="shared" ca="1" si="3"/>
        <v>5.069809523809524</v>
      </c>
      <c r="AD9" s="188">
        <f t="shared" ca="1" si="3"/>
        <v>1.8580338983050846</v>
      </c>
      <c r="AE9" s="188">
        <f t="shared" ca="1" si="3"/>
        <v>3.8470063025210086</v>
      </c>
      <c r="AF9" s="188">
        <f t="shared" ca="1" si="3"/>
        <v>3.4082815734989644</v>
      </c>
    </row>
    <row r="10" spans="1:40" ht="15" customHeight="1">
      <c r="A10" s="27"/>
      <c r="B10" s="29" t="s">
        <v>187</v>
      </c>
      <c r="C10" s="92" t="s">
        <v>190</v>
      </c>
      <c r="D10" s="90" t="s">
        <v>118</v>
      </c>
      <c r="E10" s="16" t="s">
        <v>119</v>
      </c>
      <c r="F10" s="16" t="s">
        <v>120</v>
      </c>
      <c r="G10" s="16" t="s">
        <v>121</v>
      </c>
      <c r="H10" s="16" t="s">
        <v>122</v>
      </c>
      <c r="I10" s="16" t="s">
        <v>123</v>
      </c>
      <c r="J10" s="16" t="s">
        <v>124</v>
      </c>
      <c r="K10" s="16" t="s">
        <v>125</v>
      </c>
      <c r="L10" s="16" t="s">
        <v>126</v>
      </c>
      <c r="M10" s="16" t="s">
        <v>127</v>
      </c>
      <c r="N10" s="16" t="s">
        <v>128</v>
      </c>
      <c r="O10" s="16" t="s">
        <v>129</v>
      </c>
      <c r="P10" s="16" t="s">
        <v>130</v>
      </c>
      <c r="Q10" s="16" t="s">
        <v>131</v>
      </c>
      <c r="R10" s="16" t="s">
        <v>132</v>
      </c>
      <c r="S10" s="16" t="s">
        <v>133</v>
      </c>
      <c r="T10" s="16" t="s">
        <v>134</v>
      </c>
      <c r="U10" s="16" t="s">
        <v>135</v>
      </c>
      <c r="V10" s="16" t="s">
        <v>136</v>
      </c>
      <c r="W10" s="16" t="s">
        <v>137</v>
      </c>
      <c r="X10" s="16" t="s">
        <v>138</v>
      </c>
      <c r="Y10" s="16" t="s">
        <v>139</v>
      </c>
      <c r="Z10" s="16" t="s">
        <v>140</v>
      </c>
      <c r="AA10" s="16" t="s">
        <v>141</v>
      </c>
      <c r="AB10" s="16" t="s">
        <v>142</v>
      </c>
      <c r="AC10" s="16" t="s">
        <v>143</v>
      </c>
      <c r="AD10" s="16" t="s">
        <v>144</v>
      </c>
      <c r="AE10" s="16" t="s">
        <v>145</v>
      </c>
      <c r="AF10" s="156" t="s">
        <v>146</v>
      </c>
    </row>
    <row r="11" spans="1:40">
      <c r="A11" s="8" t="str">
        <f>Grading!A4</f>
        <v>วิชาบังคับ</v>
      </c>
      <c r="B11" s="93">
        <f>Grading!B4</f>
        <v>1</v>
      </c>
      <c r="C11" s="94">
        <f>Grading!C4</f>
        <v>204111</v>
      </c>
      <c r="D11" s="91" t="str">
        <f ca="1">IF(INDIRECT("'"&amp;$C11&amp;"'"&amp;"!"&amp;D$1&amp;"$36")&gt;0,INDIRECT("'"&amp;$C11&amp;"'"&amp;"!"&amp;D$1&amp;"$36"),"")</f>
        <v/>
      </c>
      <c r="E11" s="58">
        <f ca="1">IF(INDIRECT("'"&amp;$C11&amp;"'"&amp;"!"&amp;E$1&amp;"$36")&gt;0,INDIRECT("'"&amp;$C11&amp;"'"&amp;"!"&amp;E$1&amp;"$36"),"")</f>
        <v>0.17391304347826089</v>
      </c>
      <c r="F11" s="58" t="str">
        <f t="shared" ref="F11:AF20" ca="1" si="4">IF(INDIRECT("'"&amp;$C11&amp;"'"&amp;"!"&amp;F$1&amp;"$36")&gt;0,INDIRECT("'"&amp;$C11&amp;"'"&amp;"!"&amp;F$1&amp;"$36"),"")</f>
        <v/>
      </c>
      <c r="G11" s="58" t="str">
        <f t="shared" ca="1" si="4"/>
        <v/>
      </c>
      <c r="H11" s="58" t="str">
        <f t="shared" ca="1" si="4"/>
        <v/>
      </c>
      <c r="I11" s="58" t="str">
        <f t="shared" ca="1" si="4"/>
        <v/>
      </c>
      <c r="J11" s="58" t="str">
        <f t="shared" ca="1" si="4"/>
        <v/>
      </c>
      <c r="K11" s="58">
        <f t="shared" ca="1" si="4"/>
        <v>0.57971014492753614</v>
      </c>
      <c r="L11" s="58">
        <f t="shared" ca="1" si="4"/>
        <v>0.57971014492753614</v>
      </c>
      <c r="M11" s="58" t="str">
        <f t="shared" ca="1" si="4"/>
        <v/>
      </c>
      <c r="N11" s="58" t="str">
        <f t="shared" ca="1" si="4"/>
        <v/>
      </c>
      <c r="O11" s="58" t="str">
        <f t="shared" ca="1" si="4"/>
        <v/>
      </c>
      <c r="P11" s="58" t="str">
        <f t="shared" ca="1" si="4"/>
        <v/>
      </c>
      <c r="Q11" s="58" t="str">
        <f t="shared" ca="1" si="4"/>
        <v/>
      </c>
      <c r="R11" s="58" t="str">
        <f t="shared" ca="1" si="4"/>
        <v/>
      </c>
      <c r="S11" s="58">
        <f t="shared" ca="1" si="4"/>
        <v>0.57971014492753614</v>
      </c>
      <c r="T11" s="58" t="str">
        <f t="shared" ca="1" si="4"/>
        <v/>
      </c>
      <c r="U11" s="58" t="str">
        <f t="shared" ca="1" si="4"/>
        <v/>
      </c>
      <c r="V11" s="58">
        <f t="shared" ca="1" si="4"/>
        <v>0.57971014492753614</v>
      </c>
      <c r="W11" s="58" t="str">
        <f t="shared" ca="1" si="4"/>
        <v/>
      </c>
      <c r="X11" s="58" t="str">
        <f t="shared" ca="1" si="4"/>
        <v/>
      </c>
      <c r="Y11" s="58" t="str">
        <f t="shared" ca="1" si="4"/>
        <v/>
      </c>
      <c r="Z11" s="58" t="str">
        <f t="shared" ca="1" si="4"/>
        <v/>
      </c>
      <c r="AA11" s="58" t="str">
        <f t="shared" ca="1" si="4"/>
        <v/>
      </c>
      <c r="AB11" s="58" t="str">
        <f t="shared" ca="1" si="4"/>
        <v/>
      </c>
      <c r="AC11" s="58" t="str">
        <f t="shared" ca="1" si="4"/>
        <v/>
      </c>
      <c r="AD11" s="58" t="str">
        <f t="shared" ca="1" si="4"/>
        <v/>
      </c>
      <c r="AE11" s="58" t="str">
        <f t="shared" ca="1" si="4"/>
        <v/>
      </c>
      <c r="AF11" s="157">
        <f ca="1">IF(INDIRECT("'"&amp;$C11&amp;"'"&amp;"!"&amp;AF$1&amp;"$36")&gt;0,INDIRECT("'"&amp;$C11&amp;"'"&amp;"!"&amp;AF$1&amp;"$36"),"")</f>
        <v>0.57971014492753614</v>
      </c>
      <c r="AG11" s="160">
        <f ca="1">SUM(D11:AF11)</f>
        <v>3.0724637681159415</v>
      </c>
    </row>
    <row r="12" spans="1:40">
      <c r="A12" s="8" t="str">
        <f>Grading!A5</f>
        <v>วิชาบังคับ</v>
      </c>
      <c r="B12" s="93">
        <f>Grading!B5</f>
        <v>1</v>
      </c>
      <c r="C12" s="94">
        <f>Grading!C5</f>
        <v>204113</v>
      </c>
      <c r="D12" s="91" t="str">
        <f t="shared" ref="D12:S24" ca="1" si="5">IF(INDIRECT("'"&amp;$C12&amp;"'"&amp;"!"&amp;D$1&amp;"$36")&gt;0,INDIRECT("'"&amp;$C12&amp;"'"&amp;"!"&amp;D$1&amp;"$36"),"")</f>
        <v/>
      </c>
      <c r="E12" s="58" t="str">
        <f t="shared" ca="1" si="5"/>
        <v/>
      </c>
      <c r="F12" s="58" t="str">
        <f t="shared" ca="1" si="4"/>
        <v/>
      </c>
      <c r="G12" s="58" t="str">
        <f t="shared" ca="1" si="4"/>
        <v/>
      </c>
      <c r="H12" s="58" t="str">
        <f t="shared" ca="1" si="4"/>
        <v/>
      </c>
      <c r="I12" s="58" t="str">
        <f t="shared" ca="1" si="4"/>
        <v/>
      </c>
      <c r="J12" s="58" t="str">
        <f t="shared" ca="1" si="4"/>
        <v/>
      </c>
      <c r="K12" s="58">
        <f ca="1">IF(INDIRECT("'"&amp;$C12&amp;"'"&amp;"!"&amp;K$1&amp;"$36")&gt;0,INDIRECT("'"&amp;$C12&amp;"'"&amp;"!"&amp;K$1&amp;"$36"),"")</f>
        <v>0.49523809523809526</v>
      </c>
      <c r="L12" s="58">
        <f t="shared" ca="1" si="4"/>
        <v>0.49523809523809526</v>
      </c>
      <c r="M12" s="58" t="str">
        <f t="shared" ca="1" si="4"/>
        <v/>
      </c>
      <c r="N12" s="58" t="str">
        <f t="shared" ca="1" si="4"/>
        <v/>
      </c>
      <c r="O12" s="58" t="str">
        <f t="shared" ca="1" si="4"/>
        <v/>
      </c>
      <c r="P12" s="58" t="str">
        <f t="shared" ca="1" si="4"/>
        <v/>
      </c>
      <c r="Q12" s="58">
        <f t="shared" ca="1" si="4"/>
        <v>0.49523809523809526</v>
      </c>
      <c r="R12" s="58">
        <f t="shared" ca="1" si="4"/>
        <v>0.33015873015873015</v>
      </c>
      <c r="S12" s="58">
        <f t="shared" ca="1" si="4"/>
        <v>0.82539682539682535</v>
      </c>
      <c r="T12" s="58">
        <f t="shared" ca="1" si="4"/>
        <v>0.33015873015873015</v>
      </c>
      <c r="U12" s="58" t="str">
        <f t="shared" ca="1" si="4"/>
        <v/>
      </c>
      <c r="V12" s="58">
        <f t="shared" ca="1" si="4"/>
        <v>0.49523809523809526</v>
      </c>
      <c r="W12" s="58" t="str">
        <f t="shared" ca="1" si="4"/>
        <v/>
      </c>
      <c r="X12" s="58" t="str">
        <f t="shared" ca="1" si="4"/>
        <v/>
      </c>
      <c r="Y12" s="58" t="str">
        <f t="shared" ca="1" si="4"/>
        <v/>
      </c>
      <c r="Z12" s="58" t="str">
        <f t="shared" ca="1" si="4"/>
        <v/>
      </c>
      <c r="AA12" s="58" t="str">
        <f t="shared" ca="1" si="4"/>
        <v/>
      </c>
      <c r="AB12" s="58" t="str">
        <f t="shared" ca="1" si="4"/>
        <v/>
      </c>
      <c r="AC12" s="58">
        <f t="shared" ca="1" si="4"/>
        <v>0.49523809523809526</v>
      </c>
      <c r="AD12" s="58" t="str">
        <f t="shared" ca="1" si="4"/>
        <v/>
      </c>
      <c r="AE12" s="58" t="str">
        <f t="shared" ca="1" si="4"/>
        <v/>
      </c>
      <c r="AF12" s="157" t="str">
        <f t="shared" ca="1" si="4"/>
        <v/>
      </c>
      <c r="AG12" s="160">
        <f t="shared" ref="AG12:AG29" ca="1" si="6">SUM(D12:AF12)</f>
        <v>3.961904761904762</v>
      </c>
    </row>
    <row r="13" spans="1:40">
      <c r="A13" s="8" t="str">
        <f>Grading!A6</f>
        <v>วิชาบังคับ</v>
      </c>
      <c r="B13" s="93">
        <f>Grading!B6</f>
        <v>2</v>
      </c>
      <c r="C13" s="94">
        <f>Grading!C6</f>
        <v>204211</v>
      </c>
      <c r="D13" s="91" t="str">
        <f t="shared" ca="1" si="5"/>
        <v/>
      </c>
      <c r="E13" s="58" t="str">
        <f t="shared" ca="1" si="5"/>
        <v/>
      </c>
      <c r="F13" s="58" t="str">
        <f t="shared" ca="1" si="4"/>
        <v/>
      </c>
      <c r="G13" s="58" t="str">
        <f t="shared" ca="1" si="4"/>
        <v/>
      </c>
      <c r="H13" s="58" t="str">
        <f t="shared" ca="1" si="4"/>
        <v/>
      </c>
      <c r="I13" s="58" t="str">
        <f t="shared" ca="1" si="4"/>
        <v/>
      </c>
      <c r="J13" s="58" t="str">
        <f t="shared" ca="1" si="4"/>
        <v/>
      </c>
      <c r="K13" s="58">
        <f t="shared" ca="1" si="4"/>
        <v>0.96000000000000019</v>
      </c>
      <c r="L13" s="58">
        <f t="shared" ca="1" si="4"/>
        <v>0.81600000000000017</v>
      </c>
      <c r="M13" s="58" t="str">
        <f t="shared" ca="1" si="4"/>
        <v/>
      </c>
      <c r="N13" s="58" t="str">
        <f t="shared" ca="1" si="4"/>
        <v/>
      </c>
      <c r="O13" s="58" t="str">
        <f t="shared" ca="1" si="4"/>
        <v/>
      </c>
      <c r="P13" s="58" t="str">
        <f t="shared" ca="1" si="4"/>
        <v/>
      </c>
      <c r="Q13" s="58" t="str">
        <f t="shared" ca="1" si="4"/>
        <v/>
      </c>
      <c r="R13" s="58">
        <f t="shared" ca="1" si="4"/>
        <v>0.33600000000000002</v>
      </c>
      <c r="S13" s="58" t="str">
        <f t="shared" ca="1" si="4"/>
        <v/>
      </c>
      <c r="T13" s="58" t="str">
        <f t="shared" ca="1" si="4"/>
        <v/>
      </c>
      <c r="U13" s="58" t="str">
        <f t="shared" ca="1" si="4"/>
        <v/>
      </c>
      <c r="V13" s="58">
        <f t="shared" ca="1" si="4"/>
        <v>0.96000000000000019</v>
      </c>
      <c r="W13" s="58" t="str">
        <f t="shared" ca="1" si="4"/>
        <v/>
      </c>
      <c r="X13" s="58" t="str">
        <f t="shared" ca="1" si="4"/>
        <v/>
      </c>
      <c r="Y13" s="58" t="str">
        <f t="shared" ca="1" si="4"/>
        <v/>
      </c>
      <c r="Z13" s="58" t="str">
        <f t="shared" ca="1" si="4"/>
        <v/>
      </c>
      <c r="AA13" s="58" t="str">
        <f t="shared" ca="1" si="4"/>
        <v/>
      </c>
      <c r="AB13" s="58">
        <f t="shared" ca="1" si="4"/>
        <v>0.96000000000000019</v>
      </c>
      <c r="AC13" s="58" t="str">
        <f t="shared" ca="1" si="4"/>
        <v/>
      </c>
      <c r="AD13" s="58">
        <f t="shared" ca="1" si="4"/>
        <v>0.33600000000000002</v>
      </c>
      <c r="AE13" s="58" t="str">
        <f t="shared" ca="1" si="4"/>
        <v/>
      </c>
      <c r="AF13" s="157" t="str">
        <f t="shared" ca="1" si="4"/>
        <v/>
      </c>
      <c r="AG13" s="160">
        <f t="shared" ca="1" si="6"/>
        <v>4.3680000000000003</v>
      </c>
    </row>
    <row r="14" spans="1:40">
      <c r="A14" s="8" t="str">
        <f>Grading!A7</f>
        <v>วิชาบังคับ</v>
      </c>
      <c r="B14" s="93">
        <f>Grading!B7</f>
        <v>2</v>
      </c>
      <c r="C14" s="94">
        <f>Grading!C7</f>
        <v>204231</v>
      </c>
      <c r="D14" s="91" t="str">
        <f t="shared" ca="1" si="5"/>
        <v/>
      </c>
      <c r="E14" s="58" t="str">
        <f t="shared" ca="1" si="5"/>
        <v/>
      </c>
      <c r="F14" s="58" t="str">
        <f t="shared" ca="1" si="4"/>
        <v/>
      </c>
      <c r="G14" s="58" t="str">
        <f t="shared" ca="1" si="4"/>
        <v/>
      </c>
      <c r="H14" s="58" t="str">
        <f t="shared" ca="1" si="4"/>
        <v/>
      </c>
      <c r="I14" s="58" t="str">
        <f t="shared" ca="1" si="4"/>
        <v/>
      </c>
      <c r="J14" s="58" t="str">
        <f t="shared" ca="1" si="4"/>
        <v/>
      </c>
      <c r="K14" s="58">
        <f t="shared" ca="1" si="4"/>
        <v>0.98000000000000009</v>
      </c>
      <c r="L14" s="58" t="str">
        <f t="shared" ca="1" si="4"/>
        <v/>
      </c>
      <c r="M14" s="58" t="str">
        <f t="shared" ca="1" si="4"/>
        <v/>
      </c>
      <c r="N14" s="58" t="str">
        <f t="shared" ca="1" si="4"/>
        <v/>
      </c>
      <c r="O14" s="58" t="str">
        <f t="shared" ca="1" si="4"/>
        <v/>
      </c>
      <c r="P14" s="58" t="str">
        <f t="shared" ca="1" si="4"/>
        <v/>
      </c>
      <c r="Q14" s="58" t="str">
        <f t="shared" ca="1" si="4"/>
        <v/>
      </c>
      <c r="R14" s="58" t="str">
        <f t="shared" ca="1" si="4"/>
        <v/>
      </c>
      <c r="S14" s="58" t="str">
        <f t="shared" ca="1" si="4"/>
        <v/>
      </c>
      <c r="T14" s="58" t="str">
        <f t="shared" ca="1" si="4"/>
        <v/>
      </c>
      <c r="U14" s="58">
        <f t="shared" ca="1" si="4"/>
        <v>0.98000000000000009</v>
      </c>
      <c r="V14" s="58" t="str">
        <f t="shared" ca="1" si="4"/>
        <v/>
      </c>
      <c r="W14" s="58" t="str">
        <f t="shared" ca="1" si="4"/>
        <v/>
      </c>
      <c r="X14" s="58" t="str">
        <f t="shared" ca="1" si="4"/>
        <v/>
      </c>
      <c r="Y14" s="58" t="str">
        <f t="shared" ca="1" si="4"/>
        <v/>
      </c>
      <c r="Z14" s="58" t="str">
        <f t="shared" ca="1" si="4"/>
        <v/>
      </c>
      <c r="AA14" s="58" t="str">
        <f t="shared" ca="1" si="4"/>
        <v/>
      </c>
      <c r="AB14" s="58" t="str">
        <f t="shared" ca="1" si="4"/>
        <v/>
      </c>
      <c r="AC14" s="58">
        <f t="shared" ca="1" si="4"/>
        <v>0.19600000000000004</v>
      </c>
      <c r="AD14" s="58" t="str">
        <f t="shared" ca="1" si="4"/>
        <v/>
      </c>
      <c r="AE14" s="58" t="str">
        <f t="shared" ca="1" si="4"/>
        <v/>
      </c>
      <c r="AF14" s="157" t="str">
        <f t="shared" ca="1" si="4"/>
        <v/>
      </c>
      <c r="AG14" s="160">
        <f t="shared" ca="1" si="6"/>
        <v>2.1560000000000001</v>
      </c>
    </row>
    <row r="15" spans="1:40">
      <c r="A15" s="8" t="str">
        <f>Grading!A8</f>
        <v>วิชาบังคับ</v>
      </c>
      <c r="B15" s="93">
        <f>Grading!B8</f>
        <v>2</v>
      </c>
      <c r="C15" s="94">
        <f>Grading!C8</f>
        <v>204232</v>
      </c>
      <c r="D15" s="91" t="str">
        <f t="shared" ca="1" si="5"/>
        <v/>
      </c>
      <c r="E15" s="58" t="str">
        <f t="shared" ca="1" si="5"/>
        <v/>
      </c>
      <c r="F15" s="58" t="str">
        <f t="shared" ca="1" si="4"/>
        <v/>
      </c>
      <c r="G15" s="58" t="str">
        <f t="shared" ca="1" si="4"/>
        <v/>
      </c>
      <c r="H15" s="58" t="str">
        <f t="shared" ca="1" si="4"/>
        <v/>
      </c>
      <c r="I15" s="58" t="str">
        <f t="shared" ca="1" si="4"/>
        <v/>
      </c>
      <c r="J15" s="58" t="str">
        <f t="shared" ca="1" si="4"/>
        <v/>
      </c>
      <c r="K15" s="58">
        <f t="shared" ca="1" si="4"/>
        <v>0.99999999999999989</v>
      </c>
      <c r="L15" s="58">
        <f t="shared" ca="1" si="4"/>
        <v>0.99999999999999989</v>
      </c>
      <c r="M15" s="58" t="str">
        <f t="shared" ca="1" si="4"/>
        <v/>
      </c>
      <c r="N15" s="58" t="str">
        <f t="shared" ca="1" si="4"/>
        <v/>
      </c>
      <c r="O15" s="58" t="str">
        <f t="shared" ca="1" si="4"/>
        <v/>
      </c>
      <c r="P15" s="58" t="str">
        <f t="shared" ca="1" si="4"/>
        <v/>
      </c>
      <c r="Q15" s="58" t="str">
        <f t="shared" ca="1" si="4"/>
        <v/>
      </c>
      <c r="R15" s="58" t="str">
        <f t="shared" ca="1" si="4"/>
        <v/>
      </c>
      <c r="S15" s="58" t="str">
        <f t="shared" ca="1" si="4"/>
        <v/>
      </c>
      <c r="T15" s="58" t="str">
        <f t="shared" ca="1" si="4"/>
        <v/>
      </c>
      <c r="U15" s="58" t="str">
        <f t="shared" ca="1" si="4"/>
        <v/>
      </c>
      <c r="V15" s="58">
        <f t="shared" ca="1" si="4"/>
        <v>0.99999999999999989</v>
      </c>
      <c r="W15" s="58" t="str">
        <f t="shared" ca="1" si="4"/>
        <v/>
      </c>
      <c r="X15" s="58" t="str">
        <f t="shared" ca="1" si="4"/>
        <v/>
      </c>
      <c r="Y15" s="58" t="str">
        <f t="shared" ca="1" si="4"/>
        <v/>
      </c>
      <c r="Z15" s="58" t="str">
        <f t="shared" ca="1" si="4"/>
        <v/>
      </c>
      <c r="AA15" s="58" t="str">
        <f t="shared" ca="1" si="4"/>
        <v/>
      </c>
      <c r="AB15" s="58" t="str">
        <f t="shared" ca="1" si="4"/>
        <v/>
      </c>
      <c r="AC15" s="58">
        <f t="shared" ca="1" si="4"/>
        <v>0.99999999999999989</v>
      </c>
      <c r="AD15" s="58" t="str">
        <f t="shared" ca="1" si="4"/>
        <v/>
      </c>
      <c r="AE15" s="58" t="str">
        <f t="shared" ca="1" si="4"/>
        <v/>
      </c>
      <c r="AF15" s="157" t="str">
        <f t="shared" ca="1" si="4"/>
        <v/>
      </c>
      <c r="AG15" s="160">
        <f t="shared" ca="1" si="6"/>
        <v>3.9999999999999996</v>
      </c>
      <c r="AJ15"/>
      <c r="AK15"/>
      <c r="AL15"/>
      <c r="AM15"/>
      <c r="AN15"/>
    </row>
    <row r="16" spans="1:40">
      <c r="A16" s="8" t="str">
        <f>Grading!A9</f>
        <v>วิชาบังคับ</v>
      </c>
      <c r="B16" s="93">
        <f>Grading!B9</f>
        <v>2</v>
      </c>
      <c r="C16" s="94">
        <f>Grading!C9</f>
        <v>204251</v>
      </c>
      <c r="D16" s="91" t="str">
        <f t="shared" ca="1" si="5"/>
        <v/>
      </c>
      <c r="E16" s="58" t="str">
        <f t="shared" ca="1" si="5"/>
        <v/>
      </c>
      <c r="F16" s="58" t="str">
        <f t="shared" ca="1" si="4"/>
        <v/>
      </c>
      <c r="G16" s="58" t="str">
        <f t="shared" ca="1" si="4"/>
        <v/>
      </c>
      <c r="H16" s="58" t="str">
        <f t="shared" ca="1" si="4"/>
        <v/>
      </c>
      <c r="I16" s="58" t="str">
        <f t="shared" ca="1" si="4"/>
        <v/>
      </c>
      <c r="J16" s="58" t="str">
        <f t="shared" ca="1" si="4"/>
        <v/>
      </c>
      <c r="K16" s="58">
        <f t="shared" ca="1" si="4"/>
        <v>0.64830508474576265</v>
      </c>
      <c r="L16" s="58">
        <f t="shared" ca="1" si="4"/>
        <v>0.68644067796610164</v>
      </c>
      <c r="M16" s="58" t="str">
        <f t="shared" ca="1" si="4"/>
        <v/>
      </c>
      <c r="N16" s="58" t="str">
        <f t="shared" ca="1" si="4"/>
        <v/>
      </c>
      <c r="O16" s="58" t="str">
        <f t="shared" ca="1" si="4"/>
        <v/>
      </c>
      <c r="P16" s="58" t="str">
        <f t="shared" ca="1" si="4"/>
        <v/>
      </c>
      <c r="Q16" s="58" t="str">
        <f t="shared" ca="1" si="4"/>
        <v/>
      </c>
      <c r="R16" s="58">
        <f t="shared" ca="1" si="4"/>
        <v>0.57203389830508466</v>
      </c>
      <c r="S16" s="58" t="str">
        <f t="shared" ca="1" si="4"/>
        <v/>
      </c>
      <c r="T16" s="58" t="str">
        <f t="shared" ca="1" si="4"/>
        <v/>
      </c>
      <c r="U16" s="58" t="str">
        <f t="shared" ca="1" si="4"/>
        <v/>
      </c>
      <c r="V16" s="58">
        <f t="shared" ca="1" si="4"/>
        <v>0.57203389830508466</v>
      </c>
      <c r="W16" s="58" t="str">
        <f t="shared" ca="1" si="4"/>
        <v/>
      </c>
      <c r="X16" s="58" t="str">
        <f t="shared" ca="1" si="4"/>
        <v/>
      </c>
      <c r="Y16" s="58" t="str">
        <f t="shared" ca="1" si="4"/>
        <v/>
      </c>
      <c r="Z16" s="58" t="str">
        <f t="shared" ca="1" si="4"/>
        <v/>
      </c>
      <c r="AA16" s="58" t="str">
        <f t="shared" ca="1" si="4"/>
        <v/>
      </c>
      <c r="AB16" s="58">
        <f t="shared" ca="1" si="4"/>
        <v>0.57203389830508466</v>
      </c>
      <c r="AC16" s="58" t="str">
        <f t="shared" ca="1" si="4"/>
        <v/>
      </c>
      <c r="AD16" s="58">
        <f t="shared" ca="1" si="4"/>
        <v>0.57203389830508466</v>
      </c>
      <c r="AE16" s="58" t="str">
        <f t="shared" ca="1" si="4"/>
        <v/>
      </c>
      <c r="AF16" s="157" t="str">
        <f t="shared" ca="1" si="4"/>
        <v/>
      </c>
      <c r="AG16" s="160">
        <f t="shared" ca="1" si="6"/>
        <v>3.6228813559322033</v>
      </c>
      <c r="AJ16"/>
      <c r="AK16"/>
      <c r="AL16"/>
      <c r="AM16"/>
      <c r="AN16"/>
    </row>
    <row r="17" spans="1:40">
      <c r="A17" s="8" t="str">
        <f>Grading!A10</f>
        <v>วิชาบังคับ</v>
      </c>
      <c r="B17" s="93">
        <f>Grading!B10</f>
        <v>3</v>
      </c>
      <c r="C17" s="94">
        <f>Grading!C10</f>
        <v>204306</v>
      </c>
      <c r="D17" s="91">
        <f t="shared" ca="1" si="5"/>
        <v>0.92857142857142849</v>
      </c>
      <c r="E17" s="58">
        <f t="shared" ca="1" si="5"/>
        <v>0.37142857142857144</v>
      </c>
      <c r="F17" s="58" t="str">
        <f t="shared" ca="1" si="4"/>
        <v/>
      </c>
      <c r="G17" s="58">
        <f t="shared" ca="1" si="4"/>
        <v>0.92857142857142849</v>
      </c>
      <c r="H17" s="58">
        <f t="shared" ca="1" si="4"/>
        <v>0.92857142857142849</v>
      </c>
      <c r="I17" s="58">
        <f t="shared" ca="1" si="4"/>
        <v>0.92857142857142849</v>
      </c>
      <c r="J17" s="58">
        <f t="shared" ca="1" si="4"/>
        <v>0.92857142857142849</v>
      </c>
      <c r="K17" s="58">
        <f t="shared" ca="1" si="4"/>
        <v>0.92857142857142849</v>
      </c>
      <c r="L17" s="58" t="str">
        <f t="shared" ca="1" si="4"/>
        <v/>
      </c>
      <c r="M17" s="58" t="str">
        <f t="shared" ca="1" si="4"/>
        <v/>
      </c>
      <c r="N17" s="58" t="str">
        <f t="shared" ca="1" si="4"/>
        <v/>
      </c>
      <c r="O17" s="58" t="str">
        <f t="shared" ca="1" si="4"/>
        <v/>
      </c>
      <c r="P17" s="58" t="str">
        <f t="shared" ca="1" si="4"/>
        <v/>
      </c>
      <c r="Q17" s="58" t="str">
        <f t="shared" ca="1" si="4"/>
        <v/>
      </c>
      <c r="R17" s="58" t="str">
        <f t="shared" ca="1" si="4"/>
        <v/>
      </c>
      <c r="S17" s="58" t="str">
        <f t="shared" ca="1" si="4"/>
        <v/>
      </c>
      <c r="T17" s="58" t="str">
        <f t="shared" ca="1" si="4"/>
        <v/>
      </c>
      <c r="U17" s="58" t="str">
        <f t="shared" ca="1" si="4"/>
        <v/>
      </c>
      <c r="V17" s="58" t="str">
        <f t="shared" ca="1" si="4"/>
        <v/>
      </c>
      <c r="W17" s="58" t="str">
        <f t="shared" ca="1" si="4"/>
        <v/>
      </c>
      <c r="X17" s="58" t="str">
        <f t="shared" ca="1" si="4"/>
        <v/>
      </c>
      <c r="Y17" s="58" t="str">
        <f t="shared" ca="1" si="4"/>
        <v/>
      </c>
      <c r="Z17" s="58" t="str">
        <f t="shared" ca="1" si="4"/>
        <v/>
      </c>
      <c r="AA17" s="58" t="str">
        <f t="shared" ca="1" si="4"/>
        <v/>
      </c>
      <c r="AB17" s="58" t="str">
        <f t="shared" ca="1" si="4"/>
        <v/>
      </c>
      <c r="AC17" s="58">
        <f t="shared" ca="1" si="4"/>
        <v>0.37142857142857144</v>
      </c>
      <c r="AD17" s="58" t="str">
        <f t="shared" ca="1" si="4"/>
        <v/>
      </c>
      <c r="AE17" s="58" t="str">
        <f t="shared" ca="1" si="4"/>
        <v/>
      </c>
      <c r="AF17" s="157">
        <f t="shared" ca="1" si="4"/>
        <v>0.37142857142857144</v>
      </c>
      <c r="AG17" s="160">
        <f t="shared" ca="1" si="6"/>
        <v>6.6857142857142868</v>
      </c>
      <c r="AJ17"/>
      <c r="AK17"/>
      <c r="AL17"/>
      <c r="AM17"/>
      <c r="AN17"/>
    </row>
    <row r="18" spans="1:40">
      <c r="A18" s="8" t="str">
        <f>Grading!A11</f>
        <v>วิชาบังคับ</v>
      </c>
      <c r="B18" s="93">
        <f>Grading!B11</f>
        <v>3</v>
      </c>
      <c r="C18" s="94">
        <f>Grading!C11</f>
        <v>204315</v>
      </c>
      <c r="D18" s="91" t="str">
        <f t="shared" ca="1" si="5"/>
        <v/>
      </c>
      <c r="E18" s="58" t="str">
        <f t="shared" ca="1" si="5"/>
        <v/>
      </c>
      <c r="F18" s="58" t="str">
        <f t="shared" ca="1" si="4"/>
        <v/>
      </c>
      <c r="G18" s="58" t="str">
        <f t="shared" ca="1" si="4"/>
        <v/>
      </c>
      <c r="H18" s="58" t="str">
        <f t="shared" ca="1" si="4"/>
        <v/>
      </c>
      <c r="I18" s="58" t="str">
        <f t="shared" ca="1" si="4"/>
        <v/>
      </c>
      <c r="J18" s="58" t="str">
        <f t="shared" ca="1" si="4"/>
        <v/>
      </c>
      <c r="K18" s="58">
        <f t="shared" ca="1" si="4"/>
        <v>0.60754716981132073</v>
      </c>
      <c r="L18" s="58" t="str">
        <f t="shared" ca="1" si="4"/>
        <v/>
      </c>
      <c r="M18" s="58" t="str">
        <f t="shared" ca="1" si="4"/>
        <v/>
      </c>
      <c r="N18" s="58" t="str">
        <f t="shared" ca="1" si="4"/>
        <v/>
      </c>
      <c r="O18" s="58" t="str">
        <f t="shared" ca="1" si="4"/>
        <v/>
      </c>
      <c r="P18" s="58" t="str">
        <f t="shared" ca="1" si="4"/>
        <v/>
      </c>
      <c r="Q18" s="58" t="str">
        <f t="shared" ca="1" si="4"/>
        <v/>
      </c>
      <c r="R18" s="58" t="str">
        <f t="shared" ca="1" si="4"/>
        <v/>
      </c>
      <c r="S18" s="58">
        <f t="shared" ca="1" si="4"/>
        <v>0.86792452830188682</v>
      </c>
      <c r="T18" s="58" t="str">
        <f t="shared" ca="1" si="4"/>
        <v/>
      </c>
      <c r="U18" s="58" t="str">
        <f t="shared" ca="1" si="4"/>
        <v/>
      </c>
      <c r="V18" s="58" t="str">
        <f t="shared" ca="1" si="4"/>
        <v/>
      </c>
      <c r="W18" s="58" t="str">
        <f t="shared" ca="1" si="4"/>
        <v/>
      </c>
      <c r="X18" s="58" t="str">
        <f t="shared" ca="1" si="4"/>
        <v/>
      </c>
      <c r="Y18" s="58" t="str">
        <f t="shared" ca="1" si="4"/>
        <v/>
      </c>
      <c r="Z18" s="58" t="str">
        <f t="shared" ca="1" si="4"/>
        <v/>
      </c>
      <c r="AA18" s="58" t="str">
        <f t="shared" ca="1" si="4"/>
        <v/>
      </c>
      <c r="AB18" s="58" t="str">
        <f t="shared" ca="1" si="4"/>
        <v/>
      </c>
      <c r="AC18" s="58" t="str">
        <f t="shared" ca="1" si="4"/>
        <v/>
      </c>
      <c r="AD18" s="58" t="str">
        <f t="shared" ca="1" si="4"/>
        <v/>
      </c>
      <c r="AE18" s="58" t="str">
        <f t="shared" ca="1" si="4"/>
        <v/>
      </c>
      <c r="AF18" s="157" t="str">
        <f t="shared" ca="1" si="4"/>
        <v/>
      </c>
      <c r="AG18" s="160">
        <f t="shared" ca="1" si="6"/>
        <v>1.4754716981132074</v>
      </c>
      <c r="AJ18"/>
      <c r="AK18"/>
      <c r="AL18"/>
      <c r="AM18"/>
      <c r="AN18"/>
    </row>
    <row r="19" spans="1:40">
      <c r="A19" s="8" t="str">
        <f>Grading!A12</f>
        <v>วิชาบังคับ</v>
      </c>
      <c r="B19" s="93">
        <f>Grading!B12</f>
        <v>3</v>
      </c>
      <c r="C19" s="94">
        <f>Grading!C12</f>
        <v>204321</v>
      </c>
      <c r="D19" s="91" t="str">
        <f t="shared" ca="1" si="5"/>
        <v/>
      </c>
      <c r="E19" s="58">
        <f t="shared" ca="1" si="5"/>
        <v>0.17647058823529413</v>
      </c>
      <c r="F19" s="58" t="str">
        <f t="shared" ca="1" si="4"/>
        <v/>
      </c>
      <c r="G19" s="58" t="str">
        <f t="shared" ca="1" si="4"/>
        <v/>
      </c>
      <c r="H19" s="58" t="str">
        <f t="shared" ca="1" si="4"/>
        <v/>
      </c>
      <c r="I19" s="58" t="str">
        <f t="shared" ca="1" si="4"/>
        <v/>
      </c>
      <c r="J19" s="58" t="str">
        <f t="shared" ca="1" si="4"/>
        <v/>
      </c>
      <c r="K19" s="58">
        <f t="shared" ca="1" si="4"/>
        <v>0.70588235294117641</v>
      </c>
      <c r="L19" s="58" t="str">
        <f t="shared" ca="1" si="4"/>
        <v/>
      </c>
      <c r="M19" s="58" t="str">
        <f t="shared" ca="1" si="4"/>
        <v/>
      </c>
      <c r="N19" s="58" t="str">
        <f t="shared" ca="1" si="4"/>
        <v/>
      </c>
      <c r="O19" s="58" t="str">
        <f t="shared" ca="1" si="4"/>
        <v/>
      </c>
      <c r="P19" s="58" t="str">
        <f t="shared" ca="1" si="4"/>
        <v/>
      </c>
      <c r="Q19" s="58">
        <f t="shared" ca="1" si="4"/>
        <v>0.17647058823529413</v>
      </c>
      <c r="R19" s="58" t="str">
        <f t="shared" ca="1" si="4"/>
        <v/>
      </c>
      <c r="S19" s="58" t="str">
        <f t="shared" ca="1" si="4"/>
        <v/>
      </c>
      <c r="T19" s="58" t="str">
        <f t="shared" ca="1" si="4"/>
        <v/>
      </c>
      <c r="U19" s="58">
        <f t="shared" ca="1" si="4"/>
        <v>0.35294117647058826</v>
      </c>
      <c r="V19" s="58" t="str">
        <f t="shared" ca="1" si="4"/>
        <v/>
      </c>
      <c r="W19" s="58" t="str">
        <f t="shared" ca="1" si="4"/>
        <v/>
      </c>
      <c r="X19" s="58" t="str">
        <f t="shared" ca="1" si="4"/>
        <v/>
      </c>
      <c r="Y19" s="58" t="str">
        <f t="shared" ca="1" si="4"/>
        <v/>
      </c>
      <c r="Z19" s="58">
        <f t="shared" ca="1" si="4"/>
        <v>0.17647058823529413</v>
      </c>
      <c r="AA19" s="58">
        <f t="shared" ca="1" si="4"/>
        <v>0.17647058823529413</v>
      </c>
      <c r="AB19" s="58" t="str">
        <f t="shared" ca="1" si="4"/>
        <v/>
      </c>
      <c r="AC19" s="58" t="str">
        <f t="shared" ca="1" si="4"/>
        <v/>
      </c>
      <c r="AD19" s="58" t="str">
        <f t="shared" ca="1" si="4"/>
        <v/>
      </c>
      <c r="AE19" s="58">
        <f t="shared" ca="1" si="4"/>
        <v>0.17647058823529413</v>
      </c>
      <c r="AF19" s="157" t="str">
        <f t="shared" ca="1" si="4"/>
        <v/>
      </c>
      <c r="AG19" s="160">
        <f t="shared" ca="1" si="6"/>
        <v>1.9411764705882355</v>
      </c>
      <c r="AJ19"/>
      <c r="AK19"/>
      <c r="AL19"/>
      <c r="AM19"/>
      <c r="AN19"/>
    </row>
    <row r="20" spans="1:40">
      <c r="A20" s="8" t="str">
        <f>Grading!A13</f>
        <v>วิชาบังคับ</v>
      </c>
      <c r="B20" s="93">
        <f>Grading!B13</f>
        <v>3</v>
      </c>
      <c r="C20" s="94">
        <f>Grading!C13</f>
        <v>204341</v>
      </c>
      <c r="D20" s="91" t="str">
        <f t="shared" ca="1" si="5"/>
        <v/>
      </c>
      <c r="E20" s="58" t="str">
        <f t="shared" ca="1" si="5"/>
        <v/>
      </c>
      <c r="F20" s="58" t="str">
        <f t="shared" ca="1" si="4"/>
        <v/>
      </c>
      <c r="G20" s="58" t="str">
        <f t="shared" ca="1" si="4"/>
        <v/>
      </c>
      <c r="H20" s="58" t="str">
        <f t="shared" ca="1" si="4"/>
        <v/>
      </c>
      <c r="I20" s="58" t="str">
        <f t="shared" ca="1" si="4"/>
        <v/>
      </c>
      <c r="J20" s="58" t="str">
        <f t="shared" ca="1" si="4"/>
        <v/>
      </c>
      <c r="K20" s="58">
        <f t="shared" ca="1" si="4"/>
        <v>0.68679245283018864</v>
      </c>
      <c r="L20" s="58" t="str">
        <f t="shared" ca="1" si="4"/>
        <v/>
      </c>
      <c r="M20" s="58" t="str">
        <f t="shared" ca="1" si="4"/>
        <v/>
      </c>
      <c r="N20" s="58" t="str">
        <f t="shared" ca="1" si="4"/>
        <v/>
      </c>
      <c r="O20" s="58" t="str">
        <f t="shared" ca="1" si="4"/>
        <v/>
      </c>
      <c r="P20" s="58" t="str">
        <f t="shared" ca="1" si="4"/>
        <v/>
      </c>
      <c r="Q20" s="58" t="str">
        <f t="shared" ca="1" si="4"/>
        <v/>
      </c>
      <c r="R20" s="58" t="str">
        <f t="shared" ref="R20:AF24" ca="1" si="7">IF(INDIRECT("'"&amp;$C20&amp;"'"&amp;"!"&amp;R$1&amp;"$36")&gt;0,INDIRECT("'"&amp;$C20&amp;"'"&amp;"!"&amp;R$1&amp;"$36"),"")</f>
        <v/>
      </c>
      <c r="S20" s="58">
        <f t="shared" ca="1" si="7"/>
        <v>0.29433962264150942</v>
      </c>
      <c r="T20" s="58" t="str">
        <f t="shared" ca="1" si="7"/>
        <v/>
      </c>
      <c r="U20" s="58" t="str">
        <f t="shared" ca="1" si="7"/>
        <v/>
      </c>
      <c r="V20" s="58" t="str">
        <f t="shared" ca="1" si="7"/>
        <v/>
      </c>
      <c r="W20" s="58" t="str">
        <f t="shared" ca="1" si="7"/>
        <v/>
      </c>
      <c r="X20" s="58" t="str">
        <f t="shared" ca="1" si="7"/>
        <v/>
      </c>
      <c r="Y20" s="58" t="str">
        <f t="shared" ca="1" si="7"/>
        <v/>
      </c>
      <c r="Z20" s="58" t="str">
        <f t="shared" ca="1" si="7"/>
        <v/>
      </c>
      <c r="AA20" s="58" t="str">
        <f t="shared" ca="1" si="7"/>
        <v/>
      </c>
      <c r="AB20" s="58" t="str">
        <f t="shared" ca="1" si="7"/>
        <v/>
      </c>
      <c r="AC20" s="58" t="str">
        <f t="shared" ca="1" si="7"/>
        <v/>
      </c>
      <c r="AD20" s="58" t="str">
        <f t="shared" ca="1" si="7"/>
        <v/>
      </c>
      <c r="AE20" s="58" t="str">
        <f t="shared" ca="1" si="7"/>
        <v/>
      </c>
      <c r="AF20" s="157" t="str">
        <f t="shared" ca="1" si="7"/>
        <v/>
      </c>
      <c r="AG20" s="160">
        <f t="shared" ca="1" si="6"/>
        <v>0.98113207547169812</v>
      </c>
      <c r="AJ20"/>
      <c r="AK20"/>
      <c r="AL20"/>
      <c r="AM20"/>
      <c r="AN20"/>
    </row>
    <row r="21" spans="1:40">
      <c r="A21" s="8" t="str">
        <f>Grading!A14</f>
        <v>วิชาบังคับ</v>
      </c>
      <c r="B21" s="93">
        <f>Grading!B14</f>
        <v>3</v>
      </c>
      <c r="C21" s="94">
        <f>Grading!C14</f>
        <v>204361</v>
      </c>
      <c r="D21" s="91" t="str">
        <f t="shared" ca="1" si="5"/>
        <v/>
      </c>
      <c r="E21" s="58" t="str">
        <f t="shared" ca="1" si="5"/>
        <v/>
      </c>
      <c r="F21" s="58">
        <f t="shared" ca="1" si="5"/>
        <v>0.05</v>
      </c>
      <c r="G21" s="58">
        <f t="shared" ca="1" si="5"/>
        <v>0.05</v>
      </c>
      <c r="H21" s="58" t="str">
        <f t="shared" ca="1" si="5"/>
        <v/>
      </c>
      <c r="I21" s="58" t="str">
        <f t="shared" ca="1" si="5"/>
        <v/>
      </c>
      <c r="J21" s="58">
        <f t="shared" ca="1" si="5"/>
        <v>0.19999999999999996</v>
      </c>
      <c r="K21" s="58">
        <f t="shared" ca="1" si="5"/>
        <v>0.64999999999999991</v>
      </c>
      <c r="L21" s="58">
        <f t="shared" ca="1" si="5"/>
        <v>0.54999999999999993</v>
      </c>
      <c r="M21" s="58">
        <f t="shared" ca="1" si="5"/>
        <v>0.74999999999999989</v>
      </c>
      <c r="N21" s="58" t="str">
        <f t="shared" ca="1" si="5"/>
        <v/>
      </c>
      <c r="O21" s="58" t="str">
        <f t="shared" ca="1" si="5"/>
        <v/>
      </c>
      <c r="P21" s="58">
        <f t="shared" ca="1" si="5"/>
        <v>0.6</v>
      </c>
      <c r="Q21" s="58" t="str">
        <f t="shared" ca="1" si="5"/>
        <v/>
      </c>
      <c r="R21" s="58">
        <f t="shared" ca="1" si="5"/>
        <v>0.6</v>
      </c>
      <c r="S21" s="58">
        <f t="shared" ca="1" si="5"/>
        <v>0.79999999999999993</v>
      </c>
      <c r="T21" s="58">
        <f t="shared" ca="1" si="7"/>
        <v>0.24999999999999994</v>
      </c>
      <c r="U21" s="58" t="str">
        <f t="shared" ca="1" si="7"/>
        <v/>
      </c>
      <c r="V21" s="58">
        <f t="shared" ca="1" si="7"/>
        <v>0.74999999999999989</v>
      </c>
      <c r="W21" s="58">
        <f t="shared" ca="1" si="7"/>
        <v>0.19999999999999996</v>
      </c>
      <c r="X21" s="58">
        <f t="shared" ca="1" si="7"/>
        <v>0.29999999999999993</v>
      </c>
      <c r="Y21" s="58" t="str">
        <f t="shared" ca="1" si="7"/>
        <v/>
      </c>
      <c r="Z21" s="58" t="str">
        <f t="shared" ca="1" si="7"/>
        <v/>
      </c>
      <c r="AA21" s="58" t="str">
        <f t="shared" ca="1" si="7"/>
        <v/>
      </c>
      <c r="AB21" s="58">
        <f t="shared" ca="1" si="7"/>
        <v>9.9999999999999992E-2</v>
      </c>
      <c r="AC21" s="58">
        <f t="shared" ca="1" si="7"/>
        <v>0.14999999999999997</v>
      </c>
      <c r="AD21" s="58">
        <f t="shared" ca="1" si="7"/>
        <v>0.24999999999999994</v>
      </c>
      <c r="AE21" s="58" t="str">
        <f t="shared" ca="1" si="7"/>
        <v/>
      </c>
      <c r="AF21" s="157">
        <f t="shared" ca="1" si="7"/>
        <v>0.29999999999999993</v>
      </c>
      <c r="AG21" s="160">
        <f t="shared" ca="1" si="6"/>
        <v>6.55</v>
      </c>
      <c r="AJ21"/>
      <c r="AK21"/>
      <c r="AL21"/>
      <c r="AM21"/>
      <c r="AN21"/>
    </row>
    <row r="22" spans="1:40">
      <c r="A22" s="8" t="str">
        <f>Grading!A15</f>
        <v>วิชาบังคับ</v>
      </c>
      <c r="B22" s="93">
        <f>Grading!B15</f>
        <v>3</v>
      </c>
      <c r="C22" s="94">
        <f>Grading!C15</f>
        <v>204362</v>
      </c>
      <c r="D22" s="91" t="str">
        <f t="shared" ca="1" si="5"/>
        <v/>
      </c>
      <c r="E22" s="58">
        <f t="shared" ca="1" si="5"/>
        <v>0.85714285714285721</v>
      </c>
      <c r="F22" s="58" t="str">
        <f t="shared" ca="1" si="5"/>
        <v/>
      </c>
      <c r="G22" s="58" t="str">
        <f t="shared" ca="1" si="5"/>
        <v/>
      </c>
      <c r="H22" s="58" t="str">
        <f t="shared" ca="1" si="5"/>
        <v/>
      </c>
      <c r="I22" s="58" t="str">
        <f t="shared" ca="1" si="5"/>
        <v/>
      </c>
      <c r="J22" s="58" t="str">
        <f t="shared" ca="1" si="5"/>
        <v/>
      </c>
      <c r="K22" s="136" t="str">
        <f t="shared" ca="1" si="5"/>
        <v/>
      </c>
      <c r="L22" s="58">
        <f t="shared" ca="1" si="5"/>
        <v>0.85714285714285721</v>
      </c>
      <c r="M22" s="58" t="str">
        <f t="shared" ca="1" si="5"/>
        <v/>
      </c>
      <c r="N22" s="58" t="str">
        <f t="shared" ca="1" si="5"/>
        <v/>
      </c>
      <c r="O22" s="58" t="str">
        <f t="shared" ca="1" si="5"/>
        <v/>
      </c>
      <c r="P22" s="58" t="str">
        <f t="shared" ca="1" si="5"/>
        <v/>
      </c>
      <c r="Q22" s="58">
        <f t="shared" ca="1" si="5"/>
        <v>0.85714285714285721</v>
      </c>
      <c r="R22" s="58" t="str">
        <f t="shared" ca="1" si="5"/>
        <v/>
      </c>
      <c r="S22" s="58">
        <f t="shared" ca="1" si="5"/>
        <v>0.85714285714285721</v>
      </c>
      <c r="T22" s="58" t="str">
        <f t="shared" ca="1" si="7"/>
        <v/>
      </c>
      <c r="U22" s="58">
        <f t="shared" ca="1" si="7"/>
        <v>0.85714285714285721</v>
      </c>
      <c r="V22" s="58">
        <f t="shared" ca="1" si="7"/>
        <v>0.85714285714285721</v>
      </c>
      <c r="W22" s="58" t="str">
        <f t="shared" ca="1" si="7"/>
        <v/>
      </c>
      <c r="X22" s="58" t="str">
        <f t="shared" ca="1" si="7"/>
        <v/>
      </c>
      <c r="Y22" s="58" t="str">
        <f t="shared" ca="1" si="7"/>
        <v/>
      </c>
      <c r="Z22" s="58" t="str">
        <f t="shared" ca="1" si="7"/>
        <v/>
      </c>
      <c r="AA22" s="58" t="str">
        <f t="shared" ca="1" si="7"/>
        <v/>
      </c>
      <c r="AB22" s="58">
        <f t="shared" ca="1" si="7"/>
        <v>0.85714285714285721</v>
      </c>
      <c r="AC22" s="58">
        <f t="shared" ca="1" si="7"/>
        <v>0.85714285714285721</v>
      </c>
      <c r="AD22" s="58" t="str">
        <f t="shared" ca="1" si="7"/>
        <v/>
      </c>
      <c r="AE22" s="58" t="str">
        <f t="shared" ca="1" si="7"/>
        <v/>
      </c>
      <c r="AF22" s="157">
        <f t="shared" ca="1" si="7"/>
        <v>0.85714285714285721</v>
      </c>
      <c r="AG22" s="160">
        <f t="shared" ca="1" si="6"/>
        <v>7.7142857142857171</v>
      </c>
      <c r="AJ22"/>
      <c r="AK22"/>
      <c r="AL22"/>
      <c r="AM22"/>
      <c r="AN22"/>
    </row>
    <row r="23" spans="1:40">
      <c r="A23" s="8" t="str">
        <f>Grading!A16</f>
        <v>วิชาบังคับ</v>
      </c>
      <c r="B23" s="93">
        <f>Grading!B16</f>
        <v>3</v>
      </c>
      <c r="C23" s="94">
        <f>Grading!C16</f>
        <v>204451</v>
      </c>
      <c r="D23" s="91" t="str">
        <f t="shared" ca="1" si="5"/>
        <v/>
      </c>
      <c r="E23" s="58" t="str">
        <f t="shared" ca="1" si="5"/>
        <v/>
      </c>
      <c r="F23" s="58" t="str">
        <f t="shared" ca="1" si="5"/>
        <v/>
      </c>
      <c r="G23" s="58" t="str">
        <f t="shared" ca="1" si="5"/>
        <v/>
      </c>
      <c r="H23" s="58" t="str">
        <f t="shared" ca="1" si="5"/>
        <v/>
      </c>
      <c r="I23" s="58" t="str">
        <f t="shared" ca="1" si="5"/>
        <v/>
      </c>
      <c r="J23" s="58" t="str">
        <f t="shared" ca="1" si="5"/>
        <v/>
      </c>
      <c r="K23" s="58">
        <f t="shared" ca="1" si="5"/>
        <v>0.89999999999999991</v>
      </c>
      <c r="L23" s="58">
        <f t="shared" ca="1" si="5"/>
        <v>0.79999999999999993</v>
      </c>
      <c r="M23" s="58" t="str">
        <f t="shared" ca="1" si="5"/>
        <v/>
      </c>
      <c r="N23" s="58" t="str">
        <f t="shared" ca="1" si="5"/>
        <v/>
      </c>
      <c r="O23" s="58" t="str">
        <f t="shared" ca="1" si="5"/>
        <v/>
      </c>
      <c r="P23" s="58" t="str">
        <f t="shared" ca="1" si="5"/>
        <v/>
      </c>
      <c r="Q23" s="58" t="str">
        <f t="shared" ca="1" si="5"/>
        <v/>
      </c>
      <c r="R23" s="58">
        <f t="shared" ca="1" si="5"/>
        <v>0.7</v>
      </c>
      <c r="S23" s="58">
        <f t="shared" ca="1" si="5"/>
        <v>0.7</v>
      </c>
      <c r="T23" s="58" t="str">
        <f t="shared" ca="1" si="7"/>
        <v/>
      </c>
      <c r="U23" s="58" t="str">
        <f t="shared" ca="1" si="7"/>
        <v/>
      </c>
      <c r="V23" s="58">
        <f t="shared" ca="1" si="7"/>
        <v>0.7</v>
      </c>
      <c r="W23" s="58" t="str">
        <f t="shared" ca="1" si="7"/>
        <v/>
      </c>
      <c r="X23" s="58" t="str">
        <f t="shared" ca="1" si="7"/>
        <v/>
      </c>
      <c r="Y23" s="58" t="str">
        <f t="shared" ca="1" si="7"/>
        <v/>
      </c>
      <c r="Z23" s="58" t="str">
        <f t="shared" ca="1" si="7"/>
        <v/>
      </c>
      <c r="AA23" s="58" t="str">
        <f t="shared" ca="1" si="7"/>
        <v/>
      </c>
      <c r="AB23" s="58">
        <f t="shared" ca="1" si="7"/>
        <v>0.7</v>
      </c>
      <c r="AC23" s="58" t="str">
        <f t="shared" ca="1" si="7"/>
        <v/>
      </c>
      <c r="AD23" s="58">
        <f t="shared" ca="1" si="7"/>
        <v>0.7</v>
      </c>
      <c r="AE23" s="58" t="str">
        <f t="shared" ca="1" si="7"/>
        <v/>
      </c>
      <c r="AF23" s="157" t="str">
        <f t="shared" ca="1" si="7"/>
        <v/>
      </c>
      <c r="AG23" s="160">
        <f t="shared" ca="1" si="6"/>
        <v>5.2</v>
      </c>
      <c r="AJ23"/>
      <c r="AK23"/>
      <c r="AL23"/>
      <c r="AM23"/>
      <c r="AN23"/>
    </row>
    <row r="24" spans="1:40" ht="15.75" thickBot="1">
      <c r="A24" s="8" t="str">
        <f>Grading!A17</f>
        <v>วิชาบังคับ</v>
      </c>
      <c r="B24" s="166">
        <f>Grading!B17</f>
        <v>3</v>
      </c>
      <c r="C24" s="167">
        <f>Grading!C17</f>
        <v>204490</v>
      </c>
      <c r="D24" s="168">
        <f t="shared" ca="1" si="5"/>
        <v>0.2</v>
      </c>
      <c r="E24" s="169">
        <f t="shared" ca="1" si="5"/>
        <v>0.45</v>
      </c>
      <c r="F24" s="169" t="str">
        <f t="shared" ca="1" si="5"/>
        <v/>
      </c>
      <c r="G24" s="169">
        <f t="shared" ca="1" si="5"/>
        <v>0.15</v>
      </c>
      <c r="H24" s="169" t="str">
        <f t="shared" ca="1" si="5"/>
        <v/>
      </c>
      <c r="I24" s="169" t="str">
        <f t="shared" ca="1" si="5"/>
        <v/>
      </c>
      <c r="J24" s="169">
        <f t="shared" ca="1" si="5"/>
        <v>0.5</v>
      </c>
      <c r="K24" s="169">
        <f t="shared" ca="1" si="5"/>
        <v>0.25</v>
      </c>
      <c r="L24" s="169" t="str">
        <f t="shared" ca="1" si="5"/>
        <v/>
      </c>
      <c r="M24" s="169" t="str">
        <f t="shared" ca="1" si="5"/>
        <v/>
      </c>
      <c r="N24" s="169">
        <f t="shared" ca="1" si="5"/>
        <v>0.5</v>
      </c>
      <c r="O24" s="169" t="str">
        <f t="shared" ca="1" si="5"/>
        <v/>
      </c>
      <c r="P24" s="169" t="str">
        <f t="shared" ca="1" si="5"/>
        <v/>
      </c>
      <c r="Q24" s="169" t="str">
        <f t="shared" ca="1" si="5"/>
        <v/>
      </c>
      <c r="R24" s="169">
        <f t="shared" ca="1" si="5"/>
        <v>0.5</v>
      </c>
      <c r="S24" s="169">
        <f t="shared" ca="1" si="5"/>
        <v>0.5</v>
      </c>
      <c r="T24" s="169">
        <f t="shared" ca="1" si="7"/>
        <v>0.25</v>
      </c>
      <c r="U24" s="169">
        <f t="shared" ca="1" si="7"/>
        <v>0.5</v>
      </c>
      <c r="V24" s="169" t="str">
        <f t="shared" ca="1" si="7"/>
        <v/>
      </c>
      <c r="W24" s="169" t="str">
        <f t="shared" ca="1" si="7"/>
        <v/>
      </c>
      <c r="X24" s="169" t="str">
        <f t="shared" ca="1" si="7"/>
        <v/>
      </c>
      <c r="Y24" s="169">
        <f t="shared" ca="1" si="7"/>
        <v>0.05</v>
      </c>
      <c r="Z24" s="169">
        <f t="shared" ca="1" si="7"/>
        <v>0.05</v>
      </c>
      <c r="AA24" s="169" t="str">
        <f t="shared" ca="1" si="7"/>
        <v/>
      </c>
      <c r="AB24" s="169">
        <f t="shared" ca="1" si="7"/>
        <v>0.25</v>
      </c>
      <c r="AC24" s="169" t="str">
        <f t="shared" ca="1" si="7"/>
        <v/>
      </c>
      <c r="AD24" s="169" t="str">
        <f t="shared" ca="1" si="7"/>
        <v/>
      </c>
      <c r="AE24" s="169">
        <f t="shared" ca="1" si="7"/>
        <v>0.55000000000000004</v>
      </c>
      <c r="AF24" s="225">
        <f t="shared" ca="1" si="7"/>
        <v>0.30000000000000004</v>
      </c>
      <c r="AG24" s="160">
        <f t="shared" ca="1" si="6"/>
        <v>4.9999999999999991</v>
      </c>
      <c r="AJ24"/>
      <c r="AK24"/>
      <c r="AL24"/>
      <c r="AM24"/>
      <c r="AN24"/>
    </row>
    <row r="25" spans="1:40">
      <c r="A25" s="170" t="str">
        <f>Grading!A37</f>
        <v>วิชาบังคับ</v>
      </c>
      <c r="B25" s="171">
        <f>Grading!B37</f>
        <v>4</v>
      </c>
      <c r="C25" s="172">
        <f>Grading!C37</f>
        <v>204390</v>
      </c>
      <c r="D25" s="173" t="str">
        <f t="shared" ref="D25:M29" ca="1" si="8">IF(INDIRECT("'"&amp;$C25&amp;"'"&amp;"!"&amp;D$1&amp;"$36")&gt;0,INDIRECT("'"&amp;$C25&amp;"'"&amp;"!"&amp;D$1&amp;"$36"),"")</f>
        <v/>
      </c>
      <c r="E25" s="174">
        <f t="shared" ca="1" si="8"/>
        <v>1</v>
      </c>
      <c r="F25" s="174" t="str">
        <f t="shared" ca="1" si="8"/>
        <v/>
      </c>
      <c r="G25" s="174" t="str">
        <f t="shared" ca="1" si="8"/>
        <v/>
      </c>
      <c r="H25" s="174">
        <f t="shared" ca="1" si="8"/>
        <v>1</v>
      </c>
      <c r="I25" s="174" t="str">
        <f t="shared" ca="1" si="8"/>
        <v/>
      </c>
      <c r="J25" s="174" t="str">
        <f t="shared" ca="1" si="8"/>
        <v/>
      </c>
      <c r="K25" s="174" t="str">
        <f t="shared" ca="1" si="8"/>
        <v/>
      </c>
      <c r="L25" s="174" t="str">
        <f t="shared" ca="1" si="8"/>
        <v/>
      </c>
      <c r="M25" s="174" t="str">
        <f t="shared" ca="1" si="8"/>
        <v/>
      </c>
      <c r="N25" s="174" t="str">
        <f t="shared" ref="N25:W29" ca="1" si="9">IF(INDIRECT("'"&amp;$C25&amp;"'"&amp;"!"&amp;N$1&amp;"$36")&gt;0,INDIRECT("'"&amp;$C25&amp;"'"&amp;"!"&amp;N$1&amp;"$36"),"")</f>
        <v/>
      </c>
      <c r="O25" s="174" t="str">
        <f t="shared" ca="1" si="9"/>
        <v/>
      </c>
      <c r="P25" s="174" t="str">
        <f t="shared" ca="1" si="9"/>
        <v/>
      </c>
      <c r="Q25" s="174">
        <f t="shared" ca="1" si="9"/>
        <v>1</v>
      </c>
      <c r="R25" s="174" t="str">
        <f t="shared" ca="1" si="9"/>
        <v/>
      </c>
      <c r="S25" s="174" t="str">
        <f t="shared" ca="1" si="9"/>
        <v/>
      </c>
      <c r="T25" s="174">
        <f t="shared" ca="1" si="9"/>
        <v>1</v>
      </c>
      <c r="U25" s="174" t="str">
        <f t="shared" ca="1" si="9"/>
        <v/>
      </c>
      <c r="V25" s="174">
        <f t="shared" ca="1" si="9"/>
        <v>1</v>
      </c>
      <c r="W25" s="174" t="str">
        <f t="shared" ca="1" si="9"/>
        <v/>
      </c>
      <c r="X25" s="174" t="str">
        <f t="shared" ref="X25:AF29" ca="1" si="10">IF(INDIRECT("'"&amp;$C25&amp;"'"&amp;"!"&amp;X$1&amp;"$36")&gt;0,INDIRECT("'"&amp;$C25&amp;"'"&amp;"!"&amp;X$1&amp;"$36"),"")</f>
        <v/>
      </c>
      <c r="Y25" s="174" t="str">
        <f t="shared" ca="1" si="10"/>
        <v/>
      </c>
      <c r="Z25" s="174">
        <f t="shared" ca="1" si="10"/>
        <v>1</v>
      </c>
      <c r="AA25" s="174" t="str">
        <f t="shared" ca="1" si="10"/>
        <v/>
      </c>
      <c r="AB25" s="174" t="str">
        <f t="shared" ca="1" si="10"/>
        <v/>
      </c>
      <c r="AC25" s="174">
        <f t="shared" ca="1" si="10"/>
        <v>1</v>
      </c>
      <c r="AD25" s="174" t="str">
        <f t="shared" ca="1" si="10"/>
        <v/>
      </c>
      <c r="AE25" s="174" t="str">
        <f t="shared" ca="1" si="10"/>
        <v/>
      </c>
      <c r="AF25" s="226" t="str">
        <f t="shared" ca="1" si="10"/>
        <v/>
      </c>
      <c r="AG25" s="160">
        <f t="shared" ca="1" si="6"/>
        <v>7</v>
      </c>
      <c r="AJ25"/>
      <c r="AK25"/>
      <c r="AL25"/>
      <c r="AM25"/>
      <c r="AN25"/>
    </row>
    <row r="26" spans="1:40">
      <c r="A26" s="175" t="str">
        <f>Grading!A38</f>
        <v>วิชาบังคับ</v>
      </c>
      <c r="B26" s="93">
        <f>Grading!B38</f>
        <v>4</v>
      </c>
      <c r="C26" s="94">
        <f>Grading!C38</f>
        <v>204491</v>
      </c>
      <c r="D26" s="91" t="str">
        <f t="shared" ca="1" si="8"/>
        <v/>
      </c>
      <c r="E26" s="58" t="str">
        <f t="shared" ca="1" si="8"/>
        <v/>
      </c>
      <c r="F26" s="58" t="str">
        <f t="shared" ca="1" si="8"/>
        <v/>
      </c>
      <c r="G26" s="58" t="str">
        <f t="shared" ca="1" si="8"/>
        <v/>
      </c>
      <c r="H26" s="58" t="str">
        <f t="shared" ca="1" si="8"/>
        <v/>
      </c>
      <c r="I26" s="58" t="str">
        <f t="shared" ca="1" si="8"/>
        <v/>
      </c>
      <c r="J26" s="58" t="str">
        <f t="shared" ca="1" si="8"/>
        <v/>
      </c>
      <c r="K26" s="58" t="str">
        <f t="shared" ca="1" si="8"/>
        <v/>
      </c>
      <c r="L26" s="58">
        <f t="shared" ca="1" si="8"/>
        <v>0.65625</v>
      </c>
      <c r="M26" s="58">
        <f t="shared" ca="1" si="8"/>
        <v>0.65625</v>
      </c>
      <c r="N26" s="58" t="str">
        <f t="shared" ca="1" si="9"/>
        <v/>
      </c>
      <c r="O26" s="58" t="str">
        <f t="shared" ca="1" si="9"/>
        <v/>
      </c>
      <c r="P26" s="58" t="str">
        <f t="shared" ca="1" si="9"/>
        <v/>
      </c>
      <c r="Q26" s="58">
        <f t="shared" ca="1" si="9"/>
        <v>0.65625</v>
      </c>
      <c r="R26" s="58" t="str">
        <f t="shared" ca="1" si="9"/>
        <v/>
      </c>
      <c r="S26" s="58" t="str">
        <f t="shared" ca="1" si="9"/>
        <v/>
      </c>
      <c r="T26" s="58" t="str">
        <f t="shared" ca="1" si="9"/>
        <v/>
      </c>
      <c r="U26" s="58">
        <f t="shared" ca="1" si="9"/>
        <v>0.65625</v>
      </c>
      <c r="V26" s="58">
        <f t="shared" ca="1" si="9"/>
        <v>0.65625</v>
      </c>
      <c r="W26" s="58" t="str">
        <f t="shared" ca="1" si="9"/>
        <v/>
      </c>
      <c r="X26" s="58" t="str">
        <f t="shared" ca="1" si="10"/>
        <v/>
      </c>
      <c r="Y26" s="58" t="str">
        <f t="shared" ca="1" si="10"/>
        <v/>
      </c>
      <c r="Z26" s="58" t="str">
        <f t="shared" ca="1" si="10"/>
        <v/>
      </c>
      <c r="AA26" s="58" t="str">
        <f t="shared" ca="1" si="10"/>
        <v/>
      </c>
      <c r="AB26" s="58" t="str">
        <f t="shared" ca="1" si="10"/>
        <v/>
      </c>
      <c r="AC26" s="58" t="str">
        <f t="shared" ca="1" si="10"/>
        <v/>
      </c>
      <c r="AD26" s="58" t="str">
        <f t="shared" ca="1" si="10"/>
        <v/>
      </c>
      <c r="AE26" s="58">
        <f t="shared" ca="1" si="10"/>
        <v>0.65625</v>
      </c>
      <c r="AF26" s="157" t="str">
        <f t="shared" ca="1" si="10"/>
        <v/>
      </c>
      <c r="AG26" s="160">
        <f t="shared" ca="1" si="6"/>
        <v>3.9375</v>
      </c>
      <c r="AJ26"/>
      <c r="AK26"/>
      <c r="AL26"/>
      <c r="AM26"/>
      <c r="AN26"/>
    </row>
    <row r="27" spans="1:40">
      <c r="A27" s="175" t="str">
        <f>Grading!A39</f>
        <v>วิชาบังคับ</v>
      </c>
      <c r="B27" s="93">
        <f>Grading!B39</f>
        <v>4</v>
      </c>
      <c r="C27" s="94">
        <f>Grading!C39</f>
        <v>204497</v>
      </c>
      <c r="D27" s="91" t="str">
        <f t="shared" ca="1" si="8"/>
        <v/>
      </c>
      <c r="E27" s="58">
        <f t="shared" ca="1" si="8"/>
        <v>0.5</v>
      </c>
      <c r="F27" s="58" t="str">
        <f t="shared" ca="1" si="8"/>
        <v/>
      </c>
      <c r="G27" s="58">
        <f t="shared" ca="1" si="8"/>
        <v>1</v>
      </c>
      <c r="H27" s="58" t="str">
        <f t="shared" ca="1" si="8"/>
        <v/>
      </c>
      <c r="I27" s="58" t="str">
        <f t="shared" ca="1" si="8"/>
        <v/>
      </c>
      <c r="J27" s="58">
        <f t="shared" ca="1" si="8"/>
        <v>0.5</v>
      </c>
      <c r="K27" s="58" t="str">
        <f t="shared" ca="1" si="8"/>
        <v/>
      </c>
      <c r="L27" s="58">
        <f t="shared" ca="1" si="8"/>
        <v>1</v>
      </c>
      <c r="M27" s="58">
        <f t="shared" ca="1" si="8"/>
        <v>1</v>
      </c>
      <c r="N27" s="58" t="str">
        <f t="shared" ca="1" si="9"/>
        <v/>
      </c>
      <c r="O27" s="58" t="str">
        <f t="shared" ca="1" si="9"/>
        <v/>
      </c>
      <c r="P27" s="58" t="str">
        <f t="shared" ca="1" si="9"/>
        <v/>
      </c>
      <c r="Q27" s="58">
        <f t="shared" ca="1" si="9"/>
        <v>1</v>
      </c>
      <c r="R27" s="58" t="str">
        <f t="shared" ca="1" si="9"/>
        <v/>
      </c>
      <c r="S27" s="58" t="str">
        <f t="shared" ca="1" si="9"/>
        <v/>
      </c>
      <c r="T27" s="58" t="str">
        <f t="shared" ca="1" si="9"/>
        <v/>
      </c>
      <c r="U27" s="58">
        <f t="shared" ca="1" si="9"/>
        <v>1</v>
      </c>
      <c r="V27" s="58">
        <f t="shared" ca="1" si="9"/>
        <v>1</v>
      </c>
      <c r="W27" s="58" t="str">
        <f t="shared" ca="1" si="9"/>
        <v/>
      </c>
      <c r="X27" s="58" t="str">
        <f t="shared" ca="1" si="10"/>
        <v/>
      </c>
      <c r="Y27" s="58" t="str">
        <f t="shared" ca="1" si="10"/>
        <v/>
      </c>
      <c r="Z27" s="58" t="str">
        <f t="shared" ca="1" si="10"/>
        <v/>
      </c>
      <c r="AA27" s="58" t="str">
        <f t="shared" ca="1" si="10"/>
        <v/>
      </c>
      <c r="AB27" s="58" t="str">
        <f t="shared" ca="1" si="10"/>
        <v/>
      </c>
      <c r="AC27" s="58" t="str">
        <f t="shared" ca="1" si="10"/>
        <v/>
      </c>
      <c r="AD27" s="58" t="str">
        <f t="shared" ca="1" si="10"/>
        <v/>
      </c>
      <c r="AE27" s="58">
        <f t="shared" ca="1" si="10"/>
        <v>1</v>
      </c>
      <c r="AF27" s="157" t="str">
        <f t="shared" ca="1" si="10"/>
        <v/>
      </c>
      <c r="AG27" s="160">
        <f t="shared" ca="1" si="6"/>
        <v>8</v>
      </c>
      <c r="AJ27"/>
      <c r="AK27"/>
      <c r="AL27"/>
      <c r="AM27"/>
      <c r="AN27"/>
    </row>
    <row r="28" spans="1:40">
      <c r="A28" s="175" t="str">
        <f>Grading!A40</f>
        <v>วิชาบังคับ</v>
      </c>
      <c r="B28" s="93">
        <f>Grading!B40</f>
        <v>4</v>
      </c>
      <c r="C28" s="94">
        <f>Grading!C40</f>
        <v>204496</v>
      </c>
      <c r="D28" s="91" t="str">
        <f t="shared" ca="1" si="8"/>
        <v/>
      </c>
      <c r="E28" s="58">
        <f t="shared" ca="1" si="8"/>
        <v>1</v>
      </c>
      <c r="F28" s="58" t="str">
        <f t="shared" ca="1" si="8"/>
        <v/>
      </c>
      <c r="G28" s="58">
        <f t="shared" ca="1" si="8"/>
        <v>1</v>
      </c>
      <c r="H28" s="58">
        <f t="shared" ca="1" si="8"/>
        <v>1</v>
      </c>
      <c r="I28" s="58" t="str">
        <f t="shared" ca="1" si="8"/>
        <v/>
      </c>
      <c r="J28" s="58">
        <f t="shared" ca="1" si="8"/>
        <v>1</v>
      </c>
      <c r="K28" s="58" t="str">
        <f t="shared" ca="1" si="8"/>
        <v/>
      </c>
      <c r="L28" s="58">
        <f t="shared" ca="1" si="8"/>
        <v>1</v>
      </c>
      <c r="M28" s="58">
        <f t="shared" ca="1" si="8"/>
        <v>1</v>
      </c>
      <c r="N28" s="58">
        <f t="shared" ca="1" si="9"/>
        <v>1</v>
      </c>
      <c r="O28" s="58">
        <f t="shared" ca="1" si="9"/>
        <v>1</v>
      </c>
      <c r="P28" s="58" t="str">
        <f t="shared" ca="1" si="9"/>
        <v/>
      </c>
      <c r="Q28" s="58">
        <f t="shared" ca="1" si="9"/>
        <v>1</v>
      </c>
      <c r="R28" s="58" t="str">
        <f t="shared" ca="1" si="9"/>
        <v/>
      </c>
      <c r="S28" s="58">
        <f t="shared" ca="1" si="9"/>
        <v>1</v>
      </c>
      <c r="T28" s="58" t="str">
        <f t="shared" ca="1" si="9"/>
        <v/>
      </c>
      <c r="U28" s="58">
        <f t="shared" ca="1" si="9"/>
        <v>1</v>
      </c>
      <c r="V28" s="58">
        <f t="shared" ca="1" si="9"/>
        <v>1</v>
      </c>
      <c r="W28" s="58" t="str">
        <f t="shared" ca="1" si="9"/>
        <v/>
      </c>
      <c r="X28" s="58">
        <f t="shared" ca="1" si="10"/>
        <v>1</v>
      </c>
      <c r="Y28" s="58" t="str">
        <f t="shared" ca="1" si="10"/>
        <v/>
      </c>
      <c r="Z28" s="58">
        <f t="shared" ca="1" si="10"/>
        <v>1</v>
      </c>
      <c r="AA28" s="58" t="str">
        <f t="shared" ca="1" si="10"/>
        <v/>
      </c>
      <c r="AB28" s="58" t="str">
        <f t="shared" ca="1" si="10"/>
        <v/>
      </c>
      <c r="AC28" s="58">
        <f t="shared" ca="1" si="10"/>
        <v>1</v>
      </c>
      <c r="AD28" s="58" t="str">
        <f t="shared" ca="1" si="10"/>
        <v/>
      </c>
      <c r="AE28" s="58">
        <f t="shared" ca="1" si="10"/>
        <v>1</v>
      </c>
      <c r="AF28" s="157">
        <f t="shared" ca="1" si="10"/>
        <v>1</v>
      </c>
      <c r="AG28" s="160">
        <f t="shared" ca="1" si="6"/>
        <v>17</v>
      </c>
      <c r="AJ28"/>
      <c r="AK28"/>
      <c r="AL28"/>
      <c r="AM28"/>
      <c r="AN28"/>
    </row>
    <row r="29" spans="1:40" ht="15.75" thickBot="1">
      <c r="A29" s="176" t="str">
        <f>Grading!A41</f>
        <v>วิชาบังคับ</v>
      </c>
      <c r="B29" s="177">
        <f>Grading!B41</f>
        <v>4</v>
      </c>
      <c r="C29" s="178">
        <f>Grading!C41</f>
        <v>204499</v>
      </c>
      <c r="D29" s="179" t="str">
        <f t="shared" ca="1" si="8"/>
        <v/>
      </c>
      <c r="E29" s="180" t="str">
        <f t="shared" ca="1" si="8"/>
        <v/>
      </c>
      <c r="F29" s="180" t="str">
        <f t="shared" ca="1" si="8"/>
        <v/>
      </c>
      <c r="G29" s="180" t="str">
        <f t="shared" ca="1" si="8"/>
        <v/>
      </c>
      <c r="H29" s="180" t="str">
        <f t="shared" ca="1" si="8"/>
        <v/>
      </c>
      <c r="I29" s="180" t="str">
        <f t="shared" ca="1" si="8"/>
        <v/>
      </c>
      <c r="J29" s="180" t="str">
        <f t="shared" ca="1" si="8"/>
        <v/>
      </c>
      <c r="K29" s="180" t="str">
        <f t="shared" ca="1" si="8"/>
        <v/>
      </c>
      <c r="L29" s="180">
        <f t="shared" ca="1" si="8"/>
        <v>0.4642857142857143</v>
      </c>
      <c r="M29" s="180">
        <f t="shared" ca="1" si="8"/>
        <v>0.4642857142857143</v>
      </c>
      <c r="N29" s="180" t="str">
        <f t="shared" ca="1" si="9"/>
        <v/>
      </c>
      <c r="O29" s="180" t="str">
        <f t="shared" ca="1" si="9"/>
        <v/>
      </c>
      <c r="P29" s="180" t="str">
        <f t="shared" ca="1" si="9"/>
        <v/>
      </c>
      <c r="Q29" s="180">
        <f t="shared" ca="1" si="9"/>
        <v>0.4642857142857143</v>
      </c>
      <c r="R29" s="180" t="str">
        <f t="shared" ca="1" si="9"/>
        <v/>
      </c>
      <c r="S29" s="180" t="str">
        <f t="shared" ca="1" si="9"/>
        <v/>
      </c>
      <c r="T29" s="180" t="str">
        <f t="shared" ca="1" si="9"/>
        <v/>
      </c>
      <c r="U29" s="180">
        <f t="shared" ca="1" si="9"/>
        <v>0.4642857142857143</v>
      </c>
      <c r="V29" s="180">
        <f t="shared" ca="1" si="9"/>
        <v>0.4642857142857143</v>
      </c>
      <c r="W29" s="180" t="str">
        <f t="shared" ca="1" si="9"/>
        <v/>
      </c>
      <c r="X29" s="180" t="str">
        <f t="shared" ca="1" si="10"/>
        <v/>
      </c>
      <c r="Y29" s="180" t="str">
        <f t="shared" ca="1" si="10"/>
        <v/>
      </c>
      <c r="Z29" s="180" t="str">
        <f t="shared" ca="1" si="10"/>
        <v/>
      </c>
      <c r="AA29" s="180" t="str">
        <f t="shared" ca="1" si="10"/>
        <v/>
      </c>
      <c r="AB29" s="180" t="str">
        <f t="shared" ca="1" si="10"/>
        <v/>
      </c>
      <c r="AC29" s="180" t="str">
        <f t="shared" ca="1" si="10"/>
        <v/>
      </c>
      <c r="AD29" s="180" t="str">
        <f t="shared" ca="1" si="10"/>
        <v/>
      </c>
      <c r="AE29" s="180">
        <f t="shared" ca="1" si="10"/>
        <v>0.4642857142857143</v>
      </c>
      <c r="AF29" s="227" t="str">
        <f t="shared" ca="1" si="10"/>
        <v/>
      </c>
      <c r="AG29" s="160">
        <f t="shared" ca="1" si="6"/>
        <v>2.785714285714286</v>
      </c>
      <c r="AJ29"/>
      <c r="AK29"/>
      <c r="AL29"/>
      <c r="AM29"/>
      <c r="AN29"/>
    </row>
    <row r="30" spans="1:40">
      <c r="B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J30"/>
    </row>
    <row r="31" spans="1:40">
      <c r="B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J31"/>
    </row>
    <row r="32" spans="1:40">
      <c r="B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J32"/>
    </row>
    <row r="33" spans="2:36">
      <c r="B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J33"/>
    </row>
    <row r="34" spans="2:36">
      <c r="B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J34"/>
    </row>
    <row r="35" spans="2:36">
      <c r="B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J35"/>
    </row>
    <row r="36" spans="2:36">
      <c r="B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J36"/>
    </row>
    <row r="37" spans="2:36">
      <c r="B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J37"/>
    </row>
    <row r="38" spans="2:36">
      <c r="B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J38"/>
    </row>
    <row r="39" spans="2:36">
      <c r="B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J39"/>
    </row>
    <row r="40" spans="2:36">
      <c r="B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2:36">
      <c r="B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2:36">
      <c r="B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2:36">
      <c r="B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9" spans="1:32">
      <c r="A49" s="8" t="str">
        <f>Grading!A42</f>
        <v>วิชาเลือก</v>
      </c>
      <c r="B49" s="93">
        <f>Grading!B42</f>
        <v>0</v>
      </c>
      <c r="C49" s="94">
        <f>Grading!C42</f>
        <v>0</v>
      </c>
      <c r="D49" s="91" t="str">
        <f t="shared" ref="D49:S51" ca="1" si="11">IF(INDIRECT("'"&amp;$C49&amp;"'"&amp;"!"&amp;D$1&amp;"$36")&gt;0,INDIRECT("'"&amp;$C49&amp;"'"&amp;"!"&amp;D$1&amp;"$36"),"")</f>
        <v/>
      </c>
      <c r="E49" s="58" t="str">
        <f t="shared" ca="1" si="11"/>
        <v/>
      </c>
      <c r="F49" s="58" t="str">
        <f t="shared" ca="1" si="11"/>
        <v/>
      </c>
      <c r="G49" s="58" t="str">
        <f t="shared" ca="1" si="11"/>
        <v/>
      </c>
      <c r="H49" s="58" t="str">
        <f t="shared" ca="1" si="11"/>
        <v/>
      </c>
      <c r="I49" s="58" t="str">
        <f t="shared" ca="1" si="11"/>
        <v/>
      </c>
      <c r="J49" s="58" t="str">
        <f t="shared" ca="1" si="11"/>
        <v/>
      </c>
      <c r="K49" s="58" t="str">
        <f t="shared" ca="1" si="11"/>
        <v/>
      </c>
      <c r="L49" s="58" t="str">
        <f t="shared" ca="1" si="11"/>
        <v/>
      </c>
      <c r="M49" s="58" t="str">
        <f t="shared" ca="1" si="11"/>
        <v/>
      </c>
      <c r="N49" s="58" t="str">
        <f t="shared" ca="1" si="11"/>
        <v/>
      </c>
      <c r="O49" s="58" t="str">
        <f t="shared" ca="1" si="11"/>
        <v/>
      </c>
      <c r="P49" s="58" t="str">
        <f t="shared" ca="1" si="11"/>
        <v/>
      </c>
      <c r="Q49" s="58" t="str">
        <f t="shared" ca="1" si="11"/>
        <v/>
      </c>
      <c r="R49" s="58" t="str">
        <f t="shared" ca="1" si="11"/>
        <v/>
      </c>
      <c r="S49" s="58" t="str">
        <f t="shared" ca="1" si="11"/>
        <v/>
      </c>
      <c r="T49" s="58" t="str">
        <f t="shared" ref="T49:AF51" ca="1" si="12">IF(INDIRECT("'"&amp;$C49&amp;"'"&amp;"!"&amp;T$1&amp;"$36")&gt;0,INDIRECT("'"&amp;$C49&amp;"'"&amp;"!"&amp;T$1&amp;"$36"),"")</f>
        <v/>
      </c>
      <c r="U49" s="58" t="str">
        <f t="shared" ca="1" si="12"/>
        <v/>
      </c>
      <c r="V49" s="58" t="str">
        <f t="shared" ca="1" si="12"/>
        <v/>
      </c>
      <c r="W49" s="58" t="str">
        <f t="shared" ca="1" si="12"/>
        <v/>
      </c>
      <c r="X49" s="58" t="str">
        <f t="shared" ca="1" si="12"/>
        <v/>
      </c>
      <c r="Y49" s="58" t="str">
        <f t="shared" ca="1" si="12"/>
        <v/>
      </c>
      <c r="Z49" s="58" t="str">
        <f t="shared" ca="1" si="12"/>
        <v/>
      </c>
      <c r="AA49" s="58" t="str">
        <f t="shared" ca="1" si="12"/>
        <v/>
      </c>
      <c r="AB49" s="58" t="str">
        <f t="shared" ca="1" si="12"/>
        <v/>
      </c>
      <c r="AC49" s="58" t="str">
        <f t="shared" ca="1" si="12"/>
        <v/>
      </c>
      <c r="AD49" s="58" t="str">
        <f t="shared" ca="1" si="12"/>
        <v/>
      </c>
      <c r="AE49" s="58" t="str">
        <f t="shared" ca="1" si="12"/>
        <v/>
      </c>
      <c r="AF49" s="58" t="str">
        <f t="shared" ca="1" si="12"/>
        <v/>
      </c>
    </row>
    <row r="50" spans="1:32">
      <c r="A50" s="8" t="str">
        <f>Grading!A43</f>
        <v>วิชาเลือก</v>
      </c>
      <c r="B50" s="93">
        <f>Grading!B43</f>
        <v>0</v>
      </c>
      <c r="C50" s="94">
        <f>Grading!C43</f>
        <v>0</v>
      </c>
      <c r="D50" s="91" t="str">
        <f t="shared" ca="1" si="11"/>
        <v/>
      </c>
      <c r="E50" s="58" t="str">
        <f t="shared" ca="1" si="11"/>
        <v/>
      </c>
      <c r="F50" s="58" t="str">
        <f t="shared" ca="1" si="11"/>
        <v/>
      </c>
      <c r="G50" s="58" t="str">
        <f t="shared" ca="1" si="11"/>
        <v/>
      </c>
      <c r="H50" s="58" t="str">
        <f t="shared" ca="1" si="11"/>
        <v/>
      </c>
      <c r="I50" s="58" t="str">
        <f t="shared" ca="1" si="11"/>
        <v/>
      </c>
      <c r="J50" s="58" t="str">
        <f t="shared" ca="1" si="11"/>
        <v/>
      </c>
      <c r="K50" s="58" t="str">
        <f t="shared" ca="1" si="11"/>
        <v/>
      </c>
      <c r="L50" s="58" t="str">
        <f t="shared" ca="1" si="11"/>
        <v/>
      </c>
      <c r="M50" s="58" t="str">
        <f t="shared" ca="1" si="11"/>
        <v/>
      </c>
      <c r="N50" s="58" t="str">
        <f t="shared" ca="1" si="11"/>
        <v/>
      </c>
      <c r="O50" s="58" t="str">
        <f t="shared" ca="1" si="11"/>
        <v/>
      </c>
      <c r="P50" s="58" t="str">
        <f t="shared" ca="1" si="11"/>
        <v/>
      </c>
      <c r="Q50" s="58" t="str">
        <f t="shared" ca="1" si="11"/>
        <v/>
      </c>
      <c r="R50" s="58" t="str">
        <f t="shared" ca="1" si="11"/>
        <v/>
      </c>
      <c r="S50" s="58" t="str">
        <f t="shared" ca="1" si="11"/>
        <v/>
      </c>
      <c r="T50" s="58" t="str">
        <f t="shared" ca="1" si="12"/>
        <v/>
      </c>
      <c r="U50" s="58" t="str">
        <f t="shared" ca="1" si="12"/>
        <v/>
      </c>
      <c r="V50" s="58" t="str">
        <f t="shared" ca="1" si="12"/>
        <v/>
      </c>
      <c r="W50" s="58" t="str">
        <f t="shared" ca="1" si="12"/>
        <v/>
      </c>
      <c r="X50" s="58" t="str">
        <f t="shared" ca="1" si="12"/>
        <v/>
      </c>
      <c r="Y50" s="58" t="str">
        <f t="shared" ca="1" si="12"/>
        <v/>
      </c>
      <c r="Z50" s="58" t="str">
        <f t="shared" ca="1" si="12"/>
        <v/>
      </c>
      <c r="AA50" s="58" t="str">
        <f t="shared" ca="1" si="12"/>
        <v/>
      </c>
      <c r="AB50" s="58" t="str">
        <f t="shared" ca="1" si="12"/>
        <v/>
      </c>
      <c r="AC50" s="58" t="str">
        <f t="shared" ca="1" si="12"/>
        <v/>
      </c>
      <c r="AD50" s="58" t="str">
        <f t="shared" ca="1" si="12"/>
        <v/>
      </c>
      <c r="AE50" s="58" t="str">
        <f t="shared" ca="1" si="12"/>
        <v/>
      </c>
      <c r="AF50" s="58" t="str">
        <f t="shared" ca="1" si="12"/>
        <v/>
      </c>
    </row>
    <row r="51" spans="1:32">
      <c r="A51" s="8" t="str">
        <f>Grading!A44</f>
        <v>วิชาเลือก</v>
      </c>
      <c r="B51" s="93">
        <f>Grading!B44</f>
        <v>0</v>
      </c>
      <c r="C51" s="94">
        <f>Grading!C44</f>
        <v>0</v>
      </c>
      <c r="D51" s="91" t="str">
        <f t="shared" ca="1" si="11"/>
        <v/>
      </c>
      <c r="E51" s="58" t="str">
        <f t="shared" ca="1" si="11"/>
        <v/>
      </c>
      <c r="F51" s="58" t="str">
        <f t="shared" ca="1" si="11"/>
        <v/>
      </c>
      <c r="G51" s="58" t="str">
        <f t="shared" ca="1" si="11"/>
        <v/>
      </c>
      <c r="H51" s="58" t="str">
        <f t="shared" ca="1" si="11"/>
        <v/>
      </c>
      <c r="I51" s="58" t="str">
        <f t="shared" ca="1" si="11"/>
        <v/>
      </c>
      <c r="J51" s="58" t="str">
        <f t="shared" ca="1" si="11"/>
        <v/>
      </c>
      <c r="K51" s="58" t="str">
        <f t="shared" ca="1" si="11"/>
        <v/>
      </c>
      <c r="L51" s="58" t="str">
        <f t="shared" ca="1" si="11"/>
        <v/>
      </c>
      <c r="M51" s="58" t="str">
        <f t="shared" ca="1" si="11"/>
        <v/>
      </c>
      <c r="N51" s="58" t="str">
        <f t="shared" ca="1" si="11"/>
        <v/>
      </c>
      <c r="O51" s="58" t="str">
        <f t="shared" ca="1" si="11"/>
        <v/>
      </c>
      <c r="P51" s="58" t="str">
        <f t="shared" ca="1" si="11"/>
        <v/>
      </c>
      <c r="Q51" s="58" t="str">
        <f t="shared" ca="1" si="11"/>
        <v/>
      </c>
      <c r="R51" s="58" t="str">
        <f t="shared" ca="1" si="11"/>
        <v/>
      </c>
      <c r="S51" s="58" t="str">
        <f t="shared" ca="1" si="11"/>
        <v/>
      </c>
      <c r="T51" s="58" t="str">
        <f t="shared" ca="1" si="12"/>
        <v/>
      </c>
      <c r="U51" s="58" t="str">
        <f t="shared" ca="1" si="12"/>
        <v/>
      </c>
      <c r="V51" s="58" t="str">
        <f t="shared" ca="1" si="12"/>
        <v/>
      </c>
      <c r="W51" s="58" t="str">
        <f t="shared" ca="1" si="12"/>
        <v/>
      </c>
      <c r="X51" s="58" t="str">
        <f t="shared" ca="1" si="12"/>
        <v/>
      </c>
      <c r="Y51" s="58" t="str">
        <f t="shared" ca="1" si="12"/>
        <v/>
      </c>
      <c r="Z51" s="58" t="str">
        <f t="shared" ca="1" si="12"/>
        <v/>
      </c>
      <c r="AA51" s="58" t="str">
        <f t="shared" ca="1" si="12"/>
        <v/>
      </c>
      <c r="AB51" s="58" t="str">
        <f t="shared" ca="1" si="12"/>
        <v/>
      </c>
      <c r="AC51" s="58" t="str">
        <f t="shared" ca="1" si="12"/>
        <v/>
      </c>
      <c r="AD51" s="58" t="str">
        <f t="shared" ca="1" si="12"/>
        <v/>
      </c>
      <c r="AE51" s="58" t="str">
        <f t="shared" ca="1" si="12"/>
        <v/>
      </c>
      <c r="AF51" s="58" t="str">
        <f t="shared" ca="1" si="12"/>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156"/>
  <sheetViews>
    <sheetView topLeftCell="A16" zoomScaleNormal="100" workbookViewId="0">
      <selection activeCell="G85" sqref="G85"/>
    </sheetView>
  </sheetViews>
  <sheetFormatPr defaultColWidth="14.42578125" defaultRowHeight="15"/>
  <cols>
    <col min="1" max="1" width="14.42578125" style="3"/>
    <col min="2" max="2" width="8.140625" style="3" customWidth="1"/>
    <col min="3" max="6" width="9.140625" style="3" customWidth="1"/>
    <col min="7" max="7" width="22.5703125" customWidth="1"/>
    <col min="8" max="8" width="5.7109375" style="3" customWidth="1"/>
    <col min="9" max="9" width="17" style="3" customWidth="1"/>
    <col min="10" max="10" width="7" style="3" customWidth="1"/>
    <col min="11" max="11" width="8" style="102" customWidth="1"/>
    <col min="12" max="12" width="7.140625" style="3" customWidth="1"/>
    <col min="13" max="13" width="7" style="3" customWidth="1"/>
    <col min="14" max="14" width="6.5703125" style="3" customWidth="1"/>
    <col min="15" max="23" width="5.28515625" style="3" customWidth="1"/>
    <col min="24" max="24" width="6.28515625" style="8" customWidth="1"/>
    <col min="25" max="25" width="6.7109375" style="143" customWidth="1"/>
    <col min="26" max="29" width="6.7109375" style="3" customWidth="1"/>
    <col min="30" max="16384" width="14.42578125" style="3"/>
  </cols>
  <sheetData>
    <row r="1" spans="1:25" ht="15" customHeight="1"/>
    <row r="5" spans="1:25" s="6" customFormat="1" ht="18" customHeight="1">
      <c r="I5" s="3"/>
      <c r="X5" s="9"/>
      <c r="Y5" s="144"/>
    </row>
    <row r="6" spans="1:25" ht="20.25" customHeight="1"/>
    <row r="7" spans="1:25" ht="15" customHeight="1">
      <c r="A7" s="12" t="s">
        <v>193</v>
      </c>
      <c r="B7" s="27" t="s">
        <v>194</v>
      </c>
      <c r="C7" s="27" t="s">
        <v>195</v>
      </c>
      <c r="D7" s="27" t="s">
        <v>196</v>
      </c>
      <c r="E7" s="27" t="s">
        <v>197</v>
      </c>
      <c r="F7" s="27"/>
    </row>
    <row r="8" spans="1:25" ht="15" customHeight="1">
      <c r="A8" s="7" t="s">
        <v>198</v>
      </c>
      <c r="B8" s="183">
        <f ca="1">B23/B$36</f>
        <v>0.19688407503335689</v>
      </c>
      <c r="C8" s="183">
        <f t="shared" ref="B8:E20" ca="1" si="0">C23/C$36</f>
        <v>0.33285649589176985</v>
      </c>
      <c r="D8" s="183">
        <f t="shared" ca="1" si="0"/>
        <v>0.12559731864227386</v>
      </c>
      <c r="E8" s="183">
        <f t="shared" ca="1" si="0"/>
        <v>0</v>
      </c>
      <c r="F8" s="183"/>
    </row>
    <row r="9" spans="1:25" ht="15" customHeight="1">
      <c r="A9" s="7" t="s">
        <v>199</v>
      </c>
      <c r="B9" s="183">
        <f t="shared" ca="1" si="0"/>
        <v>0.26442194490228399</v>
      </c>
      <c r="C9" s="183">
        <f t="shared" ca="1" si="0"/>
        <v>0.37673991752389568</v>
      </c>
      <c r="D9" s="183">
        <f t="shared" ca="1" si="0"/>
        <v>0.22129631219646223</v>
      </c>
      <c r="E9" s="183">
        <f t="shared" ca="1" si="0"/>
        <v>0</v>
      </c>
      <c r="F9" s="183"/>
    </row>
    <row r="10" spans="1:25" ht="15" customHeight="1">
      <c r="A10" s="7" t="s">
        <v>200</v>
      </c>
      <c r="B10" s="183">
        <f t="shared" ca="1" si="0"/>
        <v>0.12477435052193706</v>
      </c>
      <c r="C10" s="183">
        <f t="shared" ca="1" si="0"/>
        <v>8.1405017096659024E-2</v>
      </c>
      <c r="D10" s="183">
        <f t="shared" ca="1" si="0"/>
        <v>0.10322241518002798</v>
      </c>
      <c r="E10" s="183">
        <f t="shared" ca="1" si="0"/>
        <v>0</v>
      </c>
      <c r="F10" s="183"/>
    </row>
    <row r="11" spans="1:25" ht="15" customHeight="1">
      <c r="A11" s="7" t="s">
        <v>201</v>
      </c>
      <c r="B11" s="183">
        <f t="shared" ca="1" si="0"/>
        <v>3.0904167647751356E-2</v>
      </c>
      <c r="C11" s="183">
        <f t="shared" ca="1" si="0"/>
        <v>0</v>
      </c>
      <c r="D11" s="183">
        <f t="shared" ca="1" si="0"/>
        <v>4.964320894951536E-3</v>
      </c>
      <c r="E11" s="183">
        <f t="shared" ca="1" si="0"/>
        <v>0</v>
      </c>
      <c r="F11" s="183"/>
    </row>
    <row r="12" spans="1:25" ht="15" customHeight="1">
      <c r="A12" s="7" t="s">
        <v>202</v>
      </c>
      <c r="B12" s="183">
        <f t="shared" ca="1" si="0"/>
        <v>0</v>
      </c>
      <c r="C12" s="183">
        <f t="shared" ca="1" si="0"/>
        <v>6.7737274550538781E-2</v>
      </c>
      <c r="D12" s="183">
        <f t="shared" ca="1" si="0"/>
        <v>3.8109748958351217E-2</v>
      </c>
      <c r="E12" s="183">
        <f t="shared" ca="1" si="0"/>
        <v>0</v>
      </c>
      <c r="F12" s="183"/>
    </row>
    <row r="13" spans="1:25" ht="15" customHeight="1">
      <c r="A13" s="7" t="s">
        <v>203</v>
      </c>
      <c r="B13" s="183">
        <f t="shared" ca="1" si="0"/>
        <v>9.8893336472804363E-2</v>
      </c>
      <c r="C13" s="183">
        <f t="shared" ca="1" si="0"/>
        <v>4.8802754634788045E-2</v>
      </c>
      <c r="D13" s="183">
        <f t="shared" ca="1" si="0"/>
        <v>2.8131151738058705E-3</v>
      </c>
      <c r="E13" s="183">
        <f t="shared" ca="1" si="0"/>
        <v>0</v>
      </c>
      <c r="F13" s="183"/>
    </row>
    <row r="14" spans="1:25" ht="15" customHeight="1">
      <c r="A14" s="7" t="s">
        <v>204</v>
      </c>
      <c r="B14" s="183">
        <f t="shared" ca="1" si="0"/>
        <v>0</v>
      </c>
      <c r="C14" s="183">
        <f t="shared" ca="1" si="0"/>
        <v>2.1206087225309284E-2</v>
      </c>
      <c r="D14" s="183">
        <f t="shared" ca="1" si="0"/>
        <v>0.22051040622908533</v>
      </c>
      <c r="E14" s="183">
        <f t="shared" ca="1" si="0"/>
        <v>0.48686880332026744</v>
      </c>
      <c r="F14" s="183"/>
    </row>
    <row r="15" spans="1:25" ht="15" customHeight="1">
      <c r="A15" s="7" t="s">
        <v>205</v>
      </c>
      <c r="B15" s="183">
        <f t="shared" ca="1" si="0"/>
        <v>0.23467545718546426</v>
      </c>
      <c r="C15" s="183">
        <f t="shared" ca="1" si="0"/>
        <v>5.0894609340742282E-2</v>
      </c>
      <c r="D15" s="183">
        <f t="shared" ca="1" si="0"/>
        <v>0.13250008864858739</v>
      </c>
      <c r="E15" s="183">
        <f t="shared" ca="1" si="0"/>
        <v>8.6811159787871794E-2</v>
      </c>
      <c r="F15" s="183"/>
    </row>
    <row r="16" spans="1:25" ht="15" customHeight="1">
      <c r="A16" s="7" t="s">
        <v>206</v>
      </c>
      <c r="B16" s="183">
        <f t="shared" ca="1" si="0"/>
        <v>0</v>
      </c>
      <c r="C16" s="183">
        <f t="shared" ca="1" si="0"/>
        <v>0</v>
      </c>
      <c r="D16" s="183">
        <f t="shared" ca="1" si="0"/>
        <v>6.458345088098856E-2</v>
      </c>
      <c r="E16" s="183">
        <f t="shared" ca="1" si="0"/>
        <v>0.42632003689186071</v>
      </c>
      <c r="F16" s="183"/>
    </row>
    <row r="17" spans="1:29" ht="15" customHeight="1">
      <c r="A17" s="7" t="s">
        <v>207</v>
      </c>
      <c r="B17" s="183">
        <f t="shared" ca="1" si="0"/>
        <v>0</v>
      </c>
      <c r="C17" s="183">
        <f t="shared" ca="1" si="0"/>
        <v>0</v>
      </c>
      <c r="D17" s="183">
        <f t="shared" ca="1" si="0"/>
        <v>6.0950828765793854E-3</v>
      </c>
      <c r="E17" s="183">
        <f t="shared" ca="1" si="0"/>
        <v>0</v>
      </c>
      <c r="F17" s="183"/>
    </row>
    <row r="18" spans="1:29" ht="15" customHeight="1">
      <c r="A18" s="7" t="s">
        <v>208</v>
      </c>
      <c r="B18" s="183">
        <f t="shared" ca="1" si="0"/>
        <v>4.9446668236402182E-2</v>
      </c>
      <c r="C18" s="183">
        <f t="shared" ca="1" si="0"/>
        <v>2.0357843736296913E-2</v>
      </c>
      <c r="D18" s="183">
        <f t="shared" ca="1" si="0"/>
        <v>8.2049192569337865E-3</v>
      </c>
      <c r="E18" s="183">
        <f t="shared" ca="1" si="0"/>
        <v>0</v>
      </c>
      <c r="F18" s="183"/>
    </row>
    <row r="19" spans="1:29" ht="15" customHeight="1">
      <c r="A19" s="7" t="s">
        <v>209</v>
      </c>
      <c r="B19" s="183">
        <f t="shared" ca="1" si="0"/>
        <v>0</v>
      </c>
      <c r="C19" s="183">
        <f t="shared" ca="1" si="0"/>
        <v>0</v>
      </c>
      <c r="D19" s="183">
        <f t="shared" ca="1" si="0"/>
        <v>8.2049192569337865E-3</v>
      </c>
      <c r="E19" s="183">
        <f t="shared" ca="1" si="0"/>
        <v>0</v>
      </c>
      <c r="F19" s="183"/>
      <c r="K19" s="3"/>
    </row>
    <row r="20" spans="1:29" ht="15" customHeight="1">
      <c r="A20" s="7" t="s">
        <v>210</v>
      </c>
      <c r="B20" s="183">
        <f t="shared" ca="1" si="0"/>
        <v>0</v>
      </c>
      <c r="C20" s="183">
        <f t="shared" ca="1" si="0"/>
        <v>0</v>
      </c>
      <c r="D20" s="183">
        <f t="shared" ca="1" si="0"/>
        <v>6.3897901805019044E-2</v>
      </c>
      <c r="E20" s="183">
        <f t="shared" ca="1" si="0"/>
        <v>0</v>
      </c>
      <c r="F20" s="183"/>
      <c r="I20" s="186" t="s">
        <v>211</v>
      </c>
      <c r="K20" s="3"/>
    </row>
    <row r="21" spans="1:29" ht="15" customHeight="1">
      <c r="B21" s="185">
        <f ca="1">SUM(B8:B20)</f>
        <v>1.0000000000000002</v>
      </c>
      <c r="I21" s="3" t="s">
        <v>212</v>
      </c>
      <c r="K21" s="27">
        <v>1</v>
      </c>
      <c r="L21" s="27">
        <v>1</v>
      </c>
      <c r="M21" s="27">
        <v>2</v>
      </c>
      <c r="N21" s="27">
        <v>2</v>
      </c>
      <c r="O21" s="27">
        <v>2</v>
      </c>
      <c r="P21" s="27">
        <v>2</v>
      </c>
      <c r="Q21" s="27">
        <v>3</v>
      </c>
      <c r="R21" s="27">
        <v>3</v>
      </c>
      <c r="S21" s="27">
        <v>3</v>
      </c>
      <c r="T21" s="27">
        <v>3</v>
      </c>
      <c r="U21" s="27">
        <v>3</v>
      </c>
      <c r="V21" s="27">
        <v>3</v>
      </c>
      <c r="W21" s="27">
        <v>3</v>
      </c>
      <c r="X21" s="27">
        <v>3</v>
      </c>
      <c r="Y21" s="184">
        <v>4</v>
      </c>
      <c r="Z21" s="184">
        <v>4</v>
      </c>
      <c r="AA21" s="184">
        <v>4</v>
      </c>
      <c r="AB21" s="184">
        <v>4</v>
      </c>
      <c r="AC21" s="184">
        <v>4</v>
      </c>
    </row>
    <row r="22" spans="1:29" ht="15" customHeight="1">
      <c r="A22" s="12" t="s">
        <v>193</v>
      </c>
      <c r="B22" s="27">
        <v>1</v>
      </c>
      <c r="C22" s="27">
        <v>2</v>
      </c>
      <c r="D22" s="27">
        <v>3</v>
      </c>
      <c r="E22" s="27">
        <v>4</v>
      </c>
      <c r="F22" s="27"/>
      <c r="I22" s="12" t="s">
        <v>193</v>
      </c>
      <c r="K22" s="103">
        <v>204111</v>
      </c>
      <c r="L22" s="31">
        <v>204113</v>
      </c>
      <c r="M22" s="32">
        <v>204211</v>
      </c>
      <c r="N22" s="33">
        <v>204231</v>
      </c>
      <c r="O22" s="34">
        <v>204232</v>
      </c>
      <c r="P22" s="35">
        <v>204251</v>
      </c>
      <c r="Q22" s="33">
        <v>204306</v>
      </c>
      <c r="R22" s="34">
        <v>204315</v>
      </c>
      <c r="S22" s="36">
        <v>204321</v>
      </c>
      <c r="T22" s="35">
        <v>204341</v>
      </c>
      <c r="U22" s="34">
        <v>204361</v>
      </c>
      <c r="V22" s="33">
        <v>204362</v>
      </c>
      <c r="W22" s="32">
        <v>204451</v>
      </c>
      <c r="X22" s="145">
        <v>204490</v>
      </c>
      <c r="Y22" s="3">
        <v>204390</v>
      </c>
      <c r="Z22" s="3">
        <v>204491</v>
      </c>
      <c r="AA22" s="3">
        <v>204497</v>
      </c>
      <c r="AB22" s="3">
        <v>204496</v>
      </c>
      <c r="AC22" s="3">
        <v>204499</v>
      </c>
    </row>
    <row r="23" spans="1:29" ht="15" customHeight="1">
      <c r="A23" s="7" t="s">
        <v>198</v>
      </c>
      <c r="B23" s="189">
        <f t="shared" ref="B23:B35" ca="1" si="1">SUMIF(K$21:AY$21,"="&amp;B$22,K23:BY23)</f>
        <v>1.3849551414768806</v>
      </c>
      <c r="C23" s="189">
        <f t="shared" ref="C23:C35" ca="1" si="2">SUMIF(L$21:AZ$21,"="&amp;C$22,L23:BZ23)</f>
        <v>4.7088813559322036</v>
      </c>
      <c r="D23" s="189">
        <f t="shared" ref="D23:D35" ca="1" si="3">SUMIF(M$21:BA$21,"="&amp;D$22,M23:CA23)</f>
        <v>4.4647058823529413</v>
      </c>
      <c r="E23" s="189">
        <f t="shared" ref="E23:E35" ca="1" si="4">SUMIF(N$21:BB$21,"="&amp;E$22,N23:CB23)</f>
        <v>0</v>
      </c>
      <c r="F23" s="190"/>
      <c r="H23" s="3">
        <f ca="1">SUM(K23:X23)</f>
        <v>10.558542379762024</v>
      </c>
      <c r="I23" s="7" t="s">
        <v>198</v>
      </c>
      <c r="J23" s="143">
        <f t="shared" ref="J23:J35" ca="1" si="5">H23/H$36</f>
        <v>0.18612238488023949</v>
      </c>
      <c r="K23" s="104">
        <f ca="1">INDIRECT("'"&amp;K$22&amp;"'!$AF"&amp;ROW())</f>
        <v>0.72463768115942029</v>
      </c>
      <c r="L23" s="104">
        <f ca="1">INDIRECT("'"&amp;L$22&amp;"'!$AF"&amp;ROW())</f>
        <v>0.6603174603174603</v>
      </c>
      <c r="M23" s="104">
        <f t="shared" ref="M23:AB23" ca="1" si="6">INDIRECT("'"&amp;M$22&amp;"'!$AF"&amp;ROW())</f>
        <v>1.1520000000000001</v>
      </c>
      <c r="N23" s="104">
        <f t="shared" ca="1" si="6"/>
        <v>0.78400000000000014</v>
      </c>
      <c r="O23" s="104">
        <f t="shared" ca="1" si="6"/>
        <v>1.4</v>
      </c>
      <c r="P23" s="104">
        <f t="shared" ca="1" si="6"/>
        <v>1.3728813559322033</v>
      </c>
      <c r="Q23" s="104" t="str">
        <f t="shared" ca="1" si="6"/>
        <v/>
      </c>
      <c r="R23" s="104" t="str">
        <f t="shared" ca="1" si="6"/>
        <v/>
      </c>
      <c r="S23" s="104">
        <f t="shared" ca="1" si="6"/>
        <v>0.26470588235294112</v>
      </c>
      <c r="T23" s="104" t="str">
        <f t="shared" ca="1" si="6"/>
        <v/>
      </c>
      <c r="U23" s="104">
        <f t="shared" ca="1" si="6"/>
        <v>1.7499999999999998</v>
      </c>
      <c r="V23" s="104" t="str">
        <f t="shared" ca="1" si="6"/>
        <v/>
      </c>
      <c r="W23" s="104">
        <f t="shared" ca="1" si="6"/>
        <v>2.4500000000000002</v>
      </c>
      <c r="X23" s="104" t="str">
        <f t="shared" ca="1" si="6"/>
        <v/>
      </c>
      <c r="Y23" s="104" t="str">
        <f t="shared" ca="1" si="6"/>
        <v/>
      </c>
      <c r="Z23" s="104" t="str">
        <f t="shared" ca="1" si="6"/>
        <v/>
      </c>
      <c r="AA23" s="104" t="str">
        <f t="shared" ca="1" si="6"/>
        <v/>
      </c>
      <c r="AB23" s="104" t="str">
        <f t="shared" ca="1" si="6"/>
        <v/>
      </c>
      <c r="AC23" s="104" t="str">
        <f t="shared" ref="Y23:AC35" ca="1" si="7">INDIRECT("'"&amp;AC$22&amp;"'!$AF"&amp;ROW())</f>
        <v/>
      </c>
    </row>
    <row r="24" spans="1:29" ht="15" customHeight="1">
      <c r="A24" s="7" t="s">
        <v>199</v>
      </c>
      <c r="B24" s="189">
        <f t="shared" ca="1" si="1"/>
        <v>1.8600414078674947</v>
      </c>
      <c r="C24" s="189">
        <f t="shared" ca="1" si="2"/>
        <v>5.3296949152542368</v>
      </c>
      <c r="D24" s="189">
        <f t="shared" ca="1" si="3"/>
        <v>7.8665926748057711</v>
      </c>
      <c r="E24" s="189">
        <f t="shared" ca="1" si="4"/>
        <v>0</v>
      </c>
      <c r="F24" s="190"/>
      <c r="H24" s="3">
        <f t="shared" ref="H24:H35" ca="1" si="8">SUM(K24:X24)</f>
        <v>15.056328997927505</v>
      </c>
      <c r="I24" s="7" t="s">
        <v>199</v>
      </c>
      <c r="J24" s="143">
        <f t="shared" ca="1" si="5"/>
        <v>0.26540783375620969</v>
      </c>
      <c r="K24" s="104">
        <f ca="1">INDIRECT("'"&amp;K$22&amp;"'!$AF"&amp;ROW())</f>
        <v>0.86956521739130432</v>
      </c>
      <c r="L24" s="104">
        <f t="shared" ref="L24:AA25" ca="1" si="9">INDIRECT("'"&amp;L$22&amp;"'!$AF"&amp;ROW())</f>
        <v>0.9904761904761904</v>
      </c>
      <c r="M24" s="104">
        <f t="shared" ca="1" si="9"/>
        <v>1.3440000000000001</v>
      </c>
      <c r="N24" s="104">
        <f t="shared" ca="1" si="9"/>
        <v>0.78400000000000014</v>
      </c>
      <c r="O24" s="104">
        <f t="shared" ca="1" si="9"/>
        <v>1.6</v>
      </c>
      <c r="P24" s="104">
        <f t="shared" ca="1" si="9"/>
        <v>1.601694915254237</v>
      </c>
      <c r="Q24" s="104" t="str">
        <f t="shared" ca="1" si="9"/>
        <v/>
      </c>
      <c r="R24" s="104">
        <f t="shared" ca="1" si="9"/>
        <v>1.2150943396226415</v>
      </c>
      <c r="S24" s="104">
        <f t="shared" ca="1" si="9"/>
        <v>0.26470588235294112</v>
      </c>
      <c r="T24" s="104">
        <f t="shared" ca="1" si="9"/>
        <v>0.68679245283018864</v>
      </c>
      <c r="U24" s="104">
        <f t="shared" ca="1" si="9"/>
        <v>1.7499999999999998</v>
      </c>
      <c r="V24" s="104" t="str">
        <f t="shared" ca="1" si="9"/>
        <v/>
      </c>
      <c r="W24" s="104">
        <f t="shared" ca="1" si="9"/>
        <v>2.4500000000000002</v>
      </c>
      <c r="X24" s="104">
        <f ca="1">INDIRECT("'"&amp;X$22&amp;"'!$AF"&amp;ROW())</f>
        <v>1.5</v>
      </c>
      <c r="Y24" s="104" t="str">
        <f t="shared" ca="1" si="9"/>
        <v/>
      </c>
      <c r="Z24" s="104" t="str">
        <f t="shared" ca="1" si="9"/>
        <v/>
      </c>
      <c r="AA24" s="104" t="str">
        <f t="shared" ca="1" si="9"/>
        <v/>
      </c>
      <c r="AB24" s="104" t="str">
        <f t="shared" ca="1" si="7"/>
        <v/>
      </c>
      <c r="AC24" s="104" t="str">
        <f t="shared" ca="1" si="7"/>
        <v/>
      </c>
    </row>
    <row r="25" spans="1:29" ht="15" customHeight="1">
      <c r="A25" s="7" t="s">
        <v>200</v>
      </c>
      <c r="B25" s="189">
        <f t="shared" ca="1" si="1"/>
        <v>0.87770876466528636</v>
      </c>
      <c r="C25" s="189">
        <f t="shared" ca="1" si="2"/>
        <v>1.1516271186440679</v>
      </c>
      <c r="D25" s="189">
        <f t="shared" ca="1" si="3"/>
        <v>3.6693277310924359</v>
      </c>
      <c r="E25" s="189">
        <f t="shared" ca="1" si="4"/>
        <v>0</v>
      </c>
      <c r="F25" s="190"/>
      <c r="H25" s="3">
        <f t="shared" ca="1" si="8"/>
        <v>5.6986636144017906</v>
      </c>
      <c r="I25" s="7" t="s">
        <v>200</v>
      </c>
      <c r="J25" s="143">
        <f t="shared" ca="1" si="5"/>
        <v>0.10045409909758894</v>
      </c>
      <c r="K25" s="104">
        <f ca="1">INDIRECT("'"&amp;K$22&amp;"'!$AF"&amp;ROW())</f>
        <v>0.21739130434782608</v>
      </c>
      <c r="L25" s="104">
        <f t="shared" ca="1" si="9"/>
        <v>0.6603174603174603</v>
      </c>
      <c r="M25" s="104" t="str">
        <f t="shared" ca="1" si="9"/>
        <v/>
      </c>
      <c r="N25" s="104">
        <f t="shared" ca="1" si="9"/>
        <v>0.29400000000000004</v>
      </c>
      <c r="O25" s="104">
        <f t="shared" ca="1" si="9"/>
        <v>0.4</v>
      </c>
      <c r="P25" s="104">
        <f t="shared" ca="1" si="9"/>
        <v>0.45762711864406785</v>
      </c>
      <c r="Q25" s="104">
        <f t="shared" ca="1" si="9"/>
        <v>3.3428571428571421</v>
      </c>
      <c r="R25" s="104" t="str">
        <f t="shared" ca="1" si="9"/>
        <v/>
      </c>
      <c r="S25" s="104">
        <f t="shared" ca="1" si="9"/>
        <v>0.17647058823529413</v>
      </c>
      <c r="T25" s="104" t="str">
        <f t="shared" ca="1" si="9"/>
        <v/>
      </c>
      <c r="U25" s="104">
        <f t="shared" ca="1" si="9"/>
        <v>0.15</v>
      </c>
      <c r="V25" s="104" t="str">
        <f t="shared" ca="1" si="9"/>
        <v/>
      </c>
      <c r="W25" s="104" t="str">
        <f t="shared" ca="1" si="9"/>
        <v/>
      </c>
      <c r="X25" s="104" t="str">
        <f t="shared" ca="1" si="9"/>
        <v/>
      </c>
      <c r="Y25" s="104" t="str">
        <f t="shared" ca="1" si="7"/>
        <v/>
      </c>
      <c r="Z25" s="104" t="str">
        <f t="shared" ca="1" si="7"/>
        <v/>
      </c>
      <c r="AA25" s="104" t="str">
        <f t="shared" ca="1" si="7"/>
        <v/>
      </c>
      <c r="AB25" s="104" t="str">
        <f t="shared" ca="1" si="7"/>
        <v/>
      </c>
      <c r="AC25" s="104" t="str">
        <f t="shared" ca="1" si="7"/>
        <v/>
      </c>
    </row>
    <row r="26" spans="1:29" ht="15" customHeight="1">
      <c r="A26" s="7" t="s">
        <v>201</v>
      </c>
      <c r="B26" s="189">
        <f t="shared" ca="1" si="1"/>
        <v>0.21739130434782608</v>
      </c>
      <c r="C26" s="189">
        <f t="shared" ca="1" si="2"/>
        <v>0</v>
      </c>
      <c r="D26" s="189">
        <f t="shared" ca="1" si="3"/>
        <v>0.17647058823529413</v>
      </c>
      <c r="E26" s="189">
        <f t="shared" ca="1" si="4"/>
        <v>0</v>
      </c>
      <c r="F26" s="190"/>
      <c r="H26" s="3">
        <f t="shared" ca="1" si="8"/>
        <v>0.39386189258312021</v>
      </c>
      <c r="I26" s="7" t="s">
        <v>201</v>
      </c>
      <c r="J26" s="143">
        <f t="shared" ca="1" si="5"/>
        <v>6.9428631457240297E-3</v>
      </c>
      <c r="K26" s="104">
        <f t="shared" ref="K26:Z35" ca="1" si="10">INDIRECT("'"&amp;K$22&amp;"'!$AF"&amp;ROW())</f>
        <v>0.21739130434782608</v>
      </c>
      <c r="L26" s="104" t="str">
        <f t="shared" ca="1" si="10"/>
        <v/>
      </c>
      <c r="M26" s="104" t="str">
        <f t="shared" ca="1" si="10"/>
        <v/>
      </c>
      <c r="N26" s="104" t="str">
        <f t="shared" ca="1" si="10"/>
        <v/>
      </c>
      <c r="O26" s="104" t="str">
        <f t="shared" ca="1" si="10"/>
        <v/>
      </c>
      <c r="P26" s="104" t="str">
        <f t="shared" ca="1" si="10"/>
        <v/>
      </c>
      <c r="Q26" s="104" t="str">
        <f t="shared" ca="1" si="10"/>
        <v/>
      </c>
      <c r="R26" s="104" t="str">
        <f t="shared" ca="1" si="10"/>
        <v/>
      </c>
      <c r="S26" s="104">
        <f t="shared" ca="1" si="10"/>
        <v>0.17647058823529413</v>
      </c>
      <c r="T26" s="104" t="str">
        <f t="shared" ca="1" si="10"/>
        <v/>
      </c>
      <c r="U26" s="104" t="str">
        <f t="shared" ca="1" si="10"/>
        <v/>
      </c>
      <c r="V26" s="104" t="str">
        <f t="shared" ca="1" si="10"/>
        <v/>
      </c>
      <c r="W26" s="104" t="str">
        <f t="shared" ca="1" si="10"/>
        <v/>
      </c>
      <c r="X26" s="104" t="str">
        <f t="shared" ca="1" si="10"/>
        <v/>
      </c>
      <c r="Y26" s="104" t="str">
        <f t="shared" ca="1" si="10"/>
        <v/>
      </c>
      <c r="Z26" s="104" t="str">
        <f t="shared" ca="1" si="10"/>
        <v/>
      </c>
      <c r="AA26" s="104" t="str">
        <f t="shared" ca="1" si="7"/>
        <v/>
      </c>
      <c r="AB26" s="104" t="str">
        <f t="shared" ca="1" si="7"/>
        <v/>
      </c>
      <c r="AC26" s="104" t="str">
        <f t="shared" ca="1" si="7"/>
        <v/>
      </c>
    </row>
    <row r="27" spans="1:29" ht="15" customHeight="1">
      <c r="A27" s="7" t="s">
        <v>202</v>
      </c>
      <c r="B27" s="189">
        <f t="shared" ca="1" si="1"/>
        <v>0</v>
      </c>
      <c r="C27" s="189">
        <f t="shared" ca="1" si="2"/>
        <v>0.9582711864406781</v>
      </c>
      <c r="D27" s="189">
        <f t="shared" ca="1" si="3"/>
        <v>1.3547169811320754</v>
      </c>
      <c r="E27" s="189">
        <f t="shared" ca="1" si="4"/>
        <v>0</v>
      </c>
      <c r="F27" s="190"/>
      <c r="H27" s="3">
        <f t="shared" ca="1" si="8"/>
        <v>2.3129881675727537</v>
      </c>
      <c r="I27" s="7" t="s">
        <v>202</v>
      </c>
      <c r="J27" s="143">
        <f t="shared" ca="1" si="5"/>
        <v>4.0772566748755984E-2</v>
      </c>
      <c r="K27" s="104" t="str">
        <f t="shared" ca="1" si="10"/>
        <v/>
      </c>
      <c r="L27" s="104" t="str">
        <f t="shared" ca="1" si="10"/>
        <v/>
      </c>
      <c r="M27" s="104">
        <f t="shared" ca="1" si="10"/>
        <v>0.28800000000000003</v>
      </c>
      <c r="N27" s="104">
        <f t="shared" ca="1" si="10"/>
        <v>0.29400000000000004</v>
      </c>
      <c r="O27" s="104">
        <f t="shared" ca="1" si="10"/>
        <v>0.3</v>
      </c>
      <c r="P27" s="104">
        <f t="shared" ca="1" si="10"/>
        <v>7.6271186440677971E-2</v>
      </c>
      <c r="Q27" s="104" t="str">
        <f t="shared" ca="1" si="10"/>
        <v/>
      </c>
      <c r="R27" s="104">
        <f t="shared" ca="1" si="10"/>
        <v>0.26037735849056604</v>
      </c>
      <c r="S27" s="104" t="str">
        <f t="shared" ca="1" si="10"/>
        <v/>
      </c>
      <c r="T27" s="104">
        <f t="shared" ca="1" si="10"/>
        <v>0.29433962264150942</v>
      </c>
      <c r="U27" s="104">
        <f t="shared" ca="1" si="10"/>
        <v>0.6</v>
      </c>
      <c r="V27" s="104" t="str">
        <f t="shared" ca="1" si="10"/>
        <v/>
      </c>
      <c r="W27" s="104">
        <f t="shared" ca="1" si="10"/>
        <v>0.2</v>
      </c>
      <c r="X27" s="104" t="str">
        <f t="shared" ca="1" si="10"/>
        <v/>
      </c>
      <c r="Y27" s="104" t="str">
        <f t="shared" ca="1" si="7"/>
        <v/>
      </c>
      <c r="Z27" s="104" t="str">
        <f t="shared" ca="1" si="7"/>
        <v/>
      </c>
      <c r="AA27" s="104" t="str">
        <f t="shared" ca="1" si="7"/>
        <v/>
      </c>
      <c r="AB27" s="104" t="str">
        <f t="shared" ca="1" si="7"/>
        <v/>
      </c>
      <c r="AC27" s="104" t="str">
        <f t="shared" ca="1" si="7"/>
        <v/>
      </c>
    </row>
    <row r="28" spans="1:29" ht="15" customHeight="1">
      <c r="A28" s="7" t="s">
        <v>203</v>
      </c>
      <c r="B28" s="189">
        <f t="shared" ca="1" si="1"/>
        <v>0.69565217391304368</v>
      </c>
      <c r="C28" s="189">
        <f t="shared" ca="1" si="2"/>
        <v>0.69040677966101704</v>
      </c>
      <c r="D28" s="189">
        <f t="shared" ca="1" si="3"/>
        <v>0.1</v>
      </c>
      <c r="E28" s="189">
        <f t="shared" ca="1" si="4"/>
        <v>0</v>
      </c>
      <c r="F28" s="190"/>
      <c r="H28" s="3">
        <f t="shared" ca="1" si="8"/>
        <v>1.4860589535740607</v>
      </c>
      <c r="I28" s="7" t="s">
        <v>203</v>
      </c>
      <c r="J28" s="143">
        <f t="shared" ca="1" si="5"/>
        <v>2.6195740525887936E-2</v>
      </c>
      <c r="K28" s="104">
        <f t="shared" ca="1" si="10"/>
        <v>0.69565217391304368</v>
      </c>
      <c r="L28" s="104" t="str">
        <f t="shared" ca="1" si="10"/>
        <v/>
      </c>
      <c r="M28" s="104">
        <f t="shared" ca="1" si="10"/>
        <v>0.57600000000000007</v>
      </c>
      <c r="N28" s="104" t="str">
        <f t="shared" ca="1" si="10"/>
        <v/>
      </c>
      <c r="O28" s="104" t="str">
        <f t="shared" ca="1" si="10"/>
        <v/>
      </c>
      <c r="P28" s="104">
        <f t="shared" ca="1" si="10"/>
        <v>0.11440677966101694</v>
      </c>
      <c r="Q28" s="104" t="str">
        <f t="shared" ca="1" si="10"/>
        <v/>
      </c>
      <c r="R28" s="104" t="str">
        <f t="shared" ca="1" si="10"/>
        <v/>
      </c>
      <c r="S28" s="104" t="str">
        <f t="shared" ca="1" si="10"/>
        <v/>
      </c>
      <c r="T28" s="104" t="str">
        <f t="shared" ca="1" si="10"/>
        <v/>
      </c>
      <c r="U28" s="104" t="str">
        <f t="shared" ca="1" si="10"/>
        <v/>
      </c>
      <c r="V28" s="104" t="str">
        <f t="shared" ca="1" si="10"/>
        <v/>
      </c>
      <c r="W28" s="104">
        <f t="shared" ca="1" si="10"/>
        <v>0.1</v>
      </c>
      <c r="X28" s="104" t="str">
        <f t="shared" ca="1" si="10"/>
        <v/>
      </c>
      <c r="Y28" s="104" t="str">
        <f t="shared" ca="1" si="7"/>
        <v/>
      </c>
      <c r="Z28" s="104" t="str">
        <f t="shared" ca="1" si="7"/>
        <v/>
      </c>
      <c r="AA28" s="104" t="str">
        <f t="shared" ca="1" si="7"/>
        <v/>
      </c>
      <c r="AB28" s="104" t="str">
        <f t="shared" ca="1" si="7"/>
        <v/>
      </c>
      <c r="AC28" s="104" t="str">
        <f t="shared" ca="1" si="7"/>
        <v/>
      </c>
    </row>
    <row r="29" spans="1:29" ht="15" customHeight="1">
      <c r="A29" s="7" t="s">
        <v>204</v>
      </c>
      <c r="B29" s="189">
        <f t="shared" ca="1" si="1"/>
        <v>0</v>
      </c>
      <c r="C29" s="189">
        <f t="shared" ca="1" si="2"/>
        <v>0.3</v>
      </c>
      <c r="D29" s="189">
        <f t="shared" ca="1" si="3"/>
        <v>7.8386554621848727</v>
      </c>
      <c r="E29" s="189">
        <f t="shared" ca="1" si="4"/>
        <v>18.853125000000002</v>
      </c>
      <c r="F29" s="190"/>
      <c r="H29" s="3">
        <f t="shared" ca="1" si="8"/>
        <v>8.1386554621848735</v>
      </c>
      <c r="I29" s="7" t="s">
        <v>204</v>
      </c>
      <c r="J29" s="143">
        <f t="shared" ca="1" si="5"/>
        <v>0.14346544341611839</v>
      </c>
      <c r="K29" s="104" t="str">
        <f t="shared" ca="1" si="10"/>
        <v/>
      </c>
      <c r="L29" s="104" t="str">
        <f t="shared" ca="1" si="10"/>
        <v/>
      </c>
      <c r="M29" s="104" t="str">
        <f t="shared" ca="1" si="10"/>
        <v/>
      </c>
      <c r="N29" s="104" t="str">
        <f t="shared" ca="1" si="10"/>
        <v/>
      </c>
      <c r="O29" s="104">
        <f t="shared" ca="1" si="10"/>
        <v>0.3</v>
      </c>
      <c r="P29" s="104" t="str">
        <f t="shared" ca="1" si="10"/>
        <v/>
      </c>
      <c r="Q29" s="104">
        <f t="shared" ca="1" si="10"/>
        <v>1.6714285714285715</v>
      </c>
      <c r="R29" s="104" t="str">
        <f t="shared" ca="1" si="10"/>
        <v/>
      </c>
      <c r="S29" s="104">
        <f t="shared" ca="1" si="10"/>
        <v>0.35294117647058826</v>
      </c>
      <c r="T29" s="104" t="str">
        <f t="shared" ca="1" si="10"/>
        <v/>
      </c>
      <c r="U29" s="104">
        <f t="shared" ca="1" si="10"/>
        <v>1.4999999999999993</v>
      </c>
      <c r="V29" s="104">
        <f t="shared" ca="1" si="10"/>
        <v>2.3142857142857141</v>
      </c>
      <c r="W29" s="104" t="str">
        <f t="shared" ca="1" si="10"/>
        <v/>
      </c>
      <c r="X29" s="104">
        <f t="shared" ca="1" si="10"/>
        <v>2</v>
      </c>
      <c r="Y29" s="104">
        <f t="shared" ca="1" si="7"/>
        <v>3.5</v>
      </c>
      <c r="Z29" s="104">
        <f t="shared" ca="1" si="7"/>
        <v>1.378125</v>
      </c>
      <c r="AA29" s="104">
        <f t="shared" ca="1" si="7"/>
        <v>4.5</v>
      </c>
      <c r="AB29" s="104">
        <f t="shared" ca="1" si="7"/>
        <v>8.5</v>
      </c>
      <c r="AC29" s="104">
        <f t="shared" ca="1" si="7"/>
        <v>0.97499999999999998</v>
      </c>
    </row>
    <row r="30" spans="1:29" ht="15" customHeight="1">
      <c r="A30" s="7" t="s">
        <v>205</v>
      </c>
      <c r="B30" s="189">
        <f t="shared" ca="1" si="1"/>
        <v>1.6507936507936507</v>
      </c>
      <c r="C30" s="189">
        <f t="shared" ca="1" si="2"/>
        <v>0.72000000000000008</v>
      </c>
      <c r="D30" s="189">
        <f t="shared" ca="1" si="3"/>
        <v>4.7100840336134446</v>
      </c>
      <c r="E30" s="189">
        <f t="shared" ca="1" si="4"/>
        <v>3.3616071428571432</v>
      </c>
      <c r="F30" s="190"/>
      <c r="H30" s="3">
        <f t="shared" ca="1" si="8"/>
        <v>7.0808776844070955</v>
      </c>
      <c r="I30" s="7" t="s">
        <v>205</v>
      </c>
      <c r="J30" s="143">
        <f t="shared" ca="1" si="5"/>
        <v>0.12481929742434965</v>
      </c>
      <c r="K30" s="104" t="str">
        <f t="shared" ca="1" si="10"/>
        <v/>
      </c>
      <c r="L30" s="104">
        <f t="shared" ca="1" si="10"/>
        <v>1.6507936507936507</v>
      </c>
      <c r="M30" s="104">
        <f t="shared" ca="1" si="10"/>
        <v>0.72000000000000008</v>
      </c>
      <c r="N30" s="104" t="str">
        <f t="shared" ca="1" si="10"/>
        <v/>
      </c>
      <c r="O30" s="104" t="str">
        <f t="shared" ca="1" si="10"/>
        <v/>
      </c>
      <c r="P30" s="104" t="str">
        <f t="shared" ca="1" si="10"/>
        <v/>
      </c>
      <c r="Q30" s="104" t="str">
        <f t="shared" ca="1" si="10"/>
        <v/>
      </c>
      <c r="R30" s="104" t="str">
        <f t="shared" ca="1" si="10"/>
        <v/>
      </c>
      <c r="S30" s="104">
        <f t="shared" ca="1" si="10"/>
        <v>0.35294117647058826</v>
      </c>
      <c r="T30" s="104" t="str">
        <f t="shared" ca="1" si="10"/>
        <v/>
      </c>
      <c r="U30" s="104">
        <f t="shared" ca="1" si="10"/>
        <v>0.49999999999999994</v>
      </c>
      <c r="V30" s="104">
        <f t="shared" ca="1" si="10"/>
        <v>3.8571428571428563</v>
      </c>
      <c r="W30" s="104" t="str">
        <f t="shared" ca="1" si="10"/>
        <v/>
      </c>
      <c r="X30" s="104" t="str">
        <f t="shared" ca="1" si="10"/>
        <v/>
      </c>
      <c r="Y30" s="104" t="str">
        <f t="shared" ca="1" si="7"/>
        <v/>
      </c>
      <c r="Z30" s="104">
        <f t="shared" ca="1" si="7"/>
        <v>1.96875</v>
      </c>
      <c r="AA30" s="104" t="str">
        <f t="shared" ca="1" si="7"/>
        <v/>
      </c>
      <c r="AB30" s="104" t="str">
        <f t="shared" ca="1" si="7"/>
        <v/>
      </c>
      <c r="AC30" s="104">
        <f t="shared" ca="1" si="7"/>
        <v>1.392857142857143</v>
      </c>
    </row>
    <row r="31" spans="1:29" s="8" customFormat="1" ht="15" customHeight="1">
      <c r="A31" s="7" t="s">
        <v>206</v>
      </c>
      <c r="B31" s="189">
        <f t="shared" ca="1" si="1"/>
        <v>0</v>
      </c>
      <c r="C31" s="189">
        <f t="shared" ca="1" si="2"/>
        <v>0</v>
      </c>
      <c r="D31" s="189">
        <f t="shared" ca="1" si="3"/>
        <v>2.2957983193277314</v>
      </c>
      <c r="E31" s="189">
        <f t="shared" ca="1" si="4"/>
        <v>16.508482142857144</v>
      </c>
      <c r="F31" s="190"/>
      <c r="H31" s="3">
        <f t="shared" ca="1" si="8"/>
        <v>2.2957983193277314</v>
      </c>
      <c r="I31" s="7" t="s">
        <v>206</v>
      </c>
      <c r="J31" s="143">
        <f t="shared" ca="1" si="5"/>
        <v>4.0469549965186938E-2</v>
      </c>
      <c r="K31" s="104" t="str">
        <f t="shared" ca="1" si="10"/>
        <v/>
      </c>
      <c r="L31" s="104" t="str">
        <f t="shared" ca="1" si="10"/>
        <v/>
      </c>
      <c r="M31" s="104" t="str">
        <f t="shared" ca="1" si="10"/>
        <v/>
      </c>
      <c r="N31" s="104" t="str">
        <f t="shared" ca="1" si="10"/>
        <v/>
      </c>
      <c r="O31" s="104" t="str">
        <f t="shared" ca="1" si="10"/>
        <v/>
      </c>
      <c r="P31" s="104" t="str">
        <f t="shared" ca="1" si="10"/>
        <v/>
      </c>
      <c r="Q31" s="104" t="str">
        <f t="shared" ca="1" si="10"/>
        <v/>
      </c>
      <c r="R31" s="104" t="str">
        <f t="shared" ca="1" si="10"/>
        <v/>
      </c>
      <c r="S31" s="104">
        <f t="shared" ca="1" si="10"/>
        <v>0.35294117647058826</v>
      </c>
      <c r="T31" s="104" t="str">
        <f t="shared" ca="1" si="10"/>
        <v/>
      </c>
      <c r="U31" s="104">
        <f t="shared" ca="1" si="10"/>
        <v>9.9999999999999992E-2</v>
      </c>
      <c r="V31" s="104">
        <f t="shared" ca="1" si="10"/>
        <v>1.5428571428571431</v>
      </c>
      <c r="W31" s="104" t="str">
        <f t="shared" ca="1" si="10"/>
        <v/>
      </c>
      <c r="X31" s="104">
        <f t="shared" ca="1" si="10"/>
        <v>0.30000000000000004</v>
      </c>
      <c r="Y31" s="104">
        <f t="shared" ca="1" si="7"/>
        <v>3.5</v>
      </c>
      <c r="Z31" s="104">
        <f t="shared" ca="1" si="7"/>
        <v>0.59062499999999996</v>
      </c>
      <c r="AA31" s="104">
        <f t="shared" ca="1" si="7"/>
        <v>3.5</v>
      </c>
      <c r="AB31" s="104">
        <f t="shared" ca="1" si="7"/>
        <v>8.5</v>
      </c>
      <c r="AC31" s="104">
        <f t="shared" ca="1" si="7"/>
        <v>0.41785714285714282</v>
      </c>
    </row>
    <row r="32" spans="1:29" s="8" customFormat="1" ht="15" customHeight="1">
      <c r="A32" s="7" t="s">
        <v>207</v>
      </c>
      <c r="B32" s="189">
        <f t="shared" ca="1" si="1"/>
        <v>0</v>
      </c>
      <c r="C32" s="189">
        <f t="shared" ca="1" si="2"/>
        <v>0</v>
      </c>
      <c r="D32" s="189">
        <f t="shared" ca="1" si="3"/>
        <v>0.21666666666666667</v>
      </c>
      <c r="E32" s="189">
        <f t="shared" ca="1" si="4"/>
        <v>0</v>
      </c>
      <c r="F32" s="190"/>
      <c r="H32" s="3">
        <f t="shared" ca="1" si="8"/>
        <v>0.21666666666666667</v>
      </c>
      <c r="I32" s="7" t="s">
        <v>207</v>
      </c>
      <c r="J32" s="143">
        <f t="shared" ca="1" si="5"/>
        <v>3.8193261222635548E-3</v>
      </c>
      <c r="K32" s="104" t="str">
        <f t="shared" ca="1" si="10"/>
        <v/>
      </c>
      <c r="L32" s="104" t="str">
        <f t="shared" ca="1" si="10"/>
        <v/>
      </c>
      <c r="M32" s="104" t="str">
        <f t="shared" ca="1" si="10"/>
        <v/>
      </c>
      <c r="N32" s="104" t="str">
        <f t="shared" ca="1" si="10"/>
        <v/>
      </c>
      <c r="O32" s="104" t="str">
        <f t="shared" ca="1" si="10"/>
        <v/>
      </c>
      <c r="P32" s="104" t="str">
        <f t="shared" ca="1" si="10"/>
        <v/>
      </c>
      <c r="Q32" s="104" t="str">
        <f t="shared" ca="1" si="10"/>
        <v/>
      </c>
      <c r="R32" s="104" t="str">
        <f t="shared" ca="1" si="10"/>
        <v/>
      </c>
      <c r="S32" s="104" t="str">
        <f t="shared" ca="1" si="10"/>
        <v/>
      </c>
      <c r="T32" s="104" t="str">
        <f t="shared" ca="1" si="10"/>
        <v/>
      </c>
      <c r="U32" s="104">
        <f t="shared" ca="1" si="10"/>
        <v>6.6666666666666666E-2</v>
      </c>
      <c r="V32" s="104" t="str">
        <f t="shared" ca="1" si="10"/>
        <v/>
      </c>
      <c r="W32" s="104" t="str">
        <f t="shared" ca="1" si="10"/>
        <v/>
      </c>
      <c r="X32" s="104">
        <f t="shared" ca="1" si="10"/>
        <v>0.15000000000000002</v>
      </c>
      <c r="Y32" s="104" t="str">
        <f t="shared" ca="1" si="7"/>
        <v/>
      </c>
      <c r="Z32" s="104" t="str">
        <f t="shared" ca="1" si="7"/>
        <v/>
      </c>
      <c r="AA32" s="104" t="str">
        <f t="shared" ca="1" si="7"/>
        <v/>
      </c>
      <c r="AB32" s="104" t="str">
        <f t="shared" ca="1" si="7"/>
        <v/>
      </c>
      <c r="AC32" s="104" t="str">
        <f t="shared" ca="1" si="7"/>
        <v/>
      </c>
    </row>
    <row r="33" spans="1:29" s="8" customFormat="1" ht="15" customHeight="1">
      <c r="A33" s="7" t="s">
        <v>208</v>
      </c>
      <c r="B33" s="189">
        <f t="shared" ca="1" si="1"/>
        <v>0.34782608695652184</v>
      </c>
      <c r="C33" s="189">
        <f t="shared" ca="1" si="2"/>
        <v>0.28800000000000003</v>
      </c>
      <c r="D33" s="189">
        <f t="shared" ca="1" si="3"/>
        <v>0.29166666666666663</v>
      </c>
      <c r="E33" s="189">
        <f t="shared" ca="1" si="4"/>
        <v>0</v>
      </c>
      <c r="F33" s="190"/>
      <c r="H33" s="3">
        <f t="shared" ca="1" si="8"/>
        <v>0.9274927536231885</v>
      </c>
      <c r="I33" s="7" t="s">
        <v>208</v>
      </c>
      <c r="J33" s="143">
        <f t="shared" ca="1" si="5"/>
        <v>1.634952600979938E-2</v>
      </c>
      <c r="K33" s="104">
        <f t="shared" ca="1" si="10"/>
        <v>0.34782608695652184</v>
      </c>
      <c r="L33" s="104" t="str">
        <f t="shared" ca="1" si="10"/>
        <v/>
      </c>
      <c r="M33" s="104">
        <f t="shared" ca="1" si="10"/>
        <v>0.28800000000000003</v>
      </c>
      <c r="N33" s="104" t="str">
        <f t="shared" ca="1" si="10"/>
        <v/>
      </c>
      <c r="O33" s="104" t="str">
        <f t="shared" ca="1" si="10"/>
        <v/>
      </c>
      <c r="P33" s="104" t="str">
        <f t="shared" ca="1" si="10"/>
        <v/>
      </c>
      <c r="Q33" s="104" t="str">
        <f t="shared" ca="1" si="10"/>
        <v/>
      </c>
      <c r="R33" s="104" t="str">
        <f t="shared" ca="1" si="10"/>
        <v/>
      </c>
      <c r="S33" s="104" t="str">
        <f t="shared" ca="1" si="10"/>
        <v/>
      </c>
      <c r="T33" s="104" t="str">
        <f t="shared" ca="1" si="10"/>
        <v/>
      </c>
      <c r="U33" s="104">
        <f t="shared" ca="1" si="10"/>
        <v>6.6666666666666666E-2</v>
      </c>
      <c r="V33" s="104" t="str">
        <f t="shared" ca="1" si="10"/>
        <v/>
      </c>
      <c r="W33" s="104" t="str">
        <f t="shared" ca="1" si="10"/>
        <v/>
      </c>
      <c r="X33" s="104">
        <f t="shared" ca="1" si="10"/>
        <v>0.22499999999999998</v>
      </c>
      <c r="Y33" s="104" t="str">
        <f t="shared" ca="1" si="7"/>
        <v/>
      </c>
      <c r="Z33" s="104" t="str">
        <f t="shared" ca="1" si="7"/>
        <v/>
      </c>
      <c r="AA33" s="104" t="str">
        <f t="shared" ca="1" si="7"/>
        <v/>
      </c>
      <c r="AB33" s="104" t="str">
        <f t="shared" ca="1" si="7"/>
        <v/>
      </c>
      <c r="AC33" s="104" t="str">
        <f t="shared" ca="1" si="7"/>
        <v/>
      </c>
    </row>
    <row r="34" spans="1:29" s="8" customFormat="1" ht="15" customHeight="1">
      <c r="A34" s="7" t="s">
        <v>209</v>
      </c>
      <c r="B34" s="189">
        <f t="shared" ca="1" si="1"/>
        <v>0</v>
      </c>
      <c r="C34" s="189">
        <f t="shared" ca="1" si="2"/>
        <v>0</v>
      </c>
      <c r="D34" s="189">
        <f t="shared" ca="1" si="3"/>
        <v>0.29166666666666663</v>
      </c>
      <c r="E34" s="189">
        <f t="shared" ca="1" si="4"/>
        <v>0</v>
      </c>
      <c r="F34" s="190"/>
      <c r="H34" s="3">
        <f t="shared" ca="1" si="8"/>
        <v>0.29166666666666663</v>
      </c>
      <c r="I34" s="7" t="s">
        <v>209</v>
      </c>
      <c r="J34" s="143">
        <f t="shared" ca="1" si="5"/>
        <v>5.1414005492009382E-3</v>
      </c>
      <c r="K34" s="104" t="str">
        <f t="shared" ca="1" si="10"/>
        <v/>
      </c>
      <c r="L34" s="104" t="str">
        <f t="shared" ca="1" si="10"/>
        <v/>
      </c>
      <c r="M34" s="104" t="str">
        <f t="shared" ca="1" si="10"/>
        <v/>
      </c>
      <c r="N34" s="104" t="str">
        <f t="shared" ca="1" si="10"/>
        <v/>
      </c>
      <c r="O34" s="104" t="str">
        <f t="shared" ca="1" si="10"/>
        <v/>
      </c>
      <c r="P34" s="104" t="str">
        <f t="shared" ca="1" si="10"/>
        <v/>
      </c>
      <c r="Q34" s="104" t="str">
        <f t="shared" ca="1" si="10"/>
        <v/>
      </c>
      <c r="R34" s="104" t="str">
        <f t="shared" ca="1" si="10"/>
        <v/>
      </c>
      <c r="S34" s="104" t="str">
        <f t="shared" ca="1" si="10"/>
        <v/>
      </c>
      <c r="T34" s="104" t="str">
        <f t="shared" ca="1" si="10"/>
        <v/>
      </c>
      <c r="U34" s="104">
        <f t="shared" ca="1" si="10"/>
        <v>6.6666666666666666E-2</v>
      </c>
      <c r="V34" s="104" t="str">
        <f t="shared" ca="1" si="10"/>
        <v/>
      </c>
      <c r="W34" s="104" t="str">
        <f t="shared" ca="1" si="10"/>
        <v/>
      </c>
      <c r="X34" s="104">
        <f t="shared" ca="1" si="10"/>
        <v>0.22499999999999998</v>
      </c>
      <c r="Y34" s="104" t="str">
        <f t="shared" ca="1" si="7"/>
        <v/>
      </c>
      <c r="Z34" s="104" t="str">
        <f t="shared" ca="1" si="7"/>
        <v/>
      </c>
      <c r="AA34" s="104" t="str">
        <f t="shared" ca="1" si="7"/>
        <v/>
      </c>
      <c r="AB34" s="104" t="str">
        <f t="shared" ca="1" si="7"/>
        <v/>
      </c>
      <c r="AC34" s="104" t="str">
        <f t="shared" ca="1" si="7"/>
        <v/>
      </c>
    </row>
    <row r="35" spans="1:29" s="8" customFormat="1" ht="15" customHeight="1">
      <c r="A35" s="7" t="s">
        <v>210</v>
      </c>
      <c r="B35" s="189">
        <f t="shared" ca="1" si="1"/>
        <v>0</v>
      </c>
      <c r="C35" s="189">
        <f t="shared" ca="1" si="2"/>
        <v>0</v>
      </c>
      <c r="D35" s="189">
        <f t="shared" ca="1" si="3"/>
        <v>2.2714285714285714</v>
      </c>
      <c r="E35" s="189">
        <f t="shared" ca="1" si="4"/>
        <v>0</v>
      </c>
      <c r="F35" s="190"/>
      <c r="H35" s="3">
        <f t="shared" ca="1" si="8"/>
        <v>2.2714285714285714</v>
      </c>
      <c r="I35" s="7" t="s">
        <v>210</v>
      </c>
      <c r="J35" s="143">
        <f t="shared" ca="1" si="5"/>
        <v>4.0039968358675064E-2</v>
      </c>
      <c r="K35" s="104" t="str">
        <f t="shared" ca="1" si="10"/>
        <v/>
      </c>
      <c r="L35" s="104" t="str">
        <f t="shared" ca="1" si="10"/>
        <v/>
      </c>
      <c r="M35" s="104" t="str">
        <f t="shared" ca="1" si="10"/>
        <v/>
      </c>
      <c r="N35" s="104" t="str">
        <f t="shared" ca="1" si="10"/>
        <v/>
      </c>
      <c r="O35" s="104" t="str">
        <f t="shared" ca="1" si="10"/>
        <v/>
      </c>
      <c r="P35" s="104" t="str">
        <f t="shared" ca="1" si="10"/>
        <v/>
      </c>
      <c r="Q35" s="104">
        <f t="shared" ca="1" si="10"/>
        <v>1.6714285714285715</v>
      </c>
      <c r="R35" s="104" t="str">
        <f t="shared" ca="1" si="10"/>
        <v/>
      </c>
      <c r="S35" s="104" t="str">
        <f t="shared" ca="1" si="10"/>
        <v/>
      </c>
      <c r="T35" s="104" t="str">
        <f t="shared" ca="1" si="10"/>
        <v/>
      </c>
      <c r="U35" s="104" t="str">
        <f t="shared" ca="1" si="10"/>
        <v/>
      </c>
      <c r="V35" s="104" t="str">
        <f t="shared" ca="1" si="10"/>
        <v/>
      </c>
      <c r="W35" s="104" t="str">
        <f t="shared" ca="1" si="10"/>
        <v/>
      </c>
      <c r="X35" s="104">
        <f t="shared" ca="1" si="10"/>
        <v>0.60000000000000009</v>
      </c>
      <c r="Y35" s="104" t="str">
        <f t="shared" ca="1" si="7"/>
        <v/>
      </c>
      <c r="Z35" s="104" t="str">
        <f t="shared" ca="1" si="7"/>
        <v/>
      </c>
      <c r="AA35" s="104" t="str">
        <f t="shared" ca="1" si="7"/>
        <v/>
      </c>
      <c r="AB35" s="104" t="str">
        <f t="shared" ca="1" si="7"/>
        <v/>
      </c>
      <c r="AC35" s="104" t="str">
        <f t="shared" ca="1" si="7"/>
        <v/>
      </c>
    </row>
    <row r="36" spans="1:29" s="8" customFormat="1" ht="15" customHeight="1">
      <c r="B36" s="8">
        <f ca="1">SUM(B23:B35)</f>
        <v>7.0343685300207035</v>
      </c>
      <c r="C36" s="8">
        <f t="shared" ref="C36:E36" ca="1" si="11">SUM(C23:C35)</f>
        <v>14.146881355932205</v>
      </c>
      <c r="D36" s="8">
        <f t="shared" ca="1" si="11"/>
        <v>35.54778024417314</v>
      </c>
      <c r="E36" s="8">
        <f t="shared" ca="1" si="11"/>
        <v>38.723214285714292</v>
      </c>
      <c r="H36" s="102">
        <f ca="1">SUM(H23:H35)</f>
        <v>56.729030130126048</v>
      </c>
      <c r="J36" s="143"/>
      <c r="K36" s="102">
        <f ca="1">SUM(K23:K35)</f>
        <v>3.0724637681159428</v>
      </c>
      <c r="L36" s="102">
        <f t="shared" ref="L36:AC36" ca="1" si="12">SUM(L23:L35)</f>
        <v>3.9619047619047616</v>
      </c>
      <c r="M36" s="102">
        <f t="shared" ca="1" si="12"/>
        <v>4.3680000000000012</v>
      </c>
      <c r="N36" s="102">
        <f t="shared" ca="1" si="12"/>
        <v>2.1560000000000006</v>
      </c>
      <c r="O36" s="102">
        <f t="shared" ca="1" si="12"/>
        <v>3.9999999999999996</v>
      </c>
      <c r="P36" s="102">
        <f t="shared" ca="1" si="12"/>
        <v>3.6228813559322028</v>
      </c>
      <c r="Q36" s="102">
        <f t="shared" ca="1" si="12"/>
        <v>6.6857142857142851</v>
      </c>
      <c r="R36" s="102">
        <f t="shared" ca="1" si="12"/>
        <v>1.4754716981132074</v>
      </c>
      <c r="S36" s="102">
        <f t="shared" ca="1" si="12"/>
        <v>1.9411764705882355</v>
      </c>
      <c r="T36" s="102">
        <f t="shared" ca="1" si="12"/>
        <v>0.98113207547169812</v>
      </c>
      <c r="U36" s="102">
        <f t="shared" ca="1" si="12"/>
        <v>6.5499999999999972</v>
      </c>
      <c r="V36" s="102">
        <f t="shared" ca="1" si="12"/>
        <v>7.7142857142857135</v>
      </c>
      <c r="W36" s="102">
        <f t="shared" ca="1" si="12"/>
        <v>5.2</v>
      </c>
      <c r="X36" s="102">
        <f t="shared" ca="1" si="12"/>
        <v>5</v>
      </c>
      <c r="Y36" s="102">
        <f t="shared" ca="1" si="12"/>
        <v>7</v>
      </c>
      <c r="Z36" s="102">
        <f t="shared" ca="1" si="12"/>
        <v>3.9375</v>
      </c>
      <c r="AA36" s="102">
        <f t="shared" ca="1" si="12"/>
        <v>8</v>
      </c>
      <c r="AB36" s="102">
        <f t="shared" ca="1" si="12"/>
        <v>17</v>
      </c>
      <c r="AC36" s="102">
        <f t="shared" ca="1" si="12"/>
        <v>2.7857142857142856</v>
      </c>
    </row>
    <row r="37" spans="1:29" s="8" customFormat="1" ht="30.75" customHeight="1">
      <c r="I37" s="3"/>
      <c r="K37" s="102"/>
      <c r="L37" s="102"/>
      <c r="M37" s="102"/>
      <c r="N37" s="102"/>
      <c r="O37" s="102"/>
      <c r="P37" s="102"/>
      <c r="Q37" s="102"/>
      <c r="R37" s="102"/>
      <c r="S37" s="102"/>
      <c r="T37" s="102"/>
      <c r="U37" s="102"/>
      <c r="V37" s="102"/>
      <c r="W37" s="102"/>
      <c r="X37" s="102"/>
      <c r="Y37" s="102"/>
      <c r="Z37" s="102"/>
      <c r="AA37" s="102"/>
      <c r="AB37" s="102"/>
      <c r="AC37" s="102"/>
    </row>
    <row r="38" spans="1:29" s="8" customFormat="1" ht="15" customHeight="1">
      <c r="I38" s="3" t="s">
        <v>213</v>
      </c>
      <c r="K38" s="27">
        <f>K21</f>
        <v>1</v>
      </c>
      <c r="L38" s="27">
        <f t="shared" ref="L38:AC38" si="13">L21</f>
        <v>1</v>
      </c>
      <c r="M38" s="27">
        <f t="shared" si="13"/>
        <v>2</v>
      </c>
      <c r="N38" s="27">
        <f t="shared" si="13"/>
        <v>2</v>
      </c>
      <c r="O38" s="27">
        <f t="shared" si="13"/>
        <v>2</v>
      </c>
      <c r="P38" s="27">
        <f t="shared" si="13"/>
        <v>2</v>
      </c>
      <c r="Q38" s="27">
        <f t="shared" si="13"/>
        <v>3</v>
      </c>
      <c r="R38" s="27">
        <f t="shared" si="13"/>
        <v>3</v>
      </c>
      <c r="S38" s="27">
        <f t="shared" si="13"/>
        <v>3</v>
      </c>
      <c r="T38" s="27">
        <f t="shared" si="13"/>
        <v>3</v>
      </c>
      <c r="U38" s="27">
        <f t="shared" si="13"/>
        <v>3</v>
      </c>
      <c r="V38" s="27">
        <f t="shared" si="13"/>
        <v>3</v>
      </c>
      <c r="W38" s="27">
        <f t="shared" si="13"/>
        <v>3</v>
      </c>
      <c r="X38" s="27">
        <f t="shared" si="13"/>
        <v>3</v>
      </c>
      <c r="Y38" s="27">
        <f t="shared" si="13"/>
        <v>4</v>
      </c>
      <c r="Z38" s="27">
        <f t="shared" si="13"/>
        <v>4</v>
      </c>
      <c r="AA38" s="27">
        <f t="shared" si="13"/>
        <v>4</v>
      </c>
      <c r="AB38" s="27">
        <f t="shared" si="13"/>
        <v>4</v>
      </c>
      <c r="AC38" s="27">
        <f t="shared" si="13"/>
        <v>4</v>
      </c>
    </row>
    <row r="39" spans="1:29" s="8" customFormat="1" ht="15" customHeight="1">
      <c r="A39" s="12" t="s">
        <v>193</v>
      </c>
      <c r="B39" s="27">
        <v>1</v>
      </c>
      <c r="C39" s="27">
        <v>2</v>
      </c>
      <c r="D39" s="27">
        <v>3</v>
      </c>
      <c r="E39" s="27">
        <v>4</v>
      </c>
      <c r="F39" s="27"/>
      <c r="I39" s="12" t="s">
        <v>193</v>
      </c>
      <c r="K39" s="103">
        <v>204111</v>
      </c>
      <c r="L39" s="31">
        <v>204113</v>
      </c>
      <c r="M39" s="32">
        <v>204211</v>
      </c>
      <c r="N39" s="33">
        <v>204231</v>
      </c>
      <c r="O39" s="34">
        <v>204232</v>
      </c>
      <c r="P39" s="35">
        <v>204251</v>
      </c>
      <c r="Q39" s="33">
        <v>204306</v>
      </c>
      <c r="R39" s="34">
        <v>204315</v>
      </c>
      <c r="S39" s="36">
        <v>204321</v>
      </c>
      <c r="T39" s="35">
        <v>204341</v>
      </c>
      <c r="U39" s="34">
        <v>204361</v>
      </c>
      <c r="V39" s="33">
        <v>204362</v>
      </c>
      <c r="W39" s="32">
        <v>204451</v>
      </c>
      <c r="X39" s="145">
        <v>204490</v>
      </c>
      <c r="Y39" s="3">
        <v>204390</v>
      </c>
      <c r="Z39" s="3">
        <v>204491</v>
      </c>
      <c r="AA39" s="3">
        <v>204497</v>
      </c>
      <c r="AB39" s="3">
        <v>204496</v>
      </c>
      <c r="AC39" s="3">
        <v>204499</v>
      </c>
    </row>
    <row r="40" spans="1:29" s="8" customFormat="1" ht="15" customHeight="1">
      <c r="A40" s="7" t="s">
        <v>198</v>
      </c>
      <c r="B40" s="104">
        <f t="shared" ref="B40:B52" ca="1" si="14">SUMIF(K$21:AY$21,"="&amp;B$22,K40:BY40)</f>
        <v>2.0499999999999998</v>
      </c>
      <c r="C40" s="104">
        <f t="shared" ref="C40:C52" ca="1" si="15">SUMIF(L$21:AZ$21,"="&amp;C$22,L40:BZ40)</f>
        <v>5.2</v>
      </c>
      <c r="D40" s="104">
        <f t="shared" ref="D40:D52" ca="1" si="16">SUMIF(M$21:BA$21,"="&amp;D$22,M40:CA40)</f>
        <v>4.5</v>
      </c>
      <c r="E40" s="104">
        <f t="shared" ref="E40:E52" ca="1" si="17">SUMIF(N$21:BB$21,"="&amp;E$22,N40:CB40)</f>
        <v>0</v>
      </c>
      <c r="F40" s="182"/>
      <c r="H40" s="8">
        <f ca="1">SUM(K40:X40)</f>
        <v>11.75</v>
      </c>
      <c r="I40" s="7" t="s">
        <v>198</v>
      </c>
      <c r="K40" s="104">
        <f ca="1">INDIRECT("'"&amp;K$22&amp;"'!$AF"&amp;ROW())</f>
        <v>1.25</v>
      </c>
      <c r="L40" s="104">
        <f t="shared" ref="L40:AC52" ca="1" si="18">INDIRECT("'"&amp;L$22&amp;"'!$AF"&amp;ROW())</f>
        <v>0.8</v>
      </c>
      <c r="M40" s="104">
        <f t="shared" ca="1" si="18"/>
        <v>1.2</v>
      </c>
      <c r="N40" s="104">
        <f t="shared" ca="1" si="18"/>
        <v>0.8</v>
      </c>
      <c r="O40" s="104">
        <f t="shared" ca="1" si="18"/>
        <v>1.4</v>
      </c>
      <c r="P40" s="104">
        <f t="shared" ca="1" si="18"/>
        <v>1.8</v>
      </c>
      <c r="Q40" s="104" t="str">
        <f t="shared" ca="1" si="18"/>
        <v/>
      </c>
      <c r="R40" s="104" t="str">
        <f t="shared" ca="1" si="18"/>
        <v/>
      </c>
      <c r="S40" s="104">
        <f t="shared" ca="1" si="18"/>
        <v>0.29999999999999993</v>
      </c>
      <c r="T40" s="104" t="str">
        <f t="shared" ca="1" si="18"/>
        <v/>
      </c>
      <c r="U40" s="104">
        <f t="shared" ca="1" si="18"/>
        <v>1.7499999999999998</v>
      </c>
      <c r="V40" s="104" t="str">
        <f t="shared" ca="1" si="18"/>
        <v/>
      </c>
      <c r="W40" s="104">
        <f ca="1">INDIRECT("'"&amp;W$22&amp;"'!$AF"&amp;ROW())</f>
        <v>2.4500000000000002</v>
      </c>
      <c r="X40" s="104" t="str">
        <f t="shared" ref="X40:AC40" ca="1" si="19">INDIRECT("'"&amp;X$22&amp;"'!$AF"&amp;ROW())</f>
        <v/>
      </c>
      <c r="Y40" s="104" t="str">
        <f t="shared" ca="1" si="19"/>
        <v/>
      </c>
      <c r="Z40" s="104" t="str">
        <f t="shared" ca="1" si="19"/>
        <v/>
      </c>
      <c r="AA40" s="104" t="str">
        <f t="shared" ca="1" si="19"/>
        <v/>
      </c>
      <c r="AB40" s="104" t="str">
        <f t="shared" ca="1" si="19"/>
        <v/>
      </c>
      <c r="AC40" s="104" t="str">
        <f t="shared" ca="1" si="19"/>
        <v/>
      </c>
    </row>
    <row r="41" spans="1:29" s="8" customFormat="1" ht="15" customHeight="1">
      <c r="A41" s="7" t="s">
        <v>199</v>
      </c>
      <c r="B41" s="104">
        <f t="shared" ca="1" si="14"/>
        <v>2.7</v>
      </c>
      <c r="C41" s="104">
        <f t="shared" ca="1" si="15"/>
        <v>5.9</v>
      </c>
      <c r="D41" s="104">
        <f t="shared" ca="1" si="16"/>
        <v>8.1</v>
      </c>
      <c r="E41" s="104">
        <f t="shared" ca="1" si="17"/>
        <v>0</v>
      </c>
      <c r="F41" s="182"/>
      <c r="H41" s="8">
        <f t="shared" ref="H41:H52" ca="1" si="20">SUM(K41:X41)</f>
        <v>16.7</v>
      </c>
      <c r="I41" s="7" t="s">
        <v>199</v>
      </c>
      <c r="K41" s="104">
        <f t="shared" ref="K41:Z52" ca="1" si="21">INDIRECT("'"&amp;K$22&amp;"'!$AF"&amp;ROW())</f>
        <v>1.5</v>
      </c>
      <c r="L41" s="104">
        <f t="shared" ca="1" si="21"/>
        <v>1.2</v>
      </c>
      <c r="M41" s="104">
        <f t="shared" ca="1" si="21"/>
        <v>1.4</v>
      </c>
      <c r="N41" s="104">
        <f t="shared" ca="1" si="21"/>
        <v>0.8</v>
      </c>
      <c r="O41" s="104">
        <f t="shared" ca="1" si="21"/>
        <v>1.6</v>
      </c>
      <c r="P41" s="104">
        <f t="shared" ca="1" si="21"/>
        <v>2.1</v>
      </c>
      <c r="Q41" s="104" t="str">
        <f t="shared" ca="1" si="21"/>
        <v/>
      </c>
      <c r="R41" s="104">
        <f t="shared" ca="1" si="21"/>
        <v>1.4</v>
      </c>
      <c r="S41" s="104">
        <f t="shared" ca="1" si="21"/>
        <v>0.29999999999999993</v>
      </c>
      <c r="T41" s="104">
        <f t="shared" ca="1" si="21"/>
        <v>0.7</v>
      </c>
      <c r="U41" s="104">
        <f t="shared" ca="1" si="21"/>
        <v>1.7499999999999998</v>
      </c>
      <c r="V41" s="104" t="str">
        <f t="shared" ca="1" si="21"/>
        <v/>
      </c>
      <c r="W41" s="104">
        <f t="shared" ca="1" si="21"/>
        <v>2.4500000000000002</v>
      </c>
      <c r="X41" s="104">
        <f t="shared" ca="1" si="21"/>
        <v>1.5</v>
      </c>
      <c r="Y41" s="104" t="str">
        <f t="shared" ca="1" si="21"/>
        <v/>
      </c>
      <c r="Z41" s="104" t="str">
        <f t="shared" ca="1" si="21"/>
        <v/>
      </c>
      <c r="AA41" s="104" t="str">
        <f t="shared" ca="1" si="18"/>
        <v/>
      </c>
      <c r="AB41" s="104" t="str">
        <f t="shared" ca="1" si="18"/>
        <v/>
      </c>
      <c r="AC41" s="104" t="str">
        <f t="shared" ca="1" si="18"/>
        <v/>
      </c>
    </row>
    <row r="42" spans="1:29" s="8" customFormat="1" ht="15" customHeight="1">
      <c r="A42" s="7" t="s">
        <v>200</v>
      </c>
      <c r="B42" s="104">
        <f t="shared" ca="1" si="14"/>
        <v>1.175</v>
      </c>
      <c r="C42" s="104">
        <f t="shared" ca="1" si="15"/>
        <v>1.3</v>
      </c>
      <c r="D42" s="104">
        <f t="shared" ca="1" si="16"/>
        <v>3.95</v>
      </c>
      <c r="E42" s="104">
        <f t="shared" ca="1" si="17"/>
        <v>0</v>
      </c>
      <c r="F42" s="182"/>
      <c r="H42" s="8">
        <f t="shared" ca="1" si="20"/>
        <v>6.4250000000000007</v>
      </c>
      <c r="I42" s="7" t="s">
        <v>200</v>
      </c>
      <c r="K42" s="104">
        <f t="shared" ca="1" si="21"/>
        <v>0.375</v>
      </c>
      <c r="L42" s="104">
        <f t="shared" ca="1" si="21"/>
        <v>0.8</v>
      </c>
      <c r="M42" s="104" t="str">
        <f t="shared" ca="1" si="21"/>
        <v/>
      </c>
      <c r="N42" s="104">
        <f t="shared" ca="1" si="21"/>
        <v>0.30000000000000004</v>
      </c>
      <c r="O42" s="104">
        <f t="shared" ca="1" si="21"/>
        <v>0.4</v>
      </c>
      <c r="P42" s="104">
        <f t="shared" ca="1" si="21"/>
        <v>0.6</v>
      </c>
      <c r="Q42" s="104">
        <f t="shared" ca="1" si="21"/>
        <v>3.6</v>
      </c>
      <c r="R42" s="104" t="str">
        <f t="shared" ca="1" si="21"/>
        <v/>
      </c>
      <c r="S42" s="104">
        <f t="shared" ca="1" si="21"/>
        <v>0.19999999999999998</v>
      </c>
      <c r="T42" s="104" t="str">
        <f t="shared" ca="1" si="21"/>
        <v/>
      </c>
      <c r="U42" s="104">
        <f t="shared" ca="1" si="21"/>
        <v>0.15</v>
      </c>
      <c r="V42" s="104" t="str">
        <f t="shared" ca="1" si="21"/>
        <v/>
      </c>
      <c r="W42" s="104" t="str">
        <f t="shared" ca="1" si="21"/>
        <v/>
      </c>
      <c r="X42" s="104" t="str">
        <f t="shared" ca="1" si="21"/>
        <v/>
      </c>
      <c r="Y42" s="104" t="str">
        <f t="shared" ca="1" si="18"/>
        <v/>
      </c>
      <c r="Z42" s="104" t="str">
        <f t="shared" ca="1" si="18"/>
        <v/>
      </c>
      <c r="AA42" s="104" t="str">
        <f t="shared" ca="1" si="18"/>
        <v/>
      </c>
      <c r="AB42" s="104" t="str">
        <f t="shared" ca="1" si="18"/>
        <v/>
      </c>
      <c r="AC42" s="104" t="str">
        <f t="shared" ca="1" si="18"/>
        <v/>
      </c>
    </row>
    <row r="43" spans="1:29" s="8" customFormat="1" ht="15" customHeight="1">
      <c r="A43" s="7" t="s">
        <v>201</v>
      </c>
      <c r="B43" s="104">
        <f t="shared" ca="1" si="14"/>
        <v>0.375</v>
      </c>
      <c r="C43" s="104">
        <f t="shared" ca="1" si="15"/>
        <v>0</v>
      </c>
      <c r="D43" s="104">
        <f t="shared" ca="1" si="16"/>
        <v>0.19999999999999998</v>
      </c>
      <c r="E43" s="104">
        <f t="shared" ca="1" si="17"/>
        <v>0</v>
      </c>
      <c r="F43" s="182"/>
      <c r="H43" s="8">
        <f t="shared" ca="1" si="20"/>
        <v>0.57499999999999996</v>
      </c>
      <c r="I43" s="7" t="s">
        <v>201</v>
      </c>
      <c r="K43" s="104">
        <f t="shared" ca="1" si="21"/>
        <v>0.375</v>
      </c>
      <c r="L43" s="104" t="str">
        <f t="shared" ca="1" si="21"/>
        <v/>
      </c>
      <c r="M43" s="104" t="str">
        <f t="shared" ca="1" si="21"/>
        <v/>
      </c>
      <c r="N43" s="104" t="str">
        <f t="shared" ca="1" si="21"/>
        <v/>
      </c>
      <c r="O43" s="104" t="str">
        <f t="shared" ca="1" si="21"/>
        <v/>
      </c>
      <c r="P43" s="104" t="str">
        <f t="shared" ca="1" si="21"/>
        <v/>
      </c>
      <c r="Q43" s="104" t="str">
        <f t="shared" ca="1" si="21"/>
        <v/>
      </c>
      <c r="R43" s="104" t="str">
        <f t="shared" ca="1" si="21"/>
        <v/>
      </c>
      <c r="S43" s="104">
        <f t="shared" ca="1" si="21"/>
        <v>0.19999999999999998</v>
      </c>
      <c r="T43" s="104" t="str">
        <f t="shared" ca="1" si="21"/>
        <v/>
      </c>
      <c r="U43" s="104" t="str">
        <f t="shared" ca="1" si="21"/>
        <v/>
      </c>
      <c r="V43" s="104" t="str">
        <f t="shared" ca="1" si="21"/>
        <v/>
      </c>
      <c r="W43" s="104" t="str">
        <f t="shared" ca="1" si="21"/>
        <v/>
      </c>
      <c r="X43" s="104" t="str">
        <f t="shared" ca="1" si="21"/>
        <v/>
      </c>
      <c r="Y43" s="104" t="str">
        <f t="shared" ca="1" si="18"/>
        <v/>
      </c>
      <c r="Z43" s="104" t="str">
        <f t="shared" ca="1" si="18"/>
        <v/>
      </c>
      <c r="AA43" s="104" t="str">
        <f t="shared" ca="1" si="18"/>
        <v/>
      </c>
      <c r="AB43" s="104" t="str">
        <f t="shared" ca="1" si="18"/>
        <v/>
      </c>
      <c r="AC43" s="104" t="str">
        <f t="shared" ca="1" si="18"/>
        <v/>
      </c>
    </row>
    <row r="44" spans="1:29" s="8" customFormat="1" ht="15" customHeight="1">
      <c r="A44" s="7" t="s">
        <v>202</v>
      </c>
      <c r="B44" s="104">
        <f t="shared" ca="1" si="14"/>
        <v>0</v>
      </c>
      <c r="C44" s="104">
        <f t="shared" ca="1" si="15"/>
        <v>1.0000000000000002</v>
      </c>
      <c r="D44" s="104">
        <f t="shared" ca="1" si="16"/>
        <v>1.4</v>
      </c>
      <c r="E44" s="104">
        <f t="shared" ca="1" si="17"/>
        <v>0</v>
      </c>
      <c r="F44" s="182"/>
      <c r="H44" s="8">
        <f t="shared" ca="1" si="20"/>
        <v>2.4000000000000004</v>
      </c>
      <c r="I44" s="7" t="s">
        <v>202</v>
      </c>
      <c r="K44" s="104" t="str">
        <f t="shared" ca="1" si="21"/>
        <v/>
      </c>
      <c r="L44" s="104" t="str">
        <f t="shared" ca="1" si="21"/>
        <v/>
      </c>
      <c r="M44" s="104">
        <f t="shared" ca="1" si="21"/>
        <v>0.3</v>
      </c>
      <c r="N44" s="104">
        <f t="shared" ca="1" si="21"/>
        <v>0.30000000000000004</v>
      </c>
      <c r="O44" s="104">
        <f t="shared" ca="1" si="21"/>
        <v>0.3</v>
      </c>
      <c r="P44" s="104">
        <f t="shared" ca="1" si="21"/>
        <v>0.1</v>
      </c>
      <c r="Q44" s="104" t="str">
        <f t="shared" ca="1" si="21"/>
        <v/>
      </c>
      <c r="R44" s="104">
        <f t="shared" ca="1" si="21"/>
        <v>0.3</v>
      </c>
      <c r="S44" s="104" t="str">
        <f t="shared" ca="1" si="21"/>
        <v/>
      </c>
      <c r="T44" s="104">
        <f t="shared" ca="1" si="21"/>
        <v>0.3</v>
      </c>
      <c r="U44" s="104">
        <f t="shared" ca="1" si="21"/>
        <v>0.6</v>
      </c>
      <c r="V44" s="104" t="str">
        <f t="shared" ca="1" si="21"/>
        <v/>
      </c>
      <c r="W44" s="104">
        <f t="shared" ca="1" si="21"/>
        <v>0.2</v>
      </c>
      <c r="X44" s="104" t="str">
        <f t="shared" ca="1" si="21"/>
        <v/>
      </c>
      <c r="Y44" s="104" t="str">
        <f t="shared" ca="1" si="18"/>
        <v/>
      </c>
      <c r="Z44" s="104" t="str">
        <f t="shared" ca="1" si="18"/>
        <v/>
      </c>
      <c r="AA44" s="104" t="str">
        <f t="shared" ca="1" si="18"/>
        <v/>
      </c>
      <c r="AB44" s="104" t="str">
        <f t="shared" ca="1" si="18"/>
        <v/>
      </c>
      <c r="AC44" s="104" t="str">
        <f t="shared" ca="1" si="18"/>
        <v/>
      </c>
    </row>
    <row r="45" spans="1:29" s="8" customFormat="1" ht="15" customHeight="1">
      <c r="A45" s="7" t="s">
        <v>203</v>
      </c>
      <c r="B45" s="104">
        <f t="shared" ca="1" si="14"/>
        <v>1.2</v>
      </c>
      <c r="C45" s="104">
        <f t="shared" ca="1" si="15"/>
        <v>0.75</v>
      </c>
      <c r="D45" s="104">
        <f t="shared" ca="1" si="16"/>
        <v>0.1</v>
      </c>
      <c r="E45" s="104">
        <f t="shared" ca="1" si="17"/>
        <v>0</v>
      </c>
      <c r="F45" s="182"/>
      <c r="H45" s="8">
        <f t="shared" ca="1" si="20"/>
        <v>2.0499999999999998</v>
      </c>
      <c r="I45" s="7" t="s">
        <v>203</v>
      </c>
      <c r="K45" s="104">
        <f t="shared" ca="1" si="21"/>
        <v>1.2</v>
      </c>
      <c r="L45" s="104" t="str">
        <f t="shared" ca="1" si="21"/>
        <v/>
      </c>
      <c r="M45" s="104">
        <f t="shared" ca="1" si="21"/>
        <v>0.6</v>
      </c>
      <c r="N45" s="104" t="str">
        <f t="shared" ca="1" si="21"/>
        <v/>
      </c>
      <c r="O45" s="104" t="str">
        <f t="shared" ca="1" si="21"/>
        <v/>
      </c>
      <c r="P45" s="104">
        <f t="shared" ca="1" si="21"/>
        <v>0.15</v>
      </c>
      <c r="Q45" s="104" t="str">
        <f t="shared" ca="1" si="21"/>
        <v/>
      </c>
      <c r="R45" s="104" t="str">
        <f t="shared" ca="1" si="21"/>
        <v/>
      </c>
      <c r="S45" s="104" t="str">
        <f t="shared" ca="1" si="21"/>
        <v/>
      </c>
      <c r="T45" s="104" t="str">
        <f t="shared" ca="1" si="21"/>
        <v/>
      </c>
      <c r="U45" s="104" t="str">
        <f t="shared" ca="1" si="21"/>
        <v/>
      </c>
      <c r="V45" s="104" t="str">
        <f t="shared" ca="1" si="21"/>
        <v/>
      </c>
      <c r="W45" s="104">
        <f t="shared" ca="1" si="21"/>
        <v>0.1</v>
      </c>
      <c r="X45" s="104" t="str">
        <f t="shared" ca="1" si="21"/>
        <v/>
      </c>
      <c r="Y45" s="104" t="str">
        <f t="shared" ca="1" si="18"/>
        <v/>
      </c>
      <c r="Z45" s="104" t="str">
        <f t="shared" ca="1" si="18"/>
        <v/>
      </c>
      <c r="AA45" s="104" t="str">
        <f t="shared" ca="1" si="18"/>
        <v/>
      </c>
      <c r="AB45" s="104" t="str">
        <f t="shared" ca="1" si="18"/>
        <v/>
      </c>
      <c r="AC45" s="104" t="str">
        <f t="shared" ca="1" si="18"/>
        <v/>
      </c>
    </row>
    <row r="46" spans="1:29" s="8" customFormat="1" ht="15" customHeight="1">
      <c r="A46" s="7" t="s">
        <v>204</v>
      </c>
      <c r="B46" s="104">
        <f t="shared" ca="1" si="14"/>
        <v>0</v>
      </c>
      <c r="C46" s="104">
        <f t="shared" ca="1" si="15"/>
        <v>0.3</v>
      </c>
      <c r="D46" s="104">
        <f t="shared" ca="1" si="16"/>
        <v>8.3999999999999986</v>
      </c>
      <c r="E46" s="104">
        <f t="shared" ca="1" si="17"/>
        <v>20.700000000000003</v>
      </c>
      <c r="F46" s="182"/>
      <c r="H46" s="8">
        <f t="shared" ca="1" si="20"/>
        <v>8.6999999999999993</v>
      </c>
      <c r="I46" s="7" t="s">
        <v>204</v>
      </c>
      <c r="K46" s="104" t="str">
        <f t="shared" ca="1" si="21"/>
        <v/>
      </c>
      <c r="L46" s="104" t="str">
        <f t="shared" ca="1" si="21"/>
        <v/>
      </c>
      <c r="M46" s="104" t="str">
        <f t="shared" ca="1" si="21"/>
        <v/>
      </c>
      <c r="N46" s="104" t="str">
        <f t="shared" ca="1" si="21"/>
        <v/>
      </c>
      <c r="O46" s="104">
        <f t="shared" ca="1" si="21"/>
        <v>0.3</v>
      </c>
      <c r="P46" s="104" t="str">
        <f t="shared" ca="1" si="21"/>
        <v/>
      </c>
      <c r="Q46" s="104">
        <f t="shared" ca="1" si="21"/>
        <v>1.7999999999999998</v>
      </c>
      <c r="R46" s="104" t="str">
        <f t="shared" ca="1" si="21"/>
        <v/>
      </c>
      <c r="S46" s="104">
        <f t="shared" ca="1" si="21"/>
        <v>0.39999999999999997</v>
      </c>
      <c r="T46" s="104" t="str">
        <f t="shared" ca="1" si="21"/>
        <v/>
      </c>
      <c r="U46" s="104">
        <f t="shared" ca="1" si="21"/>
        <v>1.4999999999999993</v>
      </c>
      <c r="V46" s="104">
        <f t="shared" ca="1" si="21"/>
        <v>2.6999999999999997</v>
      </c>
      <c r="W46" s="104" t="str">
        <f t="shared" ca="1" si="21"/>
        <v/>
      </c>
      <c r="X46" s="104">
        <f t="shared" ca="1" si="21"/>
        <v>2</v>
      </c>
      <c r="Y46" s="104">
        <f t="shared" ca="1" si="18"/>
        <v>3.5</v>
      </c>
      <c r="Z46" s="104">
        <f t="shared" ca="1" si="18"/>
        <v>2.1</v>
      </c>
      <c r="AA46" s="104">
        <f t="shared" ca="1" si="18"/>
        <v>4.5</v>
      </c>
      <c r="AB46" s="104">
        <f t="shared" ca="1" si="18"/>
        <v>8.5</v>
      </c>
      <c r="AC46" s="104">
        <f t="shared" ca="1" si="18"/>
        <v>2.1</v>
      </c>
    </row>
    <row r="47" spans="1:29" s="8" customFormat="1" ht="15" customHeight="1">
      <c r="A47" s="7" t="s">
        <v>205</v>
      </c>
      <c r="B47" s="104">
        <f t="shared" ca="1" si="14"/>
        <v>2</v>
      </c>
      <c r="C47" s="104">
        <f t="shared" ca="1" si="15"/>
        <v>0.75</v>
      </c>
      <c r="D47" s="104">
        <f t="shared" ca="1" si="16"/>
        <v>5.4</v>
      </c>
      <c r="E47" s="104">
        <f t="shared" ca="1" si="17"/>
        <v>6</v>
      </c>
      <c r="F47" s="182"/>
      <c r="H47" s="8">
        <f t="shared" ca="1" si="20"/>
        <v>8.15</v>
      </c>
      <c r="I47" s="7" t="s">
        <v>205</v>
      </c>
      <c r="K47" s="104" t="str">
        <f t="shared" ca="1" si="21"/>
        <v/>
      </c>
      <c r="L47" s="104">
        <f t="shared" ca="1" si="21"/>
        <v>2</v>
      </c>
      <c r="M47" s="104">
        <f t="shared" ca="1" si="21"/>
        <v>0.75</v>
      </c>
      <c r="N47" s="104" t="str">
        <f t="shared" ca="1" si="21"/>
        <v/>
      </c>
      <c r="O47" s="104" t="str">
        <f t="shared" ca="1" si="21"/>
        <v/>
      </c>
      <c r="P47" s="104" t="str">
        <f t="shared" ca="1" si="21"/>
        <v/>
      </c>
      <c r="Q47" s="104" t="str">
        <f t="shared" ca="1" si="21"/>
        <v/>
      </c>
      <c r="R47" s="104" t="str">
        <f t="shared" ca="1" si="21"/>
        <v/>
      </c>
      <c r="S47" s="104">
        <f t="shared" ca="1" si="21"/>
        <v>0.39999999999999997</v>
      </c>
      <c r="T47" s="104" t="str">
        <f t="shared" ca="1" si="21"/>
        <v/>
      </c>
      <c r="U47" s="104">
        <f t="shared" ca="1" si="21"/>
        <v>0.49999999999999994</v>
      </c>
      <c r="V47" s="104">
        <f t="shared" ca="1" si="21"/>
        <v>4.5</v>
      </c>
      <c r="W47" s="104" t="str">
        <f t="shared" ca="1" si="21"/>
        <v/>
      </c>
      <c r="X47" s="104" t="str">
        <f t="shared" ca="1" si="21"/>
        <v/>
      </c>
      <c r="Y47" s="104" t="str">
        <f t="shared" ca="1" si="18"/>
        <v/>
      </c>
      <c r="Z47" s="104">
        <f t="shared" ca="1" si="18"/>
        <v>3</v>
      </c>
      <c r="AA47" s="104" t="str">
        <f t="shared" ca="1" si="18"/>
        <v/>
      </c>
      <c r="AB47" s="104" t="str">
        <f t="shared" ca="1" si="18"/>
        <v/>
      </c>
      <c r="AC47" s="104">
        <f t="shared" ca="1" si="18"/>
        <v>3</v>
      </c>
    </row>
    <row r="48" spans="1:29" s="8" customFormat="1" ht="15" customHeight="1">
      <c r="A48" s="7" t="s">
        <v>206</v>
      </c>
      <c r="B48" s="104">
        <f t="shared" ca="1" si="14"/>
        <v>0</v>
      </c>
      <c r="C48" s="104">
        <f t="shared" ca="1" si="15"/>
        <v>0</v>
      </c>
      <c r="D48" s="104">
        <f t="shared" ca="1" si="16"/>
        <v>2.5999999999999996</v>
      </c>
      <c r="E48" s="104">
        <f t="shared" ca="1" si="17"/>
        <v>17.299999999999997</v>
      </c>
      <c r="F48" s="182"/>
      <c r="H48" s="8">
        <f t="shared" ca="1" si="20"/>
        <v>2.5999999999999996</v>
      </c>
      <c r="I48" s="7" t="s">
        <v>206</v>
      </c>
      <c r="K48" s="104" t="str">
        <f t="shared" ca="1" si="21"/>
        <v/>
      </c>
      <c r="L48" s="104" t="str">
        <f t="shared" ca="1" si="21"/>
        <v/>
      </c>
      <c r="M48" s="104" t="str">
        <f t="shared" ca="1" si="21"/>
        <v/>
      </c>
      <c r="N48" s="104" t="str">
        <f t="shared" ca="1" si="21"/>
        <v/>
      </c>
      <c r="O48" s="104" t="str">
        <f t="shared" ca="1" si="21"/>
        <v/>
      </c>
      <c r="P48" s="104" t="str">
        <f t="shared" ca="1" si="21"/>
        <v/>
      </c>
      <c r="Q48" s="104" t="str">
        <f t="shared" ca="1" si="21"/>
        <v/>
      </c>
      <c r="R48" s="104" t="str">
        <f t="shared" ca="1" si="21"/>
        <v/>
      </c>
      <c r="S48" s="104">
        <f t="shared" ca="1" si="21"/>
        <v>0.39999999999999997</v>
      </c>
      <c r="T48" s="104" t="str">
        <f t="shared" ca="1" si="21"/>
        <v/>
      </c>
      <c r="U48" s="104">
        <f t="shared" ca="1" si="21"/>
        <v>9.9999999999999992E-2</v>
      </c>
      <c r="V48" s="104">
        <f t="shared" ca="1" si="21"/>
        <v>1.7999999999999998</v>
      </c>
      <c r="W48" s="104" t="str">
        <f t="shared" ca="1" si="21"/>
        <v/>
      </c>
      <c r="X48" s="104">
        <f t="shared" ca="1" si="21"/>
        <v>0.30000000000000004</v>
      </c>
      <c r="Y48" s="104">
        <f t="shared" ca="1" si="18"/>
        <v>3.5</v>
      </c>
      <c r="Z48" s="104">
        <f t="shared" ca="1" si="18"/>
        <v>0.9</v>
      </c>
      <c r="AA48" s="104">
        <f t="shared" ca="1" si="18"/>
        <v>3.5</v>
      </c>
      <c r="AB48" s="104">
        <f t="shared" ca="1" si="18"/>
        <v>8.5</v>
      </c>
      <c r="AC48" s="104">
        <f t="shared" ca="1" si="18"/>
        <v>0.9</v>
      </c>
    </row>
    <row r="49" spans="1:29" s="8" customFormat="1" ht="15" customHeight="1">
      <c r="A49" s="7" t="s">
        <v>207</v>
      </c>
      <c r="B49" s="104">
        <f t="shared" ca="1" si="14"/>
        <v>0</v>
      </c>
      <c r="C49" s="104">
        <f t="shared" ca="1" si="15"/>
        <v>0</v>
      </c>
      <c r="D49" s="104">
        <f t="shared" ca="1" si="16"/>
        <v>0.21666666666666667</v>
      </c>
      <c r="E49" s="104">
        <f t="shared" ca="1" si="17"/>
        <v>0</v>
      </c>
      <c r="F49" s="182"/>
      <c r="H49" s="8">
        <f t="shared" ca="1" si="20"/>
        <v>0.21666666666666667</v>
      </c>
      <c r="I49" s="7" t="s">
        <v>207</v>
      </c>
      <c r="K49" s="104" t="str">
        <f t="shared" ca="1" si="21"/>
        <v/>
      </c>
      <c r="L49" s="104" t="str">
        <f t="shared" ca="1" si="21"/>
        <v/>
      </c>
      <c r="M49" s="104" t="str">
        <f t="shared" ca="1" si="21"/>
        <v/>
      </c>
      <c r="N49" s="104" t="str">
        <f t="shared" ca="1" si="21"/>
        <v/>
      </c>
      <c r="O49" s="104" t="str">
        <f t="shared" ca="1" si="21"/>
        <v/>
      </c>
      <c r="P49" s="104" t="str">
        <f t="shared" ca="1" si="21"/>
        <v/>
      </c>
      <c r="Q49" s="104" t="str">
        <f t="shared" ca="1" si="21"/>
        <v/>
      </c>
      <c r="R49" s="104" t="str">
        <f t="shared" ca="1" si="21"/>
        <v/>
      </c>
      <c r="S49" s="104" t="str">
        <f t="shared" ca="1" si="21"/>
        <v/>
      </c>
      <c r="T49" s="104" t="str">
        <f t="shared" ca="1" si="21"/>
        <v/>
      </c>
      <c r="U49" s="104">
        <f t="shared" ca="1" si="21"/>
        <v>6.6666666666666666E-2</v>
      </c>
      <c r="V49" s="104" t="str">
        <f t="shared" ca="1" si="21"/>
        <v/>
      </c>
      <c r="W49" s="104" t="str">
        <f t="shared" ca="1" si="21"/>
        <v/>
      </c>
      <c r="X49" s="104">
        <f t="shared" ca="1" si="21"/>
        <v>0.15000000000000002</v>
      </c>
      <c r="Y49" s="104" t="str">
        <f t="shared" ca="1" si="18"/>
        <v/>
      </c>
      <c r="Z49" s="104" t="str">
        <f t="shared" ca="1" si="18"/>
        <v/>
      </c>
      <c r="AA49" s="104" t="str">
        <f t="shared" ca="1" si="18"/>
        <v/>
      </c>
      <c r="AB49" s="104" t="str">
        <f t="shared" ca="1" si="18"/>
        <v/>
      </c>
      <c r="AC49" s="104" t="str">
        <f t="shared" ca="1" si="18"/>
        <v/>
      </c>
    </row>
    <row r="50" spans="1:29" s="8" customFormat="1" ht="15" customHeight="1">
      <c r="A50" s="7" t="s">
        <v>208</v>
      </c>
      <c r="B50" s="104">
        <f t="shared" ca="1" si="14"/>
        <v>0.6</v>
      </c>
      <c r="C50" s="104">
        <f t="shared" ca="1" si="15"/>
        <v>0.3</v>
      </c>
      <c r="D50" s="104">
        <f t="shared" ca="1" si="16"/>
        <v>0.29166666666666663</v>
      </c>
      <c r="E50" s="104">
        <f t="shared" ca="1" si="17"/>
        <v>0</v>
      </c>
      <c r="F50" s="182"/>
      <c r="H50" s="8">
        <f t="shared" ca="1" si="20"/>
        <v>1.1916666666666664</v>
      </c>
      <c r="I50" s="7" t="s">
        <v>208</v>
      </c>
      <c r="K50" s="104">
        <f t="shared" ca="1" si="21"/>
        <v>0.6</v>
      </c>
      <c r="L50" s="104" t="str">
        <f t="shared" ca="1" si="21"/>
        <v/>
      </c>
      <c r="M50" s="104">
        <f t="shared" ca="1" si="21"/>
        <v>0.3</v>
      </c>
      <c r="N50" s="104" t="str">
        <f t="shared" ca="1" si="21"/>
        <v/>
      </c>
      <c r="O50" s="104" t="str">
        <f t="shared" ca="1" si="21"/>
        <v/>
      </c>
      <c r="P50" s="104" t="str">
        <f t="shared" ca="1" si="21"/>
        <v/>
      </c>
      <c r="Q50" s="104" t="str">
        <f t="shared" ca="1" si="21"/>
        <v/>
      </c>
      <c r="R50" s="104" t="str">
        <f t="shared" ca="1" si="21"/>
        <v/>
      </c>
      <c r="S50" s="104" t="str">
        <f t="shared" ca="1" si="21"/>
        <v/>
      </c>
      <c r="T50" s="104" t="str">
        <f t="shared" ca="1" si="21"/>
        <v/>
      </c>
      <c r="U50" s="104">
        <f t="shared" ca="1" si="21"/>
        <v>6.6666666666666666E-2</v>
      </c>
      <c r="V50" s="104" t="str">
        <f t="shared" ca="1" si="21"/>
        <v/>
      </c>
      <c r="W50" s="104" t="str">
        <f t="shared" ca="1" si="21"/>
        <v/>
      </c>
      <c r="X50" s="104">
        <f t="shared" ca="1" si="21"/>
        <v>0.22499999999999998</v>
      </c>
      <c r="Y50" s="104" t="str">
        <f t="shared" ca="1" si="18"/>
        <v/>
      </c>
      <c r="Z50" s="104" t="str">
        <f t="shared" ca="1" si="18"/>
        <v/>
      </c>
      <c r="AA50" s="104" t="str">
        <f t="shared" ca="1" si="18"/>
        <v/>
      </c>
      <c r="AB50" s="104" t="str">
        <f t="shared" ca="1" si="18"/>
        <v/>
      </c>
      <c r="AC50" s="104" t="str">
        <f t="shared" ca="1" si="18"/>
        <v/>
      </c>
    </row>
    <row r="51" spans="1:29" s="8" customFormat="1" ht="15" customHeight="1">
      <c r="A51" s="7" t="s">
        <v>209</v>
      </c>
      <c r="B51" s="104">
        <f t="shared" ca="1" si="14"/>
        <v>0</v>
      </c>
      <c r="C51" s="104">
        <f t="shared" ca="1" si="15"/>
        <v>0</v>
      </c>
      <c r="D51" s="104">
        <f t="shared" ca="1" si="16"/>
        <v>0.29166666666666663</v>
      </c>
      <c r="E51" s="104">
        <f t="shared" ca="1" si="17"/>
        <v>0</v>
      </c>
      <c r="F51" s="182"/>
      <c r="H51" s="8">
        <f t="shared" ca="1" si="20"/>
        <v>0.29166666666666663</v>
      </c>
      <c r="I51" s="7" t="s">
        <v>209</v>
      </c>
      <c r="K51" s="104" t="str">
        <f t="shared" ca="1" si="21"/>
        <v/>
      </c>
      <c r="L51" s="104" t="str">
        <f t="shared" ca="1" si="21"/>
        <v/>
      </c>
      <c r="M51" s="104" t="str">
        <f t="shared" ca="1" si="21"/>
        <v/>
      </c>
      <c r="N51" s="104" t="str">
        <f t="shared" ca="1" si="21"/>
        <v/>
      </c>
      <c r="O51" s="104" t="str">
        <f t="shared" ca="1" si="21"/>
        <v/>
      </c>
      <c r="P51" s="104" t="str">
        <f t="shared" ca="1" si="21"/>
        <v/>
      </c>
      <c r="Q51" s="104" t="str">
        <f t="shared" ca="1" si="21"/>
        <v/>
      </c>
      <c r="R51" s="104" t="str">
        <f t="shared" ca="1" si="21"/>
        <v/>
      </c>
      <c r="S51" s="104" t="str">
        <f t="shared" ca="1" si="21"/>
        <v/>
      </c>
      <c r="T51" s="104" t="str">
        <f t="shared" ca="1" si="21"/>
        <v/>
      </c>
      <c r="U51" s="104">
        <f t="shared" ca="1" si="21"/>
        <v>6.6666666666666666E-2</v>
      </c>
      <c r="V51" s="104" t="str">
        <f t="shared" ca="1" si="21"/>
        <v/>
      </c>
      <c r="W51" s="104" t="str">
        <f t="shared" ca="1" si="21"/>
        <v/>
      </c>
      <c r="X51" s="104">
        <f t="shared" ca="1" si="21"/>
        <v>0.22499999999999998</v>
      </c>
      <c r="Y51" s="104" t="str">
        <f t="shared" ca="1" si="18"/>
        <v/>
      </c>
      <c r="Z51" s="104" t="str">
        <f t="shared" ca="1" si="18"/>
        <v/>
      </c>
      <c r="AA51" s="104" t="str">
        <f t="shared" ca="1" si="18"/>
        <v/>
      </c>
      <c r="AB51" s="104" t="str">
        <f t="shared" ca="1" si="18"/>
        <v/>
      </c>
      <c r="AC51" s="104" t="str">
        <f t="shared" ca="1" si="18"/>
        <v/>
      </c>
    </row>
    <row r="52" spans="1:29" s="8" customFormat="1" ht="15" customHeight="1">
      <c r="A52" s="7" t="s">
        <v>210</v>
      </c>
      <c r="B52" s="104">
        <f t="shared" ca="1" si="14"/>
        <v>0</v>
      </c>
      <c r="C52" s="104">
        <f t="shared" ca="1" si="15"/>
        <v>0</v>
      </c>
      <c r="D52" s="104">
        <f t="shared" ca="1" si="16"/>
        <v>2.4</v>
      </c>
      <c r="E52" s="104">
        <f t="shared" ca="1" si="17"/>
        <v>0</v>
      </c>
      <c r="F52" s="182"/>
      <c r="H52" s="8">
        <f t="shared" ca="1" si="20"/>
        <v>2.4</v>
      </c>
      <c r="I52" s="7" t="s">
        <v>210</v>
      </c>
      <c r="K52" s="104" t="str">
        <f t="shared" ca="1" si="21"/>
        <v/>
      </c>
      <c r="L52" s="104" t="str">
        <f t="shared" ca="1" si="21"/>
        <v/>
      </c>
      <c r="M52" s="104" t="str">
        <f t="shared" ca="1" si="21"/>
        <v/>
      </c>
      <c r="N52" s="104" t="str">
        <f t="shared" ca="1" si="21"/>
        <v/>
      </c>
      <c r="O52" s="104" t="str">
        <f t="shared" ca="1" si="21"/>
        <v/>
      </c>
      <c r="P52" s="104" t="str">
        <f t="shared" ca="1" si="21"/>
        <v/>
      </c>
      <c r="Q52" s="104">
        <f t="shared" ca="1" si="21"/>
        <v>1.7999999999999998</v>
      </c>
      <c r="R52" s="104" t="str">
        <f t="shared" ca="1" si="21"/>
        <v/>
      </c>
      <c r="S52" s="104" t="str">
        <f t="shared" ca="1" si="21"/>
        <v/>
      </c>
      <c r="T52" s="104" t="str">
        <f t="shared" ca="1" si="21"/>
        <v/>
      </c>
      <c r="U52" s="104" t="str">
        <f t="shared" ca="1" si="21"/>
        <v/>
      </c>
      <c r="V52" s="104" t="str">
        <f t="shared" ca="1" si="21"/>
        <v/>
      </c>
      <c r="W52" s="104" t="str">
        <f t="shared" ca="1" si="21"/>
        <v/>
      </c>
      <c r="X52" s="104">
        <f t="shared" ca="1" si="21"/>
        <v>0.60000000000000009</v>
      </c>
      <c r="Y52" s="104" t="str">
        <f t="shared" ca="1" si="18"/>
        <v/>
      </c>
      <c r="Z52" s="104" t="str">
        <f t="shared" ca="1" si="18"/>
        <v/>
      </c>
      <c r="AA52" s="104" t="str">
        <f t="shared" ca="1" si="18"/>
        <v/>
      </c>
      <c r="AB52" s="104" t="str">
        <f t="shared" ca="1" si="18"/>
        <v/>
      </c>
      <c r="AC52" s="104" t="str">
        <f t="shared" ca="1" si="18"/>
        <v/>
      </c>
    </row>
    <row r="53" spans="1:29">
      <c r="A53" s="8"/>
      <c r="B53" s="3">
        <f ca="1">SUM(B40:B52)</f>
        <v>10.1</v>
      </c>
      <c r="C53" s="3">
        <f t="shared" ref="C53:E53" ca="1" si="22">SUM(C40:C52)</f>
        <v>15.500000000000004</v>
      </c>
      <c r="D53" s="3">
        <f t="shared" ca="1" si="22"/>
        <v>37.849999999999994</v>
      </c>
      <c r="E53" s="3">
        <f t="shared" ca="1" si="22"/>
        <v>44</v>
      </c>
      <c r="H53" s="102">
        <f ca="1">SUM(H40:H52)</f>
        <v>63.449999999999989</v>
      </c>
      <c r="K53" s="102">
        <f ca="1">SUM(K40:K52)</f>
        <v>5.3</v>
      </c>
      <c r="L53" s="102">
        <f t="shared" ref="L53:AC53" ca="1" si="23">SUM(L40:L52)</f>
        <v>4.8</v>
      </c>
      <c r="M53" s="102">
        <f t="shared" ca="1" si="23"/>
        <v>4.55</v>
      </c>
      <c r="N53" s="102">
        <f t="shared" ca="1" si="23"/>
        <v>2.2000000000000002</v>
      </c>
      <c r="O53" s="102">
        <f t="shared" ca="1" si="23"/>
        <v>3.9999999999999996</v>
      </c>
      <c r="P53" s="102">
        <f t="shared" ca="1" si="23"/>
        <v>4.75</v>
      </c>
      <c r="Q53" s="102">
        <f t="shared" ca="1" si="23"/>
        <v>7.2</v>
      </c>
      <c r="R53" s="102">
        <f t="shared" ca="1" si="23"/>
        <v>1.7</v>
      </c>
      <c r="S53" s="102">
        <f t="shared" ca="1" si="23"/>
        <v>2.1999999999999997</v>
      </c>
      <c r="T53" s="102">
        <f t="shared" ca="1" si="23"/>
        <v>1</v>
      </c>
      <c r="U53" s="102">
        <f t="shared" ca="1" si="23"/>
        <v>6.5499999999999972</v>
      </c>
      <c r="V53" s="102">
        <f t="shared" ca="1" si="23"/>
        <v>9</v>
      </c>
      <c r="W53" s="102">
        <f t="shared" ca="1" si="23"/>
        <v>5.2</v>
      </c>
      <c r="X53" s="102">
        <f t="shared" ca="1" si="23"/>
        <v>5</v>
      </c>
      <c r="Y53" s="102">
        <f t="shared" ca="1" si="23"/>
        <v>7</v>
      </c>
      <c r="Z53" s="102">
        <f t="shared" ca="1" si="23"/>
        <v>6</v>
      </c>
      <c r="AA53" s="102">
        <f t="shared" ca="1" si="23"/>
        <v>8</v>
      </c>
      <c r="AB53" s="102">
        <f t="shared" ca="1" si="23"/>
        <v>17</v>
      </c>
      <c r="AC53" s="102">
        <f t="shared" ca="1" si="23"/>
        <v>6</v>
      </c>
    </row>
    <row r="56" spans="1:29">
      <c r="B56" s="143"/>
      <c r="E56" s="143"/>
      <c r="F56" s="143"/>
      <c r="H56" s="8"/>
      <c r="I56" s="3" t="s">
        <v>213</v>
      </c>
      <c r="K56" s="27">
        <f>K39</f>
        <v>204111</v>
      </c>
      <c r="L56" s="27">
        <f t="shared" ref="L56:AC56" si="24">L39</f>
        <v>204113</v>
      </c>
      <c r="M56" s="27">
        <f t="shared" si="24"/>
        <v>204211</v>
      </c>
      <c r="N56" s="27">
        <f t="shared" si="24"/>
        <v>204231</v>
      </c>
      <c r="O56" s="27">
        <f t="shared" si="24"/>
        <v>204232</v>
      </c>
      <c r="P56" s="27">
        <f t="shared" si="24"/>
        <v>204251</v>
      </c>
      <c r="Q56" s="27">
        <f t="shared" si="24"/>
        <v>204306</v>
      </c>
      <c r="R56" s="27">
        <f t="shared" si="24"/>
        <v>204315</v>
      </c>
      <c r="S56" s="27">
        <f t="shared" si="24"/>
        <v>204321</v>
      </c>
      <c r="T56" s="27">
        <f t="shared" si="24"/>
        <v>204341</v>
      </c>
      <c r="U56" s="27">
        <f t="shared" si="24"/>
        <v>204361</v>
      </c>
      <c r="V56" s="27">
        <f t="shared" si="24"/>
        <v>204362</v>
      </c>
      <c r="W56" s="27">
        <f t="shared" si="24"/>
        <v>204451</v>
      </c>
      <c r="X56" s="27">
        <f t="shared" si="24"/>
        <v>204490</v>
      </c>
      <c r="Y56" s="27">
        <f t="shared" si="24"/>
        <v>204390</v>
      </c>
      <c r="Z56" s="27">
        <f t="shared" si="24"/>
        <v>204491</v>
      </c>
      <c r="AA56" s="27">
        <f t="shared" si="24"/>
        <v>204497</v>
      </c>
      <c r="AB56" s="27">
        <f t="shared" si="24"/>
        <v>204496</v>
      </c>
      <c r="AC56" s="27">
        <f t="shared" si="24"/>
        <v>204499</v>
      </c>
    </row>
    <row r="57" spans="1:29">
      <c r="B57" s="143"/>
      <c r="E57" s="143"/>
      <c r="F57" s="143"/>
      <c r="H57" s="8"/>
      <c r="I57" s="12" t="s">
        <v>193</v>
      </c>
      <c r="J57" s="8" t="s">
        <v>214</v>
      </c>
      <c r="K57" s="103">
        <v>204111</v>
      </c>
      <c r="L57" s="31">
        <v>204113</v>
      </c>
      <c r="M57" s="32">
        <v>204211</v>
      </c>
      <c r="N57" s="33">
        <v>204231</v>
      </c>
      <c r="O57" s="34">
        <v>204232</v>
      </c>
      <c r="P57" s="35">
        <v>204251</v>
      </c>
      <c r="Q57" s="33">
        <v>204306</v>
      </c>
      <c r="R57" s="34">
        <v>204315</v>
      </c>
      <c r="S57" s="36">
        <v>204321</v>
      </c>
      <c r="T57" s="35">
        <v>204341</v>
      </c>
      <c r="U57" s="34">
        <v>204361</v>
      </c>
      <c r="V57" s="33">
        <v>204362</v>
      </c>
      <c r="W57" s="32">
        <v>204451</v>
      </c>
      <c r="X57" s="145">
        <v>204490</v>
      </c>
      <c r="Y57" s="3">
        <v>204390</v>
      </c>
      <c r="Z57" s="3">
        <v>204491</v>
      </c>
      <c r="AA57" s="3">
        <v>204497</v>
      </c>
      <c r="AB57" s="3">
        <v>204496</v>
      </c>
      <c r="AC57" s="3">
        <v>204499</v>
      </c>
    </row>
    <row r="58" spans="1:29">
      <c r="B58" s="143"/>
      <c r="E58" s="143"/>
      <c r="F58" s="143"/>
      <c r="H58" s="8">
        <f ca="1">SUM(K58:X58)</f>
        <v>29.164754059443425</v>
      </c>
      <c r="I58" s="7" t="s">
        <v>198</v>
      </c>
      <c r="J58" s="221">
        <f ca="1">H58/H$71</f>
        <v>0.2671240424794723</v>
      </c>
      <c r="K58" s="104">
        <f ca="1">INDIRECT("'"&amp;K$22&amp;"'!$AF"&amp;ROW())</f>
        <v>2.6172077098101147</v>
      </c>
      <c r="L58" s="104">
        <f t="shared" ref="L58:AC70" ca="1" si="25">INDIRECT("'"&amp;L$22&amp;"'!$AF"&amp;ROW())</f>
        <v>1.3776984293663452</v>
      </c>
      <c r="M58" s="104">
        <f t="shared" ca="1" si="25"/>
        <v>3.1406492517721372</v>
      </c>
      <c r="N58" s="104">
        <f t="shared" ca="1" si="25"/>
        <v>1.3722616561733538</v>
      </c>
      <c r="O58" s="104">
        <f t="shared" ca="1" si="25"/>
        <v>3.66409079373416</v>
      </c>
      <c r="P58" s="104">
        <f t="shared" ca="1" si="25"/>
        <v>5.3428595131152896</v>
      </c>
      <c r="Q58" s="104" t="str">
        <f t="shared" ca="1" si="25"/>
        <v/>
      </c>
      <c r="R58" s="104" t="str">
        <f t="shared" ca="1" si="25"/>
        <v/>
      </c>
      <c r="S58" s="104">
        <f t="shared" ca="1" si="25"/>
        <v>1.0291962421300149</v>
      </c>
      <c r="T58" s="104" t="str">
        <f t="shared" ca="1" si="25"/>
        <v/>
      </c>
      <c r="U58" s="104">
        <f t="shared" ca="1" si="25"/>
        <v>4.3874543647075042</v>
      </c>
      <c r="V58" s="104" t="str">
        <f t="shared" ca="1" si="25"/>
        <v/>
      </c>
      <c r="W58" s="104">
        <f ca="1">INDIRECT("'"&amp;W$22&amp;"'!$AF"&amp;ROW())</f>
        <v>6.2333360986345046</v>
      </c>
      <c r="X58" s="104" t="str">
        <f t="shared" ref="X58:AC58" ca="1" si="26">INDIRECT("'"&amp;X$22&amp;"'!$AF"&amp;ROW())</f>
        <v/>
      </c>
      <c r="Y58" s="104" t="str">
        <f t="shared" ca="1" si="26"/>
        <v/>
      </c>
      <c r="Z58" s="104" t="str">
        <f t="shared" ca="1" si="26"/>
        <v/>
      </c>
      <c r="AA58" s="104" t="str">
        <f t="shared" ca="1" si="26"/>
        <v/>
      </c>
      <c r="AB58" s="104" t="str">
        <f t="shared" ca="1" si="26"/>
        <v/>
      </c>
      <c r="AC58" s="104" t="str">
        <f t="shared" ca="1" si="26"/>
        <v/>
      </c>
    </row>
    <row r="59" spans="1:29">
      <c r="B59" s="143"/>
      <c r="E59" s="143"/>
      <c r="F59" s="143"/>
      <c r="H59" s="8">
        <f t="shared" ref="H59:H70" ca="1" si="27">SUM(K59:X59)</f>
        <v>38.934213701825286</v>
      </c>
      <c r="I59" s="7" t="s">
        <v>199</v>
      </c>
      <c r="J59" s="221">
        <f t="shared" ref="J59:J70" ca="1" si="28">H59/H$71</f>
        <v>0.35660388335843579</v>
      </c>
      <c r="K59" s="104">
        <f t="shared" ref="K59:Z70" ca="1" si="29">INDIRECT("'"&amp;K$22&amp;"'!$AF"&amp;ROW())</f>
        <v>3.1406492517721372</v>
      </c>
      <c r="L59" s="104">
        <f t="shared" ca="1" si="29"/>
        <v>2.0937661678480914</v>
      </c>
      <c r="M59" s="104">
        <f t="shared" ca="1" si="29"/>
        <v>3.66409079373416</v>
      </c>
      <c r="N59" s="104">
        <f t="shared" ca="1" si="29"/>
        <v>1.3722616561733538</v>
      </c>
      <c r="O59" s="104">
        <f t="shared" ca="1" si="29"/>
        <v>4.1875323356961829</v>
      </c>
      <c r="P59" s="104">
        <f t="shared" ca="1" si="29"/>
        <v>6.2333360986345046</v>
      </c>
      <c r="Q59" s="104" t="str">
        <f t="shared" ca="1" si="29"/>
        <v/>
      </c>
      <c r="R59" s="104">
        <f t="shared" ca="1" si="29"/>
        <v>2.4014578983033688</v>
      </c>
      <c r="S59" s="104">
        <f t="shared" ca="1" si="29"/>
        <v>1.0291962421300149</v>
      </c>
      <c r="T59" s="104">
        <f t="shared" ca="1" si="29"/>
        <v>2.4014578983033688</v>
      </c>
      <c r="U59" s="104">
        <f t="shared" ca="1" si="29"/>
        <v>4.3874543647075042</v>
      </c>
      <c r="V59" s="104" t="str">
        <f t="shared" ca="1" si="29"/>
        <v/>
      </c>
      <c r="W59" s="104">
        <f t="shared" ca="1" si="29"/>
        <v>6.2333360986345046</v>
      </c>
      <c r="X59" s="104">
        <f t="shared" ca="1" si="29"/>
        <v>1.7896748958880893</v>
      </c>
      <c r="Y59" s="104" t="str">
        <f t="shared" ca="1" si="29"/>
        <v/>
      </c>
      <c r="Z59" s="104" t="str">
        <f t="shared" ca="1" si="29"/>
        <v/>
      </c>
      <c r="AA59" s="104" t="str">
        <f t="shared" ca="1" si="25"/>
        <v/>
      </c>
      <c r="AB59" s="104" t="str">
        <f t="shared" ca="1" si="25"/>
        <v/>
      </c>
      <c r="AC59" s="104" t="str">
        <f t="shared" ca="1" si="25"/>
        <v/>
      </c>
    </row>
    <row r="60" spans="1:29">
      <c r="B60" s="143"/>
      <c r="E60" s="143"/>
      <c r="F60" s="143"/>
      <c r="H60" s="8">
        <f t="shared" ca="1" si="27"/>
        <v>10.387337224652455</v>
      </c>
      <c r="I60" s="7" t="s">
        <v>200</v>
      </c>
      <c r="J60" s="221">
        <f t="shared" ca="1" si="28"/>
        <v>9.5139067670218458E-2</v>
      </c>
      <c r="K60" s="104">
        <f t="shared" ca="1" si="29"/>
        <v>0.78516231294303429</v>
      </c>
      <c r="L60" s="104">
        <f t="shared" ca="1" si="29"/>
        <v>1.3776984293663452</v>
      </c>
      <c r="M60" s="104" t="str">
        <f t="shared" ca="1" si="29"/>
        <v/>
      </c>
      <c r="N60" s="104">
        <f t="shared" ca="1" si="29"/>
        <v>0.34306541404333846</v>
      </c>
      <c r="O60" s="104">
        <f t="shared" ca="1" si="29"/>
        <v>1.0468830839240457</v>
      </c>
      <c r="P60" s="104">
        <f t="shared" ca="1" si="29"/>
        <v>1.7809531710384299</v>
      </c>
      <c r="Q60" s="104">
        <f t="shared" ca="1" si="29"/>
        <v>4.3660847919523382</v>
      </c>
      <c r="R60" s="104" t="str">
        <f t="shared" ca="1" si="29"/>
        <v/>
      </c>
      <c r="S60" s="104">
        <f t="shared" ca="1" si="29"/>
        <v>0.3430654140433384</v>
      </c>
      <c r="T60" s="104" t="str">
        <f t="shared" ca="1" si="29"/>
        <v/>
      </c>
      <c r="U60" s="104">
        <f t="shared" ca="1" si="29"/>
        <v>0.34442460734158631</v>
      </c>
      <c r="V60" s="104" t="str">
        <f t="shared" ca="1" si="29"/>
        <v/>
      </c>
      <c r="W60" s="104" t="str">
        <f t="shared" ca="1" si="29"/>
        <v/>
      </c>
      <c r="X60" s="104" t="str">
        <f t="shared" ca="1" si="29"/>
        <v/>
      </c>
      <c r="Y60" s="104" t="str">
        <f t="shared" ca="1" si="25"/>
        <v/>
      </c>
      <c r="Z60" s="104" t="str">
        <f t="shared" ca="1" si="25"/>
        <v/>
      </c>
      <c r="AA60" s="104" t="str">
        <f t="shared" ca="1" si="25"/>
        <v/>
      </c>
      <c r="AB60" s="104" t="str">
        <f t="shared" ca="1" si="25"/>
        <v/>
      </c>
      <c r="AC60" s="104" t="str">
        <f t="shared" ca="1" si="25"/>
        <v/>
      </c>
    </row>
    <row r="61" spans="1:29">
      <c r="B61" s="143"/>
      <c r="E61" s="143"/>
      <c r="F61" s="143"/>
      <c r="H61" s="8">
        <f t="shared" ca="1" si="27"/>
        <v>1.1282277269863727</v>
      </c>
      <c r="I61" s="7" t="s">
        <v>201</v>
      </c>
      <c r="J61" s="221">
        <f t="shared" ca="1" si="28"/>
        <v>1.0333594812963691E-2</v>
      </c>
      <c r="K61" s="104">
        <f t="shared" ca="1" si="29"/>
        <v>0.78516231294303429</v>
      </c>
      <c r="L61" s="104" t="str">
        <f t="shared" ca="1" si="29"/>
        <v/>
      </c>
      <c r="M61" s="104" t="str">
        <f t="shared" ca="1" si="29"/>
        <v/>
      </c>
      <c r="N61" s="104" t="str">
        <f t="shared" ca="1" si="29"/>
        <v/>
      </c>
      <c r="O61" s="104" t="str">
        <f t="shared" ca="1" si="29"/>
        <v/>
      </c>
      <c r="P61" s="104" t="str">
        <f t="shared" ca="1" si="29"/>
        <v/>
      </c>
      <c r="Q61" s="104" t="str">
        <f t="shared" ca="1" si="29"/>
        <v/>
      </c>
      <c r="R61" s="104" t="str">
        <f t="shared" ca="1" si="29"/>
        <v/>
      </c>
      <c r="S61" s="104">
        <f t="shared" ca="1" si="29"/>
        <v>0.3430654140433384</v>
      </c>
      <c r="T61" s="104" t="str">
        <f t="shared" ca="1" si="29"/>
        <v/>
      </c>
      <c r="U61" s="104" t="str">
        <f t="shared" ca="1" si="29"/>
        <v/>
      </c>
      <c r="V61" s="104" t="str">
        <f t="shared" ca="1" si="29"/>
        <v/>
      </c>
      <c r="W61" s="104" t="str">
        <f t="shared" ca="1" si="29"/>
        <v/>
      </c>
      <c r="X61" s="104" t="str">
        <f t="shared" ca="1" si="29"/>
        <v/>
      </c>
      <c r="Y61" s="104" t="str">
        <f t="shared" ca="1" si="25"/>
        <v/>
      </c>
      <c r="Z61" s="104" t="str">
        <f t="shared" ca="1" si="25"/>
        <v/>
      </c>
      <c r="AA61" s="104" t="str">
        <f t="shared" ca="1" si="25"/>
        <v/>
      </c>
      <c r="AB61" s="104" t="str">
        <f t="shared" ca="1" si="25"/>
        <v/>
      </c>
      <c r="AC61" s="104" t="str">
        <f t="shared" ca="1" si="25"/>
        <v/>
      </c>
    </row>
    <row r="62" spans="1:29">
      <c r="B62" s="143"/>
      <c r="E62" s="143"/>
      <c r="F62" s="143"/>
      <c r="H62" s="8">
        <f t="shared" ca="1" si="27"/>
        <v>4.0875256291284874</v>
      </c>
      <c r="I62" s="7" t="s">
        <v>202</v>
      </c>
      <c r="J62" s="221">
        <f t="shared" ca="1" si="28"/>
        <v>3.7438216264940684E-2</v>
      </c>
      <c r="K62" s="104" t="str">
        <f t="shared" ca="1" si="29"/>
        <v/>
      </c>
      <c r="L62" s="104" t="str">
        <f t="shared" ca="1" si="29"/>
        <v/>
      </c>
      <c r="M62" s="104">
        <f t="shared" ca="1" si="29"/>
        <v>0.89047658551921494</v>
      </c>
      <c r="N62" s="104">
        <f t="shared" ca="1" si="29"/>
        <v>0.34306541404333846</v>
      </c>
      <c r="O62" s="104">
        <f t="shared" ca="1" si="29"/>
        <v>0.78516231294303429</v>
      </c>
      <c r="P62" s="104">
        <f t="shared" ca="1" si="29"/>
        <v>0.34306541404333846</v>
      </c>
      <c r="Q62" s="104" t="str">
        <f t="shared" ca="1" si="29"/>
        <v/>
      </c>
      <c r="R62" s="104" t="str">
        <f t="shared" ca="1" si="29"/>
        <v/>
      </c>
      <c r="S62" s="104" t="str">
        <f t="shared" ca="1" si="29"/>
        <v/>
      </c>
      <c r="T62" s="104" t="str">
        <f t="shared" ca="1" si="29"/>
        <v/>
      </c>
      <c r="U62" s="104">
        <f t="shared" ca="1" si="29"/>
        <v>1.0396250744928841</v>
      </c>
      <c r="V62" s="104" t="str">
        <f t="shared" ca="1" si="29"/>
        <v/>
      </c>
      <c r="W62" s="104">
        <f t="shared" ca="1" si="29"/>
        <v>0.68613082808667691</v>
      </c>
      <c r="X62" s="104" t="str">
        <f t="shared" ca="1" si="29"/>
        <v/>
      </c>
      <c r="Y62" s="104" t="str">
        <f t="shared" ca="1" si="25"/>
        <v/>
      </c>
      <c r="Z62" s="104" t="str">
        <f t="shared" ca="1" si="25"/>
        <v/>
      </c>
      <c r="AA62" s="104" t="str">
        <f t="shared" ca="1" si="25"/>
        <v/>
      </c>
      <c r="AB62" s="104" t="str">
        <f t="shared" ca="1" si="25"/>
        <v/>
      </c>
      <c r="AC62" s="104" t="str">
        <f t="shared" ca="1" si="25"/>
        <v/>
      </c>
    </row>
    <row r="63" spans="1:29">
      <c r="B63" s="185"/>
      <c r="H63" s="8">
        <f t="shared" ca="1" si="27"/>
        <v>4.7391788404861073</v>
      </c>
      <c r="I63" s="7" t="s">
        <v>203</v>
      </c>
      <c r="J63" s="221">
        <f t="shared" ca="1" si="28"/>
        <v>4.3406798744936387E-2</v>
      </c>
      <c r="K63" s="104">
        <f t="shared" ca="1" si="29"/>
        <v>2.0937661678480914</v>
      </c>
      <c r="L63" s="104" t="str">
        <f t="shared" ca="1" si="29"/>
        <v/>
      </c>
      <c r="M63" s="104">
        <f t="shared" ca="1" si="29"/>
        <v>1.7809531710384299</v>
      </c>
      <c r="N63" s="104" t="str">
        <f t="shared" ca="1" si="29"/>
        <v/>
      </c>
      <c r="O63" s="104" t="str">
        <f t="shared" ca="1" si="29"/>
        <v/>
      </c>
      <c r="P63" s="104">
        <f t="shared" ca="1" si="29"/>
        <v>0.51867570095975124</v>
      </c>
      <c r="Q63" s="104" t="str">
        <f t="shared" ca="1" si="29"/>
        <v/>
      </c>
      <c r="R63" s="104" t="str">
        <f t="shared" ca="1" si="29"/>
        <v/>
      </c>
      <c r="S63" s="104" t="str">
        <f t="shared" ca="1" si="29"/>
        <v/>
      </c>
      <c r="T63" s="104" t="str">
        <f t="shared" ca="1" si="29"/>
        <v/>
      </c>
      <c r="U63" s="104" t="str">
        <f t="shared" ca="1" si="29"/>
        <v/>
      </c>
      <c r="V63" s="104" t="str">
        <f t="shared" ca="1" si="29"/>
        <v/>
      </c>
      <c r="W63" s="104">
        <f t="shared" ca="1" si="29"/>
        <v>0.34578380063983422</v>
      </c>
      <c r="X63" s="104" t="str">
        <f t="shared" ca="1" si="29"/>
        <v/>
      </c>
      <c r="Y63" s="104" t="str">
        <f t="shared" ca="1" si="25"/>
        <v/>
      </c>
      <c r="Z63" s="104" t="str">
        <f t="shared" ca="1" si="25"/>
        <v/>
      </c>
      <c r="AA63" s="104" t="str">
        <f t="shared" ca="1" si="25"/>
        <v/>
      </c>
      <c r="AB63" s="104" t="str">
        <f t="shared" ca="1" si="25"/>
        <v/>
      </c>
      <c r="AC63" s="104" t="str">
        <f t="shared" ca="1" si="25"/>
        <v/>
      </c>
    </row>
    <row r="64" spans="1:29">
      <c r="H64" s="8">
        <f t="shared" ca="1" si="27"/>
        <v>6.3629373987473858</v>
      </c>
      <c r="I64" s="7" t="s">
        <v>204</v>
      </c>
      <c r="J64" s="221">
        <f t="shared" ca="1" si="28"/>
        <v>5.8279029424795237E-2</v>
      </c>
      <c r="K64" s="104" t="str">
        <f t="shared" ca="1" si="29"/>
        <v/>
      </c>
      <c r="L64" s="104" t="str">
        <f t="shared" ca="1" si="29"/>
        <v/>
      </c>
      <c r="M64" s="104" t="str">
        <f t="shared" ca="1" si="29"/>
        <v/>
      </c>
      <c r="N64" s="104" t="str">
        <f t="shared" ca="1" si="29"/>
        <v/>
      </c>
      <c r="O64" s="104">
        <f t="shared" ca="1" si="29"/>
        <v>0.78516231294303429</v>
      </c>
      <c r="P64" s="104" t="str">
        <f t="shared" ca="1" si="29"/>
        <v/>
      </c>
      <c r="Q64" s="104">
        <f t="shared" ca="1" si="29"/>
        <v>1.4553615973174463</v>
      </c>
      <c r="R64" s="104" t="str">
        <f t="shared" ca="1" si="29"/>
        <v/>
      </c>
      <c r="S64" s="104" t="str">
        <f t="shared" ca="1" si="29"/>
        <v/>
      </c>
      <c r="T64" s="104" t="str">
        <f t="shared" ca="1" si="29"/>
        <v/>
      </c>
      <c r="U64" s="104">
        <f t="shared" ca="1" si="29"/>
        <v>1.0789491180650399</v>
      </c>
      <c r="V64" s="104">
        <f t="shared" ca="1" si="29"/>
        <v>2.1114530096421218</v>
      </c>
      <c r="W64" s="104" t="str">
        <f t="shared" ca="1" si="29"/>
        <v/>
      </c>
      <c r="X64" s="104">
        <f t="shared" ca="1" si="29"/>
        <v>0.93201136077974311</v>
      </c>
      <c r="Y64" s="104">
        <f t="shared" ca="1" si="25"/>
        <v>1.790169346204366</v>
      </c>
      <c r="Z64" s="104">
        <f t="shared" ca="1" si="25"/>
        <v>2.4633618445824759</v>
      </c>
      <c r="AA64" s="104">
        <f t="shared" ca="1" si="25"/>
        <v>3.5190883494035372</v>
      </c>
      <c r="AB64" s="104">
        <f t="shared" ca="1" si="25"/>
        <v>3.5190883494035372</v>
      </c>
      <c r="AC64" s="104">
        <f t="shared" ca="1" si="25"/>
        <v>2.4633618445824759</v>
      </c>
    </row>
    <row r="65" spans="2:29">
      <c r="H65" s="8">
        <f t="shared" ca="1" si="27"/>
        <v>9.3260344727652829</v>
      </c>
      <c r="I65" s="7" t="s">
        <v>205</v>
      </c>
      <c r="J65" s="221">
        <f t="shared" ca="1" si="28"/>
        <v>8.5418448020868315E-2</v>
      </c>
      <c r="K65" s="104" t="str">
        <f t="shared" ca="1" si="29"/>
        <v/>
      </c>
      <c r="L65" s="104">
        <f t="shared" ca="1" si="29"/>
        <v>2.9233536542110818</v>
      </c>
      <c r="M65" s="104">
        <f t="shared" ca="1" si="29"/>
        <v>2.1527540555978937</v>
      </c>
      <c r="N65" s="104" t="str">
        <f t="shared" ca="1" si="29"/>
        <v/>
      </c>
      <c r="O65" s="104" t="str">
        <f t="shared" ca="1" si="29"/>
        <v/>
      </c>
      <c r="P65" s="104" t="str">
        <f t="shared" ca="1" si="29"/>
        <v/>
      </c>
      <c r="Q65" s="104" t="str">
        <f t="shared" ca="1" si="29"/>
        <v/>
      </c>
      <c r="R65" s="104" t="str">
        <f t="shared" ca="1" si="29"/>
        <v/>
      </c>
      <c r="S65" s="104" t="str">
        <f t="shared" ca="1" si="29"/>
        <v/>
      </c>
      <c r="T65" s="104" t="str">
        <f t="shared" ca="1" si="29"/>
        <v/>
      </c>
      <c r="U65" s="104">
        <f t="shared" ca="1" si="29"/>
        <v>0.73083841355277035</v>
      </c>
      <c r="V65" s="104">
        <f t="shared" ca="1" si="29"/>
        <v>3.5190883494035372</v>
      </c>
      <c r="W65" s="104" t="str">
        <f t="shared" ca="1" si="29"/>
        <v/>
      </c>
      <c r="X65" s="104" t="str">
        <f t="shared" ca="1" si="29"/>
        <v/>
      </c>
      <c r="Y65" s="104" t="str">
        <f t="shared" ca="1" si="25"/>
        <v/>
      </c>
      <c r="Z65" s="104">
        <f t="shared" ca="1" si="25"/>
        <v>3.5190883494035372</v>
      </c>
      <c r="AA65" s="104" t="str">
        <f t="shared" ca="1" si="25"/>
        <v/>
      </c>
      <c r="AB65" s="104" t="str">
        <f t="shared" ca="1" si="25"/>
        <v/>
      </c>
      <c r="AC65" s="104">
        <f t="shared" ca="1" si="25"/>
        <v>3.5190883494035372</v>
      </c>
    </row>
    <row r="66" spans="2:29">
      <c r="B66" s="143"/>
      <c r="H66" s="8">
        <f t="shared" ca="1" si="27"/>
        <v>1.407635339761415</v>
      </c>
      <c r="I66" s="7" t="s">
        <v>206</v>
      </c>
      <c r="J66" s="221">
        <f t="shared" ca="1" si="28"/>
        <v>1.2892728034930337E-2</v>
      </c>
      <c r="K66" s="104" t="str">
        <f t="shared" ca="1" si="29"/>
        <v/>
      </c>
      <c r="L66" s="104" t="str">
        <f t="shared" ca="1" si="29"/>
        <v/>
      </c>
      <c r="M66" s="104" t="str">
        <f t="shared" ca="1" si="29"/>
        <v/>
      </c>
      <c r="N66" s="104" t="str">
        <f t="shared" ca="1" si="29"/>
        <v/>
      </c>
      <c r="O66" s="104" t="str">
        <f t="shared" ca="1" si="29"/>
        <v/>
      </c>
      <c r="P66" s="104" t="str">
        <f t="shared" ca="1" si="29"/>
        <v/>
      </c>
      <c r="Q66" s="104" t="str">
        <f t="shared" ca="1" si="29"/>
        <v/>
      </c>
      <c r="R66" s="104" t="str">
        <f t="shared" ca="1" si="29"/>
        <v/>
      </c>
      <c r="S66" s="104" t="str">
        <f t="shared" ca="1" si="29"/>
        <v/>
      </c>
      <c r="T66" s="104" t="str">
        <f t="shared" ca="1" si="29"/>
        <v/>
      </c>
      <c r="U66" s="104" t="str">
        <f t="shared" ca="1" si="29"/>
        <v/>
      </c>
      <c r="V66" s="104">
        <f t="shared" ca="1" si="29"/>
        <v>1.407635339761415</v>
      </c>
      <c r="W66" s="104" t="str">
        <f t="shared" ca="1" si="29"/>
        <v/>
      </c>
      <c r="X66" s="104" t="str">
        <f t="shared" ca="1" si="29"/>
        <v/>
      </c>
      <c r="Y66" s="104">
        <f t="shared" ca="1" si="25"/>
        <v>1.790169346204366</v>
      </c>
      <c r="Z66" s="104">
        <f t="shared" ca="1" si="25"/>
        <v>1.0557265048210609</v>
      </c>
      <c r="AA66" s="104">
        <f t="shared" ca="1" si="25"/>
        <v>3.5190883494035372</v>
      </c>
      <c r="AB66" s="104">
        <f t="shared" ca="1" si="25"/>
        <v>3.5190883494035372</v>
      </c>
      <c r="AC66" s="104">
        <f t="shared" ca="1" si="25"/>
        <v>1.0557265048210609</v>
      </c>
    </row>
    <row r="67" spans="2:29">
      <c r="B67" s="143"/>
      <c r="H67" s="8">
        <f t="shared" ca="1" si="27"/>
        <v>0.25</v>
      </c>
      <c r="I67" s="7" t="s">
        <v>207</v>
      </c>
      <c r="J67" s="221">
        <f t="shared" ca="1" si="28"/>
        <v>2.2897848027024475E-3</v>
      </c>
      <c r="K67" s="104" t="str">
        <f t="shared" ca="1" si="29"/>
        <v/>
      </c>
      <c r="L67" s="104" t="str">
        <f t="shared" ca="1" si="29"/>
        <v/>
      </c>
      <c r="M67" s="104" t="str">
        <f t="shared" ca="1" si="29"/>
        <v/>
      </c>
      <c r="N67" s="104" t="str">
        <f t="shared" ca="1" si="29"/>
        <v/>
      </c>
      <c r="O67" s="104" t="str">
        <f t="shared" ca="1" si="29"/>
        <v/>
      </c>
      <c r="P67" s="104" t="str">
        <f t="shared" ca="1" si="29"/>
        <v/>
      </c>
      <c r="Q67" s="104" t="str">
        <f t="shared" ca="1" si="29"/>
        <v/>
      </c>
      <c r="R67" s="104" t="str">
        <f t="shared" ca="1" si="29"/>
        <v/>
      </c>
      <c r="S67" s="104" t="str">
        <f t="shared" ca="1" si="29"/>
        <v/>
      </c>
      <c r="T67" s="104" t="str">
        <f t="shared" ca="1" si="29"/>
        <v/>
      </c>
      <c r="U67" s="104" t="str">
        <f t="shared" ca="1" si="29"/>
        <v/>
      </c>
      <c r="V67" s="104" t="str">
        <f t="shared" ca="1" si="29"/>
        <v/>
      </c>
      <c r="W67" s="104" t="str">
        <f t="shared" ca="1" si="29"/>
        <v/>
      </c>
      <c r="X67" s="104">
        <f t="shared" ca="1" si="29"/>
        <v>0.25</v>
      </c>
      <c r="Y67" s="104" t="str">
        <f t="shared" ca="1" si="25"/>
        <v/>
      </c>
      <c r="Z67" s="104" t="str">
        <f t="shared" ca="1" si="25"/>
        <v/>
      </c>
      <c r="AA67" s="104" t="str">
        <f t="shared" ca="1" si="25"/>
        <v/>
      </c>
      <c r="AB67" s="104" t="str">
        <f t="shared" ca="1" si="25"/>
        <v/>
      </c>
      <c r="AC67" s="104" t="str">
        <f t="shared" ca="1" si="25"/>
        <v/>
      </c>
    </row>
    <row r="68" spans="2:29">
      <c r="B68" s="143"/>
      <c r="H68" s="8">
        <f t="shared" ca="1" si="27"/>
        <v>1.9373596694432607</v>
      </c>
      <c r="I68" s="7" t="s">
        <v>208</v>
      </c>
      <c r="J68" s="221">
        <f t="shared" ca="1" si="28"/>
        <v>1.7744546913839265E-2</v>
      </c>
      <c r="K68" s="104">
        <f t="shared" ca="1" si="29"/>
        <v>1.0468830839240457</v>
      </c>
      <c r="L68" s="104" t="str">
        <f t="shared" ca="1" si="29"/>
        <v/>
      </c>
      <c r="M68" s="104">
        <f t="shared" ca="1" si="29"/>
        <v>0.89047658551921494</v>
      </c>
      <c r="N68" s="104" t="str">
        <f t="shared" ca="1" si="29"/>
        <v/>
      </c>
      <c r="O68" s="104" t="str">
        <f t="shared" ca="1" si="29"/>
        <v/>
      </c>
      <c r="P68" s="104" t="str">
        <f t="shared" ca="1" si="29"/>
        <v/>
      </c>
      <c r="Q68" s="104" t="str">
        <f t="shared" ca="1" si="29"/>
        <v/>
      </c>
      <c r="R68" s="104" t="str">
        <f t="shared" ca="1" si="29"/>
        <v/>
      </c>
      <c r="S68" s="104" t="str">
        <f t="shared" ca="1" si="29"/>
        <v/>
      </c>
      <c r="T68" s="104" t="str">
        <f t="shared" ca="1" si="29"/>
        <v/>
      </c>
      <c r="U68" s="104" t="str">
        <f t="shared" ca="1" si="29"/>
        <v/>
      </c>
      <c r="V68" s="104" t="str">
        <f t="shared" ca="1" si="29"/>
        <v/>
      </c>
      <c r="W68" s="104" t="str">
        <f t="shared" ca="1" si="29"/>
        <v/>
      </c>
      <c r="X68" s="104" t="str">
        <f t="shared" ca="1" si="29"/>
        <v/>
      </c>
      <c r="Y68" s="104" t="str">
        <f t="shared" ca="1" si="25"/>
        <v/>
      </c>
      <c r="Z68" s="104" t="str">
        <f t="shared" ca="1" si="25"/>
        <v/>
      </c>
      <c r="AA68" s="104" t="str">
        <f t="shared" ca="1" si="25"/>
        <v/>
      </c>
      <c r="AB68" s="104" t="str">
        <f t="shared" ca="1" si="25"/>
        <v/>
      </c>
      <c r="AC68" s="104" t="str">
        <f t="shared" ca="1" si="25"/>
        <v/>
      </c>
    </row>
    <row r="69" spans="2:29">
      <c r="B69" s="143"/>
      <c r="H69" s="8">
        <f t="shared" ca="1" si="27"/>
        <v>0</v>
      </c>
      <c r="I69" s="7" t="s">
        <v>209</v>
      </c>
      <c r="J69" s="221">
        <f t="shared" ca="1" si="28"/>
        <v>0</v>
      </c>
      <c r="K69" s="104" t="str">
        <f t="shared" ca="1" si="29"/>
        <v/>
      </c>
      <c r="L69" s="104" t="str">
        <f t="shared" ca="1" si="29"/>
        <v/>
      </c>
      <c r="M69" s="104" t="str">
        <f t="shared" ca="1" si="29"/>
        <v/>
      </c>
      <c r="N69" s="104" t="str">
        <f t="shared" ca="1" si="29"/>
        <v/>
      </c>
      <c r="O69" s="104" t="str">
        <f t="shared" ca="1" si="29"/>
        <v/>
      </c>
      <c r="P69" s="104" t="str">
        <f t="shared" ca="1" si="29"/>
        <v/>
      </c>
      <c r="Q69" s="104" t="str">
        <f t="shared" ca="1" si="29"/>
        <v/>
      </c>
      <c r="R69" s="104" t="str">
        <f t="shared" ca="1" si="29"/>
        <v/>
      </c>
      <c r="S69" s="104" t="str">
        <f t="shared" ca="1" si="29"/>
        <v/>
      </c>
      <c r="T69" s="104" t="str">
        <f t="shared" ca="1" si="29"/>
        <v/>
      </c>
      <c r="U69" s="104" t="str">
        <f t="shared" ca="1" si="29"/>
        <v/>
      </c>
      <c r="V69" s="104" t="str">
        <f t="shared" ca="1" si="29"/>
        <v/>
      </c>
      <c r="W69" s="104" t="str">
        <f t="shared" ca="1" si="29"/>
        <v/>
      </c>
      <c r="X69" s="104" t="str">
        <f t="shared" ca="1" si="29"/>
        <v/>
      </c>
      <c r="Y69" s="104" t="str">
        <f t="shared" ca="1" si="25"/>
        <v/>
      </c>
      <c r="Z69" s="104" t="str">
        <f t="shared" ca="1" si="25"/>
        <v/>
      </c>
      <c r="AA69" s="104" t="str">
        <f t="shared" ca="1" si="25"/>
        <v/>
      </c>
      <c r="AB69" s="104" t="str">
        <f t="shared" ca="1" si="25"/>
        <v/>
      </c>
      <c r="AC69" s="104" t="str">
        <f t="shared" ca="1" si="25"/>
        <v/>
      </c>
    </row>
    <row r="70" spans="2:29">
      <c r="B70" s="143"/>
      <c r="H70" s="8">
        <f t="shared" ca="1" si="27"/>
        <v>1.4553615973174463</v>
      </c>
      <c r="I70" s="7" t="s">
        <v>210</v>
      </c>
      <c r="J70" s="221">
        <f t="shared" ca="1" si="28"/>
        <v>1.3329859471896991E-2</v>
      </c>
      <c r="K70" s="104" t="str">
        <f t="shared" ca="1" si="29"/>
        <v/>
      </c>
      <c r="L70" s="104" t="str">
        <f t="shared" ca="1" si="29"/>
        <v/>
      </c>
      <c r="M70" s="104" t="str">
        <f t="shared" ca="1" si="29"/>
        <v/>
      </c>
      <c r="N70" s="104" t="str">
        <f t="shared" ca="1" si="29"/>
        <v/>
      </c>
      <c r="O70" s="104" t="str">
        <f t="shared" ca="1" si="29"/>
        <v/>
      </c>
      <c r="P70" s="104" t="str">
        <f t="shared" ca="1" si="29"/>
        <v/>
      </c>
      <c r="Q70" s="104">
        <f t="shared" ca="1" si="29"/>
        <v>1.4553615973174463</v>
      </c>
      <c r="R70" s="104" t="str">
        <f t="shared" ca="1" si="29"/>
        <v/>
      </c>
      <c r="S70" s="104" t="str">
        <f t="shared" ca="1" si="29"/>
        <v/>
      </c>
      <c r="T70" s="104" t="str">
        <f t="shared" ca="1" si="29"/>
        <v/>
      </c>
      <c r="U70" s="104" t="str">
        <f t="shared" ca="1" si="29"/>
        <v/>
      </c>
      <c r="V70" s="104" t="str">
        <f t="shared" ca="1" si="29"/>
        <v/>
      </c>
      <c r="W70" s="104" t="str">
        <f t="shared" ca="1" si="29"/>
        <v/>
      </c>
      <c r="X70" s="104" t="str">
        <f t="shared" ca="1" si="29"/>
        <v/>
      </c>
      <c r="Y70" s="104" t="str">
        <f t="shared" ca="1" si="25"/>
        <v/>
      </c>
      <c r="Z70" s="104" t="str">
        <f t="shared" ca="1" si="25"/>
        <v/>
      </c>
      <c r="AA70" s="104" t="str">
        <f t="shared" ca="1" si="25"/>
        <v/>
      </c>
      <c r="AB70" s="104" t="str">
        <f t="shared" ca="1" si="25"/>
        <v/>
      </c>
      <c r="AC70" s="104" t="str">
        <f t="shared" ca="1" si="25"/>
        <v/>
      </c>
    </row>
    <row r="71" spans="2:29">
      <c r="B71" s="143"/>
      <c r="H71" s="102">
        <f ca="1">SUM(H58:H70)</f>
        <v>109.18056566055694</v>
      </c>
      <c r="J71" s="184"/>
      <c r="K71" s="102">
        <f ca="1">SUM(K58:K70)</f>
        <v>10.468830839240459</v>
      </c>
      <c r="L71" s="102">
        <f t="shared" ref="L71" ca="1" si="30">SUM(L58:L70)</f>
        <v>7.7725166807918633</v>
      </c>
      <c r="M71" s="102">
        <f t="shared" ref="M71" ca="1" si="31">SUM(M58:M70)</f>
        <v>12.519400443181052</v>
      </c>
      <c r="N71" s="102">
        <f t="shared" ref="N71" ca="1" si="32">SUM(N58:N70)</f>
        <v>3.4306541404333846</v>
      </c>
      <c r="O71" s="102">
        <f t="shared" ref="O71" ca="1" si="33">SUM(O58:O70)</f>
        <v>10.468830839240457</v>
      </c>
      <c r="P71" s="102">
        <f t="shared" ref="P71" ca="1" si="34">SUM(P58:P70)</f>
        <v>14.218889897791314</v>
      </c>
      <c r="Q71" s="102">
        <f t="shared" ref="Q71" ca="1" si="35">SUM(Q58:Q70)</f>
        <v>7.2768079865872304</v>
      </c>
      <c r="R71" s="102">
        <f t="shared" ref="R71" ca="1" si="36">SUM(R58:R70)</f>
        <v>2.4014578983033688</v>
      </c>
      <c r="S71" s="102">
        <f t="shared" ref="S71" ca="1" si="37">SUM(S58:S70)</f>
        <v>2.7445233123467068</v>
      </c>
      <c r="T71" s="102">
        <f t="shared" ref="T71" ca="1" si="38">SUM(T58:T70)</f>
        <v>2.4014578983033688</v>
      </c>
      <c r="U71" s="102">
        <f t="shared" ref="U71" ca="1" si="39">SUM(U58:U70)</f>
        <v>11.96874594286729</v>
      </c>
      <c r="V71" s="102">
        <f t="shared" ref="V71" ca="1" si="40">SUM(V58:V70)</f>
        <v>7.0381766988070744</v>
      </c>
      <c r="W71" s="102">
        <f t="shared" ref="W71" ca="1" si="41">SUM(W58:W70)</f>
        <v>13.49858682599552</v>
      </c>
      <c r="X71" s="102">
        <f t="shared" ref="X71" ca="1" si="42">SUM(X58:X70)</f>
        <v>2.9716862566678324</v>
      </c>
      <c r="Y71" s="102">
        <f t="shared" ref="Y71" ca="1" si="43">SUM(Y58:Y70)</f>
        <v>3.5803386924087319</v>
      </c>
      <c r="Z71" s="102">
        <f t="shared" ref="Z71" ca="1" si="44">SUM(Z58:Z70)</f>
        <v>7.0381766988070744</v>
      </c>
      <c r="AA71" s="102">
        <f t="shared" ref="AA71" ca="1" si="45">SUM(AA58:AA70)</f>
        <v>7.0381766988070744</v>
      </c>
      <c r="AB71" s="102">
        <f t="shared" ref="AB71" ca="1" si="46">SUM(AB58:AB70)</f>
        <v>7.0381766988070744</v>
      </c>
      <c r="AC71" s="102">
        <f t="shared" ref="AC71" ca="1" si="47">SUM(AC58:AC70)</f>
        <v>7.0381766988070744</v>
      </c>
    </row>
    <row r="72" spans="2:29">
      <c r="B72" s="143"/>
      <c r="I72" s="102"/>
      <c r="K72" s="3"/>
      <c r="W72" s="8"/>
      <c r="X72" s="143"/>
      <c r="Y72" s="3"/>
    </row>
    <row r="73" spans="2:29">
      <c r="B73" s="143"/>
      <c r="H73" s="8"/>
      <c r="I73" s="3" t="s">
        <v>213</v>
      </c>
      <c r="K73" s="27">
        <f>K56</f>
        <v>204111</v>
      </c>
      <c r="L73" s="27">
        <f t="shared" ref="L73:AC73" si="48">L56</f>
        <v>204113</v>
      </c>
      <c r="M73" s="27">
        <f t="shared" si="48"/>
        <v>204211</v>
      </c>
      <c r="N73" s="27">
        <f t="shared" si="48"/>
        <v>204231</v>
      </c>
      <c r="O73" s="27">
        <f t="shared" si="48"/>
        <v>204232</v>
      </c>
      <c r="P73" s="27">
        <f t="shared" si="48"/>
        <v>204251</v>
      </c>
      <c r="Q73" s="27">
        <f t="shared" si="48"/>
        <v>204306</v>
      </c>
      <c r="R73" s="27">
        <f t="shared" si="48"/>
        <v>204315</v>
      </c>
      <c r="S73" s="27">
        <f t="shared" si="48"/>
        <v>204321</v>
      </c>
      <c r="T73" s="27">
        <f t="shared" si="48"/>
        <v>204341</v>
      </c>
      <c r="U73" s="27">
        <f t="shared" si="48"/>
        <v>204361</v>
      </c>
      <c r="V73" s="27">
        <f t="shared" si="48"/>
        <v>204362</v>
      </c>
      <c r="W73" s="27">
        <f t="shared" si="48"/>
        <v>204451</v>
      </c>
      <c r="X73" s="27">
        <f t="shared" si="48"/>
        <v>204490</v>
      </c>
      <c r="Y73" s="27">
        <f t="shared" si="48"/>
        <v>204390</v>
      </c>
      <c r="Z73" s="27">
        <f t="shared" si="48"/>
        <v>204491</v>
      </c>
      <c r="AA73" s="27">
        <f t="shared" si="48"/>
        <v>204497</v>
      </c>
      <c r="AB73" s="27">
        <f t="shared" si="48"/>
        <v>204496</v>
      </c>
      <c r="AC73" s="27">
        <f t="shared" si="48"/>
        <v>204499</v>
      </c>
    </row>
    <row r="74" spans="2:29">
      <c r="B74" s="185"/>
      <c r="H74" s="8"/>
      <c r="I74" s="12" t="s">
        <v>193</v>
      </c>
      <c r="J74" s="8" t="s">
        <v>215</v>
      </c>
      <c r="K74" s="103">
        <v>204111</v>
      </c>
      <c r="L74" s="31">
        <v>204113</v>
      </c>
      <c r="M74" s="32">
        <v>204211</v>
      </c>
      <c r="N74" s="33">
        <v>204231</v>
      </c>
      <c r="O74" s="34">
        <v>204232</v>
      </c>
      <c r="P74" s="35">
        <v>204251</v>
      </c>
      <c r="Q74" s="33">
        <v>204306</v>
      </c>
      <c r="R74" s="34">
        <v>204315</v>
      </c>
      <c r="S74" s="36">
        <v>204321</v>
      </c>
      <c r="T74" s="35">
        <v>204341</v>
      </c>
      <c r="U74" s="34">
        <v>204361</v>
      </c>
      <c r="V74" s="33">
        <v>204362</v>
      </c>
      <c r="W74" s="32">
        <v>204451</v>
      </c>
      <c r="X74" s="145">
        <v>204490</v>
      </c>
      <c r="Y74" s="3">
        <v>204390</v>
      </c>
      <c r="Z74" s="3">
        <v>204491</v>
      </c>
      <c r="AA74" s="3">
        <v>204497</v>
      </c>
      <c r="AB74" s="3">
        <v>204496</v>
      </c>
      <c r="AC74" s="3">
        <v>204499</v>
      </c>
    </row>
    <row r="75" spans="2:29">
      <c r="H75" s="8">
        <f ca="1">SUM(K75:X75)</f>
        <v>13.29024495532517</v>
      </c>
      <c r="I75" s="7" t="s">
        <v>198</v>
      </c>
      <c r="J75" s="143">
        <f ca="1">H75/H$88</f>
        <v>0.19959749575903024</v>
      </c>
      <c r="K75" s="104">
        <f ca="1">INDIRECT("'"&amp;K$22&amp;"'!$AF"&amp;ROW())</f>
        <v>1.7773789234025994</v>
      </c>
      <c r="L75" s="104">
        <f t="shared" ref="L75:AC87" ca="1" si="49">INDIRECT("'"&amp;L$22&amp;"'!$AF"&amp;ROW())</f>
        <v>1.444513980646855</v>
      </c>
      <c r="M75" s="104">
        <f t="shared" ca="1" si="49"/>
        <v>1.0741016077226195</v>
      </c>
      <c r="N75" s="104">
        <f t="shared" ca="1" si="49"/>
        <v>1.4477743271221533</v>
      </c>
      <c r="O75" s="104">
        <f t="shared" ca="1" si="49"/>
        <v>1.2531185423430562</v>
      </c>
      <c r="P75" s="104">
        <f t="shared" ca="1" si="49"/>
        <v>1.0741016077226195</v>
      </c>
      <c r="Q75" s="104" t="str">
        <f t="shared" ca="1" si="49"/>
        <v/>
      </c>
      <c r="R75" s="104" t="str">
        <f t="shared" ca="1" si="49"/>
        <v/>
      </c>
      <c r="S75" s="104" t="str">
        <f t="shared" ca="1" si="49"/>
        <v/>
      </c>
      <c r="T75" s="104" t="str">
        <f t="shared" ca="1" si="49"/>
        <v/>
      </c>
      <c r="U75" s="104">
        <f t="shared" ca="1" si="49"/>
        <v>2.7309254736016264</v>
      </c>
      <c r="V75" s="104" t="str">
        <f t="shared" ca="1" si="49"/>
        <v/>
      </c>
      <c r="W75" s="104">
        <f ca="1">INDIRECT("'"&amp;W$22&amp;"'!$AF"&amp;ROW())</f>
        <v>2.4883304927636392</v>
      </c>
      <c r="X75" s="104" t="str">
        <f t="shared" ref="X75:AC75" ca="1" si="50">INDIRECT("'"&amp;X$22&amp;"'!$AF"&amp;ROW())</f>
        <v/>
      </c>
      <c r="Y75" s="104" t="str">
        <f t="shared" ca="1" si="50"/>
        <v/>
      </c>
      <c r="Z75" s="104" t="str">
        <f t="shared" ca="1" si="50"/>
        <v/>
      </c>
      <c r="AA75" s="104" t="str">
        <f t="shared" ca="1" si="50"/>
        <v/>
      </c>
      <c r="AB75" s="104" t="str">
        <f t="shared" ca="1" si="50"/>
        <v/>
      </c>
      <c r="AC75" s="104" t="str">
        <f t="shared" ca="1" si="50"/>
        <v/>
      </c>
    </row>
    <row r="76" spans="2:29">
      <c r="H76" s="8">
        <f t="shared" ref="H76:H87" ca="1" si="51">SUM(K76:X76)</f>
        <v>19.156416387941675</v>
      </c>
      <c r="I76" s="7" t="s">
        <v>199</v>
      </c>
      <c r="J76" s="143">
        <f t="shared" ref="J76:J86" ca="1" si="52">H76/H$88</f>
        <v>0.287697687409318</v>
      </c>
      <c r="K76" s="104">
        <f t="shared" ref="K76:Z87" ca="1" si="53">INDIRECT("'"&amp;K$22&amp;"'!$AF"&amp;ROW())</f>
        <v>2.1328547080831193</v>
      </c>
      <c r="L76" s="104">
        <f t="shared" ca="1" si="53"/>
        <v>2.1605817191286016</v>
      </c>
      <c r="M76" s="104">
        <f t="shared" ca="1" si="53"/>
        <v>1.2531185423430562</v>
      </c>
      <c r="N76" s="104">
        <f t="shared" ca="1" si="53"/>
        <v>1.4477743271221533</v>
      </c>
      <c r="O76" s="104">
        <f t="shared" ca="1" si="53"/>
        <v>1.4321354769634929</v>
      </c>
      <c r="P76" s="104">
        <f t="shared" ca="1" si="53"/>
        <v>1.2531185423430562</v>
      </c>
      <c r="Q76" s="104" t="str">
        <f t="shared" ca="1" si="53"/>
        <v/>
      </c>
      <c r="R76" s="104">
        <f t="shared" ca="1" si="53"/>
        <v>2.4704239008411659</v>
      </c>
      <c r="S76" s="104" t="str">
        <f t="shared" ca="1" si="53"/>
        <v/>
      </c>
      <c r="T76" s="104" t="str">
        <f t="shared" ca="1" si="53"/>
        <v/>
      </c>
      <c r="U76" s="104">
        <f t="shared" ca="1" si="53"/>
        <v>2.7309254736016264</v>
      </c>
      <c r="V76" s="104" t="str">
        <f t="shared" ca="1" si="53"/>
        <v/>
      </c>
      <c r="W76" s="104">
        <f t="shared" ca="1" si="53"/>
        <v>2.4883304927636392</v>
      </c>
      <c r="X76" s="104">
        <f t="shared" ca="1" si="53"/>
        <v>1.7871532047517622</v>
      </c>
      <c r="Y76" s="104" t="str">
        <f t="shared" ca="1" si="53"/>
        <v/>
      </c>
      <c r="Z76" s="104" t="str">
        <f t="shared" ca="1" si="53"/>
        <v/>
      </c>
      <c r="AA76" s="104" t="str">
        <f t="shared" ca="1" si="49"/>
        <v/>
      </c>
      <c r="AB76" s="104" t="str">
        <f t="shared" ca="1" si="49"/>
        <v/>
      </c>
      <c r="AC76" s="104" t="str">
        <f t="shared" ca="1" si="49"/>
        <v/>
      </c>
    </row>
    <row r="77" spans="2:29">
      <c r="B77" s="143"/>
      <c r="H77" s="8">
        <f t="shared" ca="1" si="51"/>
        <v>3.5941414097705415</v>
      </c>
      <c r="I77" s="7" t="s">
        <v>200</v>
      </c>
      <c r="J77" s="143">
        <f t="shared" ca="1" si="52"/>
        <v>5.3978058884955937E-2</v>
      </c>
      <c r="K77" s="104">
        <f t="shared" ca="1" si="53"/>
        <v>0.53321367702077982</v>
      </c>
      <c r="L77" s="104">
        <f t="shared" ca="1" si="53"/>
        <v>1.444513980646855</v>
      </c>
      <c r="M77" s="104" t="str">
        <f t="shared" ca="1" si="53"/>
        <v/>
      </c>
      <c r="N77" s="104">
        <f t="shared" ca="1" si="53"/>
        <v>0.36194358178053831</v>
      </c>
      <c r="O77" s="104">
        <f t="shared" ca="1" si="53"/>
        <v>0.35803386924087321</v>
      </c>
      <c r="P77" s="104">
        <f t="shared" ca="1" si="53"/>
        <v>0.35803386924087321</v>
      </c>
      <c r="Q77" s="104" t="str">
        <f t="shared" ca="1" si="53"/>
        <v/>
      </c>
      <c r="R77" s="104" t="str">
        <f t="shared" ca="1" si="53"/>
        <v/>
      </c>
      <c r="S77" s="104">
        <f t="shared" ca="1" si="53"/>
        <v>0.36194358178053826</v>
      </c>
      <c r="T77" s="104" t="str">
        <f t="shared" ca="1" si="53"/>
        <v/>
      </c>
      <c r="U77" s="104">
        <f t="shared" ca="1" si="53"/>
        <v>0.17645885006008327</v>
      </c>
      <c r="V77" s="104" t="str">
        <f t="shared" ca="1" si="53"/>
        <v/>
      </c>
      <c r="W77" s="104" t="str">
        <f t="shared" ca="1" si="53"/>
        <v/>
      </c>
      <c r="X77" s="104" t="str">
        <f t="shared" ca="1" si="53"/>
        <v/>
      </c>
      <c r="Y77" s="104" t="str">
        <f t="shared" ca="1" si="49"/>
        <v/>
      </c>
      <c r="Z77" s="104" t="str">
        <f t="shared" ca="1" si="49"/>
        <v/>
      </c>
      <c r="AA77" s="104" t="str">
        <f t="shared" ca="1" si="49"/>
        <v/>
      </c>
      <c r="AB77" s="104" t="str">
        <f t="shared" ca="1" si="49"/>
        <v/>
      </c>
      <c r="AC77" s="104" t="str">
        <f t="shared" ca="1" si="49"/>
        <v/>
      </c>
    </row>
    <row r="78" spans="2:29">
      <c r="B78" s="143"/>
      <c r="H78" s="8">
        <f t="shared" ca="1" si="51"/>
        <v>0.89515725880131813</v>
      </c>
      <c r="I78" s="7" t="s">
        <v>201</v>
      </c>
      <c r="J78" s="143">
        <f t="shared" ca="1" si="52"/>
        <v>1.3443781342470353E-2</v>
      </c>
      <c r="K78" s="104">
        <f t="shared" ca="1" si="53"/>
        <v>0.53321367702077982</v>
      </c>
      <c r="L78" s="104" t="str">
        <f t="shared" ca="1" si="53"/>
        <v/>
      </c>
      <c r="M78" s="104" t="str">
        <f t="shared" ca="1" si="53"/>
        <v/>
      </c>
      <c r="N78" s="104" t="str">
        <f t="shared" ca="1" si="53"/>
        <v/>
      </c>
      <c r="O78" s="104" t="str">
        <f t="shared" ca="1" si="53"/>
        <v/>
      </c>
      <c r="P78" s="104" t="str">
        <f t="shared" ca="1" si="53"/>
        <v/>
      </c>
      <c r="Q78" s="104" t="str">
        <f t="shared" ca="1" si="53"/>
        <v/>
      </c>
      <c r="R78" s="104" t="str">
        <f t="shared" ca="1" si="53"/>
        <v/>
      </c>
      <c r="S78" s="104">
        <f t="shared" ca="1" si="53"/>
        <v>0.36194358178053826</v>
      </c>
      <c r="T78" s="104" t="str">
        <f t="shared" ca="1" si="53"/>
        <v/>
      </c>
      <c r="U78" s="104" t="str">
        <f t="shared" ca="1" si="53"/>
        <v/>
      </c>
      <c r="V78" s="104" t="str">
        <f t="shared" ca="1" si="53"/>
        <v/>
      </c>
      <c r="W78" s="104" t="str">
        <f t="shared" ca="1" si="53"/>
        <v/>
      </c>
      <c r="X78" s="104" t="str">
        <f t="shared" ca="1" si="53"/>
        <v/>
      </c>
      <c r="Y78" s="104" t="str">
        <f t="shared" ca="1" si="49"/>
        <v/>
      </c>
      <c r="Z78" s="104" t="str">
        <f t="shared" ca="1" si="49"/>
        <v/>
      </c>
      <c r="AA78" s="104" t="str">
        <f t="shared" ca="1" si="49"/>
        <v/>
      </c>
      <c r="AB78" s="104" t="str">
        <f t="shared" ca="1" si="49"/>
        <v/>
      </c>
      <c r="AC78" s="104" t="str">
        <f t="shared" ca="1" si="49"/>
        <v/>
      </c>
    </row>
    <row r="79" spans="2:29">
      <c r="B79" s="143"/>
      <c r="H79" s="8">
        <f t="shared" ca="1" si="51"/>
        <v>2.9269921190526293</v>
      </c>
      <c r="I79" s="7" t="s">
        <v>202</v>
      </c>
      <c r="J79" s="143">
        <f t="shared" ca="1" si="52"/>
        <v>4.3958580073818372E-2</v>
      </c>
      <c r="K79" s="104" t="str">
        <f t="shared" ca="1" si="53"/>
        <v/>
      </c>
      <c r="L79" s="104" t="str">
        <f t="shared" ca="1" si="53"/>
        <v/>
      </c>
      <c r="M79" s="104">
        <f t="shared" ca="1" si="53"/>
        <v>0.17901693462043661</v>
      </c>
      <c r="N79" s="104">
        <f t="shared" ca="1" si="53"/>
        <v>0.36194358178053831</v>
      </c>
      <c r="O79" s="104">
        <f t="shared" ca="1" si="53"/>
        <v>0.26852540193065488</v>
      </c>
      <c r="P79" s="104" t="str">
        <f t="shared" ca="1" si="53"/>
        <v/>
      </c>
      <c r="Q79" s="104" t="str">
        <f t="shared" ca="1" si="53"/>
        <v/>
      </c>
      <c r="R79" s="104">
        <f t="shared" ca="1" si="53"/>
        <v>1.0587531003604997</v>
      </c>
      <c r="S79" s="104" t="str">
        <f t="shared" ca="1" si="53"/>
        <v/>
      </c>
      <c r="T79" s="104">
        <f t="shared" ca="1" si="53"/>
        <v>1.0587531003604997</v>
      </c>
      <c r="U79" s="104" t="str">
        <f t="shared" ca="1" si="53"/>
        <v/>
      </c>
      <c r="V79" s="104" t="str">
        <f t="shared" ca="1" si="53"/>
        <v/>
      </c>
      <c r="W79" s="104" t="str">
        <f t="shared" ca="1" si="53"/>
        <v/>
      </c>
      <c r="X79" s="104" t="str">
        <f t="shared" ca="1" si="53"/>
        <v/>
      </c>
      <c r="Y79" s="104" t="str">
        <f t="shared" ca="1" si="49"/>
        <v/>
      </c>
      <c r="Z79" s="104" t="str">
        <f t="shared" ca="1" si="49"/>
        <v/>
      </c>
      <c r="AA79" s="104" t="str">
        <f t="shared" ca="1" si="49"/>
        <v/>
      </c>
      <c r="AB79" s="104" t="str">
        <f t="shared" ca="1" si="49"/>
        <v/>
      </c>
      <c r="AC79" s="104" t="str">
        <f t="shared" ca="1" si="49"/>
        <v/>
      </c>
    </row>
    <row r="80" spans="2:29">
      <c r="B80" s="143"/>
      <c r="H80" s="8">
        <f t="shared" ca="1" si="51"/>
        <v>1.7799370079629528</v>
      </c>
      <c r="I80" s="7" t="s">
        <v>203</v>
      </c>
      <c r="J80" s="143">
        <f t="shared" ca="1" si="52"/>
        <v>2.6731709655650519E-2</v>
      </c>
      <c r="K80" s="104">
        <f t="shared" ca="1" si="53"/>
        <v>1.4219031387220795</v>
      </c>
      <c r="L80" s="104" t="str">
        <f t="shared" ca="1" si="53"/>
        <v/>
      </c>
      <c r="M80" s="104">
        <f t="shared" ca="1" si="53"/>
        <v>0.35803386924087321</v>
      </c>
      <c r="N80" s="104" t="str">
        <f t="shared" ca="1" si="53"/>
        <v/>
      </c>
      <c r="O80" s="104" t="str">
        <f t="shared" ca="1" si="53"/>
        <v/>
      </c>
      <c r="P80" s="104" t="str">
        <f t="shared" ca="1" si="53"/>
        <v/>
      </c>
      <c r="Q80" s="104" t="str">
        <f t="shared" ca="1" si="53"/>
        <v/>
      </c>
      <c r="R80" s="104" t="str">
        <f t="shared" ca="1" si="53"/>
        <v/>
      </c>
      <c r="S80" s="104" t="str">
        <f t="shared" ca="1" si="53"/>
        <v/>
      </c>
      <c r="T80" s="104" t="str">
        <f t="shared" ca="1" si="53"/>
        <v/>
      </c>
      <c r="U80" s="104" t="str">
        <f t="shared" ca="1" si="53"/>
        <v/>
      </c>
      <c r="V80" s="104" t="str">
        <f t="shared" ca="1" si="53"/>
        <v/>
      </c>
      <c r="W80" s="104" t="str">
        <f t="shared" ca="1" si="53"/>
        <v/>
      </c>
      <c r="X80" s="104" t="str">
        <f t="shared" ca="1" si="53"/>
        <v/>
      </c>
      <c r="Y80" s="104" t="str">
        <f t="shared" ca="1" si="49"/>
        <v/>
      </c>
      <c r="Z80" s="104" t="str">
        <f t="shared" ca="1" si="49"/>
        <v/>
      </c>
      <c r="AA80" s="104" t="str">
        <f t="shared" ca="1" si="49"/>
        <v/>
      </c>
      <c r="AB80" s="104" t="str">
        <f t="shared" ca="1" si="49"/>
        <v/>
      </c>
      <c r="AC80" s="104" t="str">
        <f t="shared" ca="1" si="49"/>
        <v/>
      </c>
    </row>
    <row r="81" spans="2:29">
      <c r="B81" s="143"/>
      <c r="H81" s="8">
        <f t="shared" ca="1" si="51"/>
        <v>8.5084591295337759</v>
      </c>
      <c r="I81" s="7" t="s">
        <v>204</v>
      </c>
      <c r="J81" s="143">
        <f t="shared" ca="1" si="52"/>
        <v>0.12778298223484089</v>
      </c>
      <c r="K81" s="104" t="str">
        <f t="shared" ca="1" si="53"/>
        <v/>
      </c>
      <c r="L81" s="104" t="str">
        <f t="shared" ca="1" si="53"/>
        <v/>
      </c>
      <c r="M81" s="104" t="str">
        <f t="shared" ca="1" si="53"/>
        <v/>
      </c>
      <c r="N81" s="104" t="str">
        <f t="shared" ca="1" si="53"/>
        <v/>
      </c>
      <c r="O81" s="104">
        <f t="shared" ca="1" si="53"/>
        <v>0.26852540193065488</v>
      </c>
      <c r="P81" s="104" t="str">
        <f t="shared" ca="1" si="53"/>
        <v/>
      </c>
      <c r="Q81" s="104" t="str">
        <f t="shared" ca="1" si="53"/>
        <v/>
      </c>
      <c r="R81" s="104" t="str">
        <f t="shared" ca="1" si="53"/>
        <v/>
      </c>
      <c r="S81" s="104">
        <f t="shared" ca="1" si="53"/>
        <v>0.48752191465586603</v>
      </c>
      <c r="T81" s="104" t="str">
        <f t="shared" ca="1" si="53"/>
        <v/>
      </c>
      <c r="U81" s="104">
        <f t="shared" ca="1" si="53"/>
        <v>1.6385552841609754</v>
      </c>
      <c r="V81" s="104">
        <f t="shared" ca="1" si="53"/>
        <v>4.3267033240345167</v>
      </c>
      <c r="W81" s="104" t="str">
        <f t="shared" ca="1" si="53"/>
        <v/>
      </c>
      <c r="X81" s="104">
        <f t="shared" ca="1" si="53"/>
        <v>1.7871532047517622</v>
      </c>
      <c r="Y81" s="104">
        <f t="shared" ca="1" si="49"/>
        <v>3.6368657972206702</v>
      </c>
      <c r="Z81" s="104">
        <f t="shared" ca="1" si="49"/>
        <v>5.1475737645649913</v>
      </c>
      <c r="AA81" s="104">
        <f t="shared" ca="1" si="49"/>
        <v>7.353676806521416</v>
      </c>
      <c r="AB81" s="104">
        <f t="shared" ca="1" si="49"/>
        <v>9.1182653071222486</v>
      </c>
      <c r="AC81" s="104">
        <f t="shared" ca="1" si="49"/>
        <v>5.1475737645649913</v>
      </c>
    </row>
    <row r="82" spans="2:29">
      <c r="B82" s="143"/>
      <c r="H82" s="8">
        <f t="shared" ca="1" si="51"/>
        <v>12.17192139212618</v>
      </c>
      <c r="I82" s="7" t="s">
        <v>205</v>
      </c>
      <c r="J82" s="143">
        <f t="shared" ca="1" si="52"/>
        <v>0.18280212566516332</v>
      </c>
      <c r="K82" s="104" t="str">
        <f t="shared" ca="1" si="53"/>
        <v/>
      </c>
      <c r="L82" s="104">
        <f t="shared" ca="1" si="53"/>
        <v>2.843806277444159</v>
      </c>
      <c r="M82" s="104">
        <f t="shared" ca="1" si="53"/>
        <v>0.53705080386130977</v>
      </c>
      <c r="N82" s="104" t="str">
        <f t="shared" ca="1" si="53"/>
        <v/>
      </c>
      <c r="O82" s="104" t="str">
        <f t="shared" ca="1" si="53"/>
        <v/>
      </c>
      <c r="P82" s="104" t="str">
        <f t="shared" ca="1" si="53"/>
        <v/>
      </c>
      <c r="Q82" s="104" t="str">
        <f t="shared" ca="1" si="53"/>
        <v/>
      </c>
      <c r="R82" s="104" t="str">
        <f t="shared" ca="1" si="53"/>
        <v/>
      </c>
      <c r="S82" s="104">
        <f t="shared" ca="1" si="53"/>
        <v>0.48752191465586603</v>
      </c>
      <c r="T82" s="104" t="str">
        <f t="shared" ca="1" si="53"/>
        <v/>
      </c>
      <c r="U82" s="104">
        <f t="shared" ca="1" si="53"/>
        <v>1.0923701894406506</v>
      </c>
      <c r="V82" s="104">
        <f t="shared" ca="1" si="53"/>
        <v>7.2111722067241946</v>
      </c>
      <c r="W82" s="104" t="str">
        <f t="shared" ca="1" si="53"/>
        <v/>
      </c>
      <c r="X82" s="104" t="str">
        <f t="shared" ca="1" si="53"/>
        <v/>
      </c>
      <c r="Y82" s="104" t="str">
        <f t="shared" ca="1" si="49"/>
        <v/>
      </c>
      <c r="Z82" s="104">
        <f t="shared" ca="1" si="49"/>
        <v>7.353676806521416</v>
      </c>
      <c r="AA82" s="104" t="str">
        <f t="shared" ca="1" si="49"/>
        <v/>
      </c>
      <c r="AB82" s="104" t="str">
        <f t="shared" ca="1" si="49"/>
        <v/>
      </c>
      <c r="AC82" s="104">
        <f t="shared" ca="1" si="49"/>
        <v>7.353676806521416</v>
      </c>
    </row>
    <row r="83" spans="2:29">
      <c r="B83" s="143"/>
      <c r="H83" s="8">
        <f t="shared" ca="1" si="51"/>
        <v>3.3719907973455436</v>
      </c>
      <c r="I83" s="7" t="s">
        <v>206</v>
      </c>
      <c r="J83" s="143">
        <f t="shared" ca="1" si="52"/>
        <v>5.0641724146927053E-2</v>
      </c>
      <c r="K83" s="104" t="str">
        <f t="shared" ca="1" si="53"/>
        <v/>
      </c>
      <c r="L83" s="104" t="str">
        <f t="shared" ca="1" si="53"/>
        <v/>
      </c>
      <c r="M83" s="104" t="str">
        <f t="shared" ca="1" si="53"/>
        <v/>
      </c>
      <c r="N83" s="104" t="str">
        <f t="shared" ca="1" si="53"/>
        <v/>
      </c>
      <c r="O83" s="104" t="str">
        <f t="shared" ca="1" si="53"/>
        <v/>
      </c>
      <c r="P83" s="104" t="str">
        <f t="shared" ca="1" si="53"/>
        <v/>
      </c>
      <c r="Q83" s="104" t="str">
        <f t="shared" ca="1" si="53"/>
        <v/>
      </c>
      <c r="R83" s="104" t="str">
        <f t="shared" ca="1" si="53"/>
        <v/>
      </c>
      <c r="S83" s="104">
        <f t="shared" ca="1" si="53"/>
        <v>0.48752191465586603</v>
      </c>
      <c r="T83" s="104" t="str">
        <f t="shared" ca="1" si="53"/>
        <v/>
      </c>
      <c r="U83" s="104" t="str">
        <f t="shared" ca="1" si="53"/>
        <v/>
      </c>
      <c r="V83" s="104">
        <f t="shared" ca="1" si="53"/>
        <v>2.8844688826896778</v>
      </c>
      <c r="W83" s="104" t="str">
        <f t="shared" ca="1" si="53"/>
        <v/>
      </c>
      <c r="X83" s="104" t="str">
        <f t="shared" ca="1" si="53"/>
        <v/>
      </c>
      <c r="Y83" s="104">
        <f t="shared" ca="1" si="49"/>
        <v>3.6368657972206702</v>
      </c>
      <c r="Z83" s="104">
        <f t="shared" ca="1" si="49"/>
        <v>2.2061030419564247</v>
      </c>
      <c r="AA83" s="104">
        <f t="shared" ca="1" si="49"/>
        <v>7.353676806521416</v>
      </c>
      <c r="AB83" s="104">
        <f t="shared" ca="1" si="49"/>
        <v>9.1182653071222486</v>
      </c>
      <c r="AC83" s="104">
        <f t="shared" ca="1" si="49"/>
        <v>2.2061030419564247</v>
      </c>
    </row>
    <row r="84" spans="2:29">
      <c r="B84" s="143"/>
      <c r="H84" s="8">
        <f t="shared" ca="1" si="51"/>
        <v>0</v>
      </c>
      <c r="I84" s="7" t="s">
        <v>207</v>
      </c>
      <c r="J84" s="143">
        <f t="shared" ca="1" si="52"/>
        <v>0</v>
      </c>
      <c r="K84" s="104" t="str">
        <f t="shared" ca="1" si="53"/>
        <v/>
      </c>
      <c r="L84" s="104" t="str">
        <f t="shared" ca="1" si="53"/>
        <v/>
      </c>
      <c r="M84" s="104" t="str">
        <f t="shared" ca="1" si="53"/>
        <v/>
      </c>
      <c r="N84" s="104" t="str">
        <f t="shared" ca="1" si="53"/>
        <v/>
      </c>
      <c r="O84" s="104" t="str">
        <f t="shared" ca="1" si="53"/>
        <v/>
      </c>
      <c r="P84" s="104" t="str">
        <f t="shared" ca="1" si="53"/>
        <v/>
      </c>
      <c r="Q84" s="104" t="str">
        <f t="shared" ca="1" si="53"/>
        <v/>
      </c>
      <c r="R84" s="104" t="str">
        <f t="shared" ca="1" si="53"/>
        <v/>
      </c>
      <c r="S84" s="104" t="str">
        <f t="shared" ca="1" si="53"/>
        <v/>
      </c>
      <c r="T84" s="104" t="str">
        <f t="shared" ca="1" si="53"/>
        <v/>
      </c>
      <c r="U84" s="104" t="str">
        <f t="shared" ca="1" si="53"/>
        <v/>
      </c>
      <c r="V84" s="104" t="str">
        <f t="shared" ca="1" si="53"/>
        <v/>
      </c>
      <c r="W84" s="104" t="str">
        <f t="shared" ca="1" si="53"/>
        <v/>
      </c>
      <c r="X84" s="104" t="str">
        <f t="shared" ca="1" si="53"/>
        <v/>
      </c>
      <c r="Y84" s="104" t="str">
        <f t="shared" ca="1" si="49"/>
        <v/>
      </c>
      <c r="Z84" s="104" t="str">
        <f t="shared" ca="1" si="49"/>
        <v/>
      </c>
      <c r="AA84" s="104" t="str">
        <f t="shared" ca="1" si="49"/>
        <v/>
      </c>
      <c r="AB84" s="104" t="str">
        <f t="shared" ca="1" si="49"/>
        <v/>
      </c>
      <c r="AC84" s="104" t="str">
        <f t="shared" ca="1" si="49"/>
        <v/>
      </c>
    </row>
    <row r="85" spans="2:29">
      <c r="B85" s="143"/>
      <c r="H85" s="8">
        <f t="shared" ca="1" si="51"/>
        <v>0.88996850398147642</v>
      </c>
      <c r="I85" s="7" t="s">
        <v>208</v>
      </c>
      <c r="J85" s="143">
        <f t="shared" ca="1" si="52"/>
        <v>1.336585482782526E-2</v>
      </c>
      <c r="K85" s="104">
        <f t="shared" ca="1" si="53"/>
        <v>0.71095156936103976</v>
      </c>
      <c r="L85" s="104" t="str">
        <f t="shared" ca="1" si="53"/>
        <v/>
      </c>
      <c r="M85" s="104">
        <f t="shared" ca="1" si="53"/>
        <v>0.17901693462043661</v>
      </c>
      <c r="N85" s="104" t="str">
        <f t="shared" ca="1" si="53"/>
        <v/>
      </c>
      <c r="O85" s="104" t="str">
        <f t="shared" ca="1" si="53"/>
        <v/>
      </c>
      <c r="P85" s="104" t="str">
        <f t="shared" ca="1" si="53"/>
        <v/>
      </c>
      <c r="Q85" s="104" t="str">
        <f t="shared" ca="1" si="53"/>
        <v/>
      </c>
      <c r="R85" s="104" t="str">
        <f t="shared" ca="1" si="53"/>
        <v/>
      </c>
      <c r="S85" s="104" t="str">
        <f t="shared" ca="1" si="53"/>
        <v/>
      </c>
      <c r="T85" s="104" t="str">
        <f t="shared" ca="1" si="53"/>
        <v/>
      </c>
      <c r="U85" s="104" t="str">
        <f t="shared" ca="1" si="53"/>
        <v/>
      </c>
      <c r="V85" s="104" t="str">
        <f t="shared" ca="1" si="53"/>
        <v/>
      </c>
      <c r="W85" s="104" t="str">
        <f t="shared" ca="1" si="53"/>
        <v/>
      </c>
      <c r="X85" s="104" t="str">
        <f t="shared" ca="1" si="53"/>
        <v/>
      </c>
      <c r="Y85" s="104" t="str">
        <f t="shared" ca="1" si="49"/>
        <v/>
      </c>
      <c r="Z85" s="104" t="str">
        <f t="shared" ca="1" si="49"/>
        <v/>
      </c>
      <c r="AA85" s="104" t="str">
        <f t="shared" ca="1" si="49"/>
        <v/>
      </c>
      <c r="AB85" s="104" t="str">
        <f t="shared" ca="1" si="49"/>
        <v/>
      </c>
      <c r="AC85" s="104" t="str">
        <f t="shared" ca="1" si="49"/>
        <v/>
      </c>
    </row>
    <row r="86" spans="2:29">
      <c r="B86" s="143"/>
      <c r="H86" s="8">
        <f t="shared" ca="1" si="51"/>
        <v>0</v>
      </c>
      <c r="I86" s="7" t="s">
        <v>209</v>
      </c>
      <c r="J86" s="143">
        <f t="shared" ca="1" si="52"/>
        <v>0</v>
      </c>
      <c r="K86" s="104" t="str">
        <f t="shared" ca="1" si="53"/>
        <v/>
      </c>
      <c r="L86" s="104" t="str">
        <f t="shared" ca="1" si="53"/>
        <v/>
      </c>
      <c r="M86" s="104" t="str">
        <f t="shared" ca="1" si="53"/>
        <v/>
      </c>
      <c r="N86" s="104" t="str">
        <f t="shared" ca="1" si="53"/>
        <v/>
      </c>
      <c r="O86" s="104" t="str">
        <f t="shared" ca="1" si="53"/>
        <v/>
      </c>
      <c r="P86" s="104" t="str">
        <f t="shared" ca="1" si="53"/>
        <v/>
      </c>
      <c r="Q86" s="104" t="str">
        <f t="shared" ca="1" si="53"/>
        <v/>
      </c>
      <c r="R86" s="104" t="str">
        <f t="shared" ca="1" si="53"/>
        <v/>
      </c>
      <c r="S86" s="104" t="str">
        <f t="shared" ca="1" si="53"/>
        <v/>
      </c>
      <c r="T86" s="104" t="str">
        <f t="shared" ca="1" si="53"/>
        <v/>
      </c>
      <c r="U86" s="104" t="str">
        <f t="shared" ca="1" si="53"/>
        <v/>
      </c>
      <c r="V86" s="104" t="str">
        <f t="shared" ca="1" si="53"/>
        <v/>
      </c>
      <c r="W86" s="104" t="str">
        <f t="shared" ca="1" si="53"/>
        <v/>
      </c>
      <c r="X86" s="104" t="str">
        <f t="shared" ca="1" si="53"/>
        <v/>
      </c>
      <c r="Y86" s="104" t="str">
        <f t="shared" ca="1" si="49"/>
        <v/>
      </c>
      <c r="Z86" s="104" t="str">
        <f t="shared" ca="1" si="49"/>
        <v/>
      </c>
      <c r="AA86" s="104" t="str">
        <f t="shared" ca="1" si="49"/>
        <v/>
      </c>
      <c r="AB86" s="104" t="str">
        <f t="shared" ca="1" si="49"/>
        <v/>
      </c>
      <c r="AC86" s="104" t="str">
        <f t="shared" ca="1" si="49"/>
        <v/>
      </c>
    </row>
    <row r="87" spans="2:29">
      <c r="B87" s="143"/>
      <c r="H87" s="8">
        <f t="shared" ca="1" si="51"/>
        <v>0</v>
      </c>
      <c r="I87" s="7" t="s">
        <v>210</v>
      </c>
      <c r="J87" s="143">
        <f ca="1">H87/H$88</f>
        <v>0</v>
      </c>
      <c r="K87" s="104" t="str">
        <f t="shared" ca="1" si="53"/>
        <v/>
      </c>
      <c r="L87" s="104" t="str">
        <f t="shared" ca="1" si="53"/>
        <v/>
      </c>
      <c r="M87" s="104" t="str">
        <f t="shared" ca="1" si="53"/>
        <v/>
      </c>
      <c r="N87" s="104" t="str">
        <f t="shared" ca="1" si="53"/>
        <v/>
      </c>
      <c r="O87" s="104" t="str">
        <f t="shared" ca="1" si="53"/>
        <v/>
      </c>
      <c r="P87" s="104" t="str">
        <f t="shared" ca="1" si="53"/>
        <v/>
      </c>
      <c r="Q87" s="104" t="str">
        <f t="shared" ca="1" si="53"/>
        <v/>
      </c>
      <c r="R87" s="104" t="str">
        <f t="shared" ca="1" si="53"/>
        <v/>
      </c>
      <c r="S87" s="104" t="str">
        <f t="shared" ca="1" si="53"/>
        <v/>
      </c>
      <c r="T87" s="104" t="str">
        <f t="shared" ca="1" si="53"/>
        <v/>
      </c>
      <c r="U87" s="104" t="str">
        <f t="shared" ca="1" si="53"/>
        <v/>
      </c>
      <c r="V87" s="104" t="str">
        <f t="shared" ca="1" si="53"/>
        <v/>
      </c>
      <c r="W87" s="104" t="str">
        <f t="shared" ca="1" si="53"/>
        <v/>
      </c>
      <c r="X87" s="104" t="str">
        <f t="shared" ca="1" si="53"/>
        <v/>
      </c>
      <c r="Y87" s="104" t="str">
        <f t="shared" ca="1" si="49"/>
        <v/>
      </c>
      <c r="Z87" s="104" t="str">
        <f t="shared" ca="1" si="49"/>
        <v/>
      </c>
      <c r="AA87" s="104" t="str">
        <f t="shared" ca="1" si="49"/>
        <v/>
      </c>
      <c r="AB87" s="104" t="str">
        <f t="shared" ca="1" si="49"/>
        <v/>
      </c>
      <c r="AC87" s="104" t="str">
        <f t="shared" ca="1" si="49"/>
        <v/>
      </c>
    </row>
    <row r="88" spans="2:29">
      <c r="B88" s="185"/>
      <c r="H88" s="102">
        <f ca="1">SUM(H75:H87)</f>
        <v>66.585228961841267</v>
      </c>
      <c r="J88" s="143"/>
      <c r="K88" s="102">
        <f ca="1">SUM(K75:K87)</f>
        <v>7.1095156936103976</v>
      </c>
      <c r="L88" s="102">
        <f t="shared" ref="L88" ca="1" si="54">SUM(L75:L87)</f>
        <v>7.8934159578664707</v>
      </c>
      <c r="M88" s="102">
        <f t="shared" ref="M88" ca="1" si="55">SUM(M75:M87)</f>
        <v>3.5803386924087319</v>
      </c>
      <c r="N88" s="102">
        <f t="shared" ref="N88" ca="1" si="56">SUM(N75:N87)</f>
        <v>3.6194358178053836</v>
      </c>
      <c r="O88" s="102">
        <f t="shared" ref="O88" ca="1" si="57">SUM(O75:O87)</f>
        <v>3.5803386924087319</v>
      </c>
      <c r="P88" s="102">
        <f t="shared" ref="P88" ca="1" si="58">SUM(P75:P87)</f>
        <v>2.6852540193065493</v>
      </c>
      <c r="Q88" s="102">
        <f t="shared" ref="Q88" ca="1" si="59">SUM(Q75:Q87)</f>
        <v>0</v>
      </c>
      <c r="R88" s="102">
        <f t="shared" ref="R88" ca="1" si="60">SUM(R75:R87)</f>
        <v>3.5291770012016657</v>
      </c>
      <c r="S88" s="102">
        <f t="shared" ref="S88" ca="1" si="61">SUM(S75:S87)</f>
        <v>2.1864529075286745</v>
      </c>
      <c r="T88" s="102">
        <f t="shared" ref="T88" ca="1" si="62">SUM(T75:T87)</f>
        <v>1.0587531003604997</v>
      </c>
      <c r="U88" s="102">
        <f t="shared" ref="U88" ca="1" si="63">SUM(U75:U87)</f>
        <v>8.3692352708649622</v>
      </c>
      <c r="V88" s="102">
        <f t="shared" ref="V88" ca="1" si="64">SUM(V75:V87)</f>
        <v>14.422344413448389</v>
      </c>
      <c r="W88" s="102">
        <f t="shared" ref="W88" ca="1" si="65">SUM(W75:W87)</f>
        <v>4.9766609855272783</v>
      </c>
      <c r="X88" s="102">
        <f t="shared" ref="X88" ca="1" si="66">SUM(X75:X87)</f>
        <v>3.5743064095035244</v>
      </c>
      <c r="Y88" s="102">
        <f t="shared" ref="Y88" ca="1" si="67">SUM(Y75:Y87)</f>
        <v>7.2737315944413403</v>
      </c>
      <c r="Z88" s="102">
        <f t="shared" ref="Z88" ca="1" si="68">SUM(Z75:Z87)</f>
        <v>14.707353613042832</v>
      </c>
      <c r="AA88" s="102">
        <f t="shared" ref="AA88" ca="1" si="69">SUM(AA75:AA87)</f>
        <v>14.707353613042832</v>
      </c>
      <c r="AB88" s="102">
        <f t="shared" ref="AB88" ca="1" si="70">SUM(AB75:AB87)</f>
        <v>18.236530614244497</v>
      </c>
      <c r="AC88" s="102">
        <f t="shared" ref="AC88" ca="1" si="71">SUM(AC75:AC87)</f>
        <v>14.707353613042832</v>
      </c>
    </row>
    <row r="90" spans="2:29">
      <c r="H90" s="8"/>
      <c r="I90" s="3" t="s">
        <v>213</v>
      </c>
      <c r="K90" s="27">
        <f>K73</f>
        <v>204111</v>
      </c>
      <c r="L90" s="27">
        <f t="shared" ref="L90:AC90" si="72">L73</f>
        <v>204113</v>
      </c>
      <c r="M90" s="27">
        <f t="shared" si="72"/>
        <v>204211</v>
      </c>
      <c r="N90" s="27">
        <f t="shared" si="72"/>
        <v>204231</v>
      </c>
      <c r="O90" s="27">
        <f t="shared" si="72"/>
        <v>204232</v>
      </c>
      <c r="P90" s="27">
        <f t="shared" si="72"/>
        <v>204251</v>
      </c>
      <c r="Q90" s="27">
        <f t="shared" si="72"/>
        <v>204306</v>
      </c>
      <c r="R90" s="27">
        <f t="shared" si="72"/>
        <v>204315</v>
      </c>
      <c r="S90" s="27">
        <f t="shared" si="72"/>
        <v>204321</v>
      </c>
      <c r="T90" s="27">
        <f t="shared" si="72"/>
        <v>204341</v>
      </c>
      <c r="U90" s="27">
        <f t="shared" si="72"/>
        <v>204361</v>
      </c>
      <c r="V90" s="27">
        <f t="shared" si="72"/>
        <v>204362</v>
      </c>
      <c r="W90" s="27">
        <f t="shared" si="72"/>
        <v>204451</v>
      </c>
      <c r="X90" s="27">
        <f t="shared" si="72"/>
        <v>204490</v>
      </c>
      <c r="Y90" s="27">
        <f t="shared" si="72"/>
        <v>204390</v>
      </c>
      <c r="Z90" s="27">
        <f t="shared" si="72"/>
        <v>204491</v>
      </c>
      <c r="AA90" s="27">
        <f t="shared" si="72"/>
        <v>204497</v>
      </c>
      <c r="AB90" s="27">
        <f t="shared" si="72"/>
        <v>204496</v>
      </c>
      <c r="AC90" s="27">
        <f t="shared" si="72"/>
        <v>204499</v>
      </c>
    </row>
    <row r="91" spans="2:29">
      <c r="H91" s="8"/>
      <c r="I91" s="12" t="s">
        <v>193</v>
      </c>
      <c r="J91" s="8" t="s">
        <v>216</v>
      </c>
      <c r="K91" s="103">
        <v>204111</v>
      </c>
      <c r="L91" s="31">
        <v>204113</v>
      </c>
      <c r="M91" s="32">
        <v>204211</v>
      </c>
      <c r="N91" s="33">
        <v>204231</v>
      </c>
      <c r="O91" s="34">
        <v>204232</v>
      </c>
      <c r="P91" s="35">
        <v>204251</v>
      </c>
      <c r="Q91" s="33">
        <v>204306</v>
      </c>
      <c r="R91" s="34">
        <v>204315</v>
      </c>
      <c r="S91" s="36">
        <v>204321</v>
      </c>
      <c r="T91" s="35">
        <v>204341</v>
      </c>
      <c r="U91" s="34">
        <v>204361</v>
      </c>
      <c r="V91" s="33">
        <v>204362</v>
      </c>
      <c r="W91" s="32">
        <v>204451</v>
      </c>
      <c r="X91" s="145">
        <v>204490</v>
      </c>
      <c r="Y91" s="3">
        <v>204390</v>
      </c>
      <c r="Z91" s="3">
        <v>204491</v>
      </c>
      <c r="AA91" s="3">
        <v>204497</v>
      </c>
      <c r="AB91" s="3">
        <v>204496</v>
      </c>
      <c r="AC91" s="3">
        <v>204499</v>
      </c>
    </row>
    <row r="92" spans="2:29">
      <c r="H92" s="8">
        <f ca="1">SUM(K92:X92)</f>
        <v>13.452018076012656</v>
      </c>
      <c r="I92" s="7" t="s">
        <v>198</v>
      </c>
      <c r="J92" s="143">
        <f ca="1">H92/H$105</f>
        <v>0.23306079202291805</v>
      </c>
      <c r="K92" s="104">
        <f ca="1">INDIRECT("'"&amp;K$22&amp;"'!$AF"&amp;ROW())</f>
        <v>1.7773789234025994</v>
      </c>
      <c r="L92" s="104">
        <f t="shared" ref="L92:AC104" ca="1" si="73">INDIRECT("'"&amp;L$22&amp;"'!$AF"&amp;ROW())</f>
        <v>0.7058354002403332</v>
      </c>
      <c r="M92" s="104">
        <f t="shared" ca="1" si="73"/>
        <v>1.0741016077226195</v>
      </c>
      <c r="N92" s="104" t="str">
        <f t="shared" ca="1" si="73"/>
        <v/>
      </c>
      <c r="O92" s="104">
        <f t="shared" ca="1" si="73"/>
        <v>1.2531185423430562</v>
      </c>
      <c r="P92" s="104">
        <f t="shared" ca="1" si="73"/>
        <v>2.1578982361300802</v>
      </c>
      <c r="Q92" s="104" t="str">
        <f t="shared" ca="1" si="73"/>
        <v/>
      </c>
      <c r="R92" s="104" t="str">
        <f t="shared" ca="1" si="73"/>
        <v/>
      </c>
      <c r="S92" s="104" t="str">
        <f t="shared" ca="1" si="73"/>
        <v/>
      </c>
      <c r="T92" s="104" t="str">
        <f t="shared" ca="1" si="73"/>
        <v/>
      </c>
      <c r="U92" s="104">
        <f t="shared" ca="1" si="73"/>
        <v>2.7309254736016264</v>
      </c>
      <c r="V92" s="104" t="str">
        <f t="shared" ca="1" si="73"/>
        <v/>
      </c>
      <c r="W92" s="104">
        <f ca="1">INDIRECT("'"&amp;W$22&amp;"'!$AF"&amp;ROW())</f>
        <v>3.7527598925723433</v>
      </c>
      <c r="X92" s="104" t="str">
        <f t="shared" ref="X92:AC92" ca="1" si="74">INDIRECT("'"&amp;X$22&amp;"'!$AF"&amp;ROW())</f>
        <v/>
      </c>
      <c r="Y92" s="104" t="str">
        <f t="shared" ca="1" si="74"/>
        <v/>
      </c>
      <c r="Z92" s="104" t="str">
        <f t="shared" ca="1" si="74"/>
        <v/>
      </c>
      <c r="AA92" s="104" t="str">
        <f t="shared" ca="1" si="74"/>
        <v/>
      </c>
      <c r="AB92" s="104" t="str">
        <f t="shared" ca="1" si="74"/>
        <v/>
      </c>
      <c r="AC92" s="104" t="str">
        <f t="shared" ca="1" si="74"/>
        <v/>
      </c>
    </row>
    <row r="93" spans="2:29">
      <c r="H93" s="8">
        <f t="shared" ref="H93:H104" ca="1" si="75">SUM(K93:X93)</f>
        <v>18.593963325579058</v>
      </c>
      <c r="I93" s="7" t="s">
        <v>199</v>
      </c>
      <c r="J93" s="143">
        <f t="shared" ref="J93:J103" ca="1" si="76">H93/H$105</f>
        <v>0.322146743709183</v>
      </c>
      <c r="K93" s="104">
        <f t="shared" ref="K93:Z104" ca="1" si="77">INDIRECT("'"&amp;K$22&amp;"'!$AF"&amp;ROW())</f>
        <v>2.1328547080831193</v>
      </c>
      <c r="L93" s="104">
        <f t="shared" ca="1" si="77"/>
        <v>1.4219031387220795</v>
      </c>
      <c r="M93" s="104">
        <f t="shared" ca="1" si="77"/>
        <v>1.2531185423430562</v>
      </c>
      <c r="N93" s="104" t="str">
        <f t="shared" ca="1" si="77"/>
        <v/>
      </c>
      <c r="O93" s="104">
        <f t="shared" ca="1" si="77"/>
        <v>1.4321354769634929</v>
      </c>
      <c r="P93" s="104">
        <f t="shared" ca="1" si="77"/>
        <v>2.5175479421517606</v>
      </c>
      <c r="Q93" s="104" t="str">
        <f t="shared" ca="1" si="77"/>
        <v/>
      </c>
      <c r="R93" s="104">
        <f t="shared" ca="1" si="77"/>
        <v>2.4704239008411659</v>
      </c>
      <c r="S93" s="104" t="str">
        <f t="shared" ca="1" si="77"/>
        <v/>
      </c>
      <c r="T93" s="104" t="str">
        <f t="shared" ca="1" si="77"/>
        <v/>
      </c>
      <c r="U93" s="104">
        <f t="shared" ca="1" si="77"/>
        <v>2.7309254736016264</v>
      </c>
      <c r="V93" s="104" t="str">
        <f t="shared" ca="1" si="77"/>
        <v/>
      </c>
      <c r="W93" s="104">
        <f t="shared" ca="1" si="77"/>
        <v>3.7527598925723433</v>
      </c>
      <c r="X93" s="104">
        <f t="shared" ca="1" si="77"/>
        <v>0.88229425030041642</v>
      </c>
      <c r="Y93" s="104" t="str">
        <f t="shared" ca="1" si="77"/>
        <v/>
      </c>
      <c r="Z93" s="104" t="str">
        <f t="shared" ca="1" si="77"/>
        <v/>
      </c>
      <c r="AA93" s="104" t="str">
        <f t="shared" ca="1" si="73"/>
        <v/>
      </c>
      <c r="AB93" s="104" t="str">
        <f t="shared" ca="1" si="73"/>
        <v/>
      </c>
      <c r="AC93" s="104" t="str">
        <f t="shared" ca="1" si="73"/>
        <v/>
      </c>
    </row>
    <row r="94" spans="2:29">
      <c r="H94" s="8">
        <f t="shared" ca="1" si="75"/>
        <v>2.4928412086054301</v>
      </c>
      <c r="I94" s="7" t="s">
        <v>200</v>
      </c>
      <c r="J94" s="143">
        <f t="shared" ca="1" si="76"/>
        <v>4.3189322463143796E-2</v>
      </c>
      <c r="K94" s="104">
        <f t="shared" ca="1" si="77"/>
        <v>0.53321367702077982</v>
      </c>
      <c r="L94" s="104">
        <f t="shared" ca="1" si="77"/>
        <v>0.7058354002403332</v>
      </c>
      <c r="M94" s="104" t="str">
        <f t="shared" ca="1" si="77"/>
        <v/>
      </c>
      <c r="N94" s="104" t="str">
        <f t="shared" ca="1" si="77"/>
        <v/>
      </c>
      <c r="O94" s="104">
        <f t="shared" ca="1" si="77"/>
        <v>0.35803386924087321</v>
      </c>
      <c r="P94" s="104">
        <f t="shared" ca="1" si="77"/>
        <v>0.71929941204336012</v>
      </c>
      <c r="Q94" s="104" t="str">
        <f t="shared" ca="1" si="77"/>
        <v/>
      </c>
      <c r="R94" s="104" t="str">
        <f t="shared" ca="1" si="77"/>
        <v/>
      </c>
      <c r="S94" s="104" t="str">
        <f t="shared" ca="1" si="77"/>
        <v/>
      </c>
      <c r="T94" s="104" t="str">
        <f t="shared" ca="1" si="77"/>
        <v/>
      </c>
      <c r="U94" s="104">
        <f t="shared" ca="1" si="77"/>
        <v>0.17645885006008327</v>
      </c>
      <c r="V94" s="104" t="str">
        <f t="shared" ca="1" si="77"/>
        <v/>
      </c>
      <c r="W94" s="104" t="str">
        <f t="shared" ca="1" si="77"/>
        <v/>
      </c>
      <c r="X94" s="104" t="str">
        <f t="shared" ca="1" si="77"/>
        <v/>
      </c>
      <c r="Y94" s="104" t="str">
        <f t="shared" ca="1" si="73"/>
        <v/>
      </c>
      <c r="Z94" s="104" t="str">
        <f t="shared" ca="1" si="73"/>
        <v/>
      </c>
      <c r="AA94" s="104" t="str">
        <f t="shared" ca="1" si="73"/>
        <v/>
      </c>
      <c r="AB94" s="104" t="str">
        <f t="shared" ca="1" si="73"/>
        <v/>
      </c>
      <c r="AC94" s="104" t="str">
        <f t="shared" ca="1" si="73"/>
        <v/>
      </c>
    </row>
    <row r="95" spans="2:29">
      <c r="H95" s="8">
        <f t="shared" ca="1" si="75"/>
        <v>0.53321367702077982</v>
      </c>
      <c r="I95" s="7" t="s">
        <v>201</v>
      </c>
      <c r="J95" s="143">
        <f t="shared" ca="1" si="76"/>
        <v>9.2381084519588211E-3</v>
      </c>
      <c r="K95" s="104">
        <f t="shared" ca="1" si="77"/>
        <v>0.53321367702077982</v>
      </c>
      <c r="L95" s="104" t="str">
        <f t="shared" ca="1" si="77"/>
        <v/>
      </c>
      <c r="M95" s="104" t="str">
        <f t="shared" ca="1" si="77"/>
        <v/>
      </c>
      <c r="N95" s="104" t="str">
        <f t="shared" ca="1" si="77"/>
        <v/>
      </c>
      <c r="O95" s="104" t="str">
        <f t="shared" ca="1" si="77"/>
        <v/>
      </c>
      <c r="P95" s="104" t="str">
        <f t="shared" ca="1" si="77"/>
        <v/>
      </c>
      <c r="Q95" s="104" t="str">
        <f t="shared" ca="1" si="77"/>
        <v/>
      </c>
      <c r="R95" s="104" t="str">
        <f t="shared" ca="1" si="77"/>
        <v/>
      </c>
      <c r="S95" s="104" t="str">
        <f t="shared" ca="1" si="77"/>
        <v/>
      </c>
      <c r="T95" s="104" t="str">
        <f t="shared" ca="1" si="77"/>
        <v/>
      </c>
      <c r="U95" s="104" t="str">
        <f t="shared" ca="1" si="77"/>
        <v/>
      </c>
      <c r="V95" s="104" t="str">
        <f t="shared" ca="1" si="77"/>
        <v/>
      </c>
      <c r="W95" s="104" t="str">
        <f t="shared" ca="1" si="77"/>
        <v/>
      </c>
      <c r="X95" s="104" t="str">
        <f t="shared" ca="1" si="77"/>
        <v/>
      </c>
      <c r="Y95" s="104" t="str">
        <f t="shared" ca="1" si="73"/>
        <v/>
      </c>
      <c r="Z95" s="104" t="str">
        <f t="shared" ca="1" si="73"/>
        <v/>
      </c>
      <c r="AA95" s="104" t="str">
        <f t="shared" ca="1" si="73"/>
        <v/>
      </c>
      <c r="AB95" s="104" t="str">
        <f t="shared" ca="1" si="73"/>
        <v/>
      </c>
      <c r="AC95" s="104" t="str">
        <f t="shared" ca="1" si="73"/>
        <v/>
      </c>
    </row>
    <row r="96" spans="2:29">
      <c r="H96" s="8">
        <f t="shared" ca="1" si="75"/>
        <v>3.1069468514758212</v>
      </c>
      <c r="I96" s="7" t="s">
        <v>202</v>
      </c>
      <c r="J96" s="143">
        <f t="shared" ca="1" si="76"/>
        <v>5.3828911757803757E-2</v>
      </c>
      <c r="K96" s="104" t="str">
        <f t="shared" ca="1" si="77"/>
        <v/>
      </c>
      <c r="L96" s="104" t="str">
        <f t="shared" ca="1" si="77"/>
        <v/>
      </c>
      <c r="M96" s="104">
        <f t="shared" ca="1" si="77"/>
        <v>0.35964970602168006</v>
      </c>
      <c r="N96" s="104" t="str">
        <f t="shared" ca="1" si="77"/>
        <v/>
      </c>
      <c r="O96" s="104">
        <f t="shared" ca="1" si="77"/>
        <v>0.26852540193065488</v>
      </c>
      <c r="P96" s="104" t="str">
        <f t="shared" ca="1" si="77"/>
        <v/>
      </c>
      <c r="Q96" s="104" t="str">
        <f t="shared" ca="1" si="77"/>
        <v/>
      </c>
      <c r="R96" s="104">
        <f t="shared" ca="1" si="77"/>
        <v>1.0587531003604997</v>
      </c>
      <c r="S96" s="104" t="str">
        <f t="shared" ca="1" si="77"/>
        <v/>
      </c>
      <c r="T96" s="104">
        <f t="shared" ca="1" si="77"/>
        <v>1.0587531003604997</v>
      </c>
      <c r="U96" s="104">
        <f t="shared" ca="1" si="77"/>
        <v>0.36126554280248685</v>
      </c>
      <c r="V96" s="104" t="str">
        <f t="shared" ca="1" si="77"/>
        <v/>
      </c>
      <c r="W96" s="104" t="str">
        <f t="shared" ca="1" si="77"/>
        <v/>
      </c>
      <c r="X96" s="104" t="str">
        <f t="shared" ca="1" si="77"/>
        <v/>
      </c>
      <c r="Y96" s="104" t="str">
        <f t="shared" ca="1" si="73"/>
        <v/>
      </c>
      <c r="Z96" s="104" t="str">
        <f t="shared" ca="1" si="73"/>
        <v/>
      </c>
      <c r="AA96" s="104" t="str">
        <f t="shared" ca="1" si="73"/>
        <v/>
      </c>
      <c r="AB96" s="104" t="str">
        <f t="shared" ca="1" si="73"/>
        <v/>
      </c>
      <c r="AC96" s="104" t="str">
        <f t="shared" ca="1" si="73"/>
        <v/>
      </c>
    </row>
    <row r="97" spans="7:29">
      <c r="H97" s="8">
        <f t="shared" ca="1" si="75"/>
        <v>2.1412025507654397</v>
      </c>
      <c r="I97" s="7" t="s">
        <v>203</v>
      </c>
      <c r="J97" s="143">
        <f t="shared" ca="1" si="76"/>
        <v>3.709706302378122E-2</v>
      </c>
      <c r="K97" s="104">
        <f t="shared" ca="1" si="77"/>
        <v>1.4219031387220795</v>
      </c>
      <c r="L97" s="104" t="str">
        <f t="shared" ca="1" si="77"/>
        <v/>
      </c>
      <c r="M97" s="104">
        <f t="shared" ca="1" si="77"/>
        <v>0.71929941204336012</v>
      </c>
      <c r="N97" s="104" t="str">
        <f t="shared" ca="1" si="77"/>
        <v/>
      </c>
      <c r="O97" s="104" t="str">
        <f t="shared" ca="1" si="77"/>
        <v/>
      </c>
      <c r="P97" s="104" t="str">
        <f t="shared" ca="1" si="77"/>
        <v/>
      </c>
      <c r="Q97" s="104" t="str">
        <f t="shared" ca="1" si="77"/>
        <v/>
      </c>
      <c r="R97" s="104" t="str">
        <f t="shared" ca="1" si="77"/>
        <v/>
      </c>
      <c r="S97" s="104" t="str">
        <f t="shared" ca="1" si="77"/>
        <v/>
      </c>
      <c r="T97" s="104" t="str">
        <f t="shared" ca="1" si="77"/>
        <v/>
      </c>
      <c r="U97" s="104" t="str">
        <f t="shared" ca="1" si="77"/>
        <v/>
      </c>
      <c r="V97" s="104" t="str">
        <f t="shared" ca="1" si="77"/>
        <v/>
      </c>
      <c r="W97" s="104" t="str">
        <f t="shared" ca="1" si="77"/>
        <v/>
      </c>
      <c r="X97" s="104" t="str">
        <f t="shared" ca="1" si="77"/>
        <v/>
      </c>
      <c r="Y97" s="104" t="str">
        <f t="shared" ca="1" si="73"/>
        <v/>
      </c>
      <c r="Z97" s="104" t="str">
        <f t="shared" ca="1" si="73"/>
        <v/>
      </c>
      <c r="AA97" s="104" t="str">
        <f t="shared" ca="1" si="73"/>
        <v/>
      </c>
      <c r="AB97" s="104" t="str">
        <f t="shared" ca="1" si="73"/>
        <v/>
      </c>
      <c r="AC97" s="104" t="str">
        <f t="shared" ca="1" si="73"/>
        <v/>
      </c>
    </row>
    <row r="98" spans="7:29">
      <c r="H98" s="8">
        <f t="shared" ca="1" si="75"/>
        <v>5.6715353660863039</v>
      </c>
      <c r="I98" s="7" t="s">
        <v>204</v>
      </c>
      <c r="J98" s="143">
        <f t="shared" ca="1" si="76"/>
        <v>9.8261280719142918E-2</v>
      </c>
      <c r="K98" s="104" t="str">
        <f t="shared" ca="1" si="77"/>
        <v/>
      </c>
      <c r="L98" s="104" t="str">
        <f t="shared" ca="1" si="77"/>
        <v/>
      </c>
      <c r="M98" s="104" t="str">
        <f t="shared" ca="1" si="77"/>
        <v/>
      </c>
      <c r="N98" s="104" t="str">
        <f t="shared" ca="1" si="77"/>
        <v/>
      </c>
      <c r="O98" s="104">
        <f t="shared" ca="1" si="77"/>
        <v>0.26852540193065488</v>
      </c>
      <c r="P98" s="104" t="str">
        <f t="shared" ca="1" si="77"/>
        <v/>
      </c>
      <c r="Q98" s="104" t="str">
        <f t="shared" ca="1" si="77"/>
        <v/>
      </c>
      <c r="R98" s="104" t="str">
        <f t="shared" ca="1" si="77"/>
        <v/>
      </c>
      <c r="S98" s="104">
        <f t="shared" ca="1" si="77"/>
        <v>0.20740740740740735</v>
      </c>
      <c r="T98" s="104" t="str">
        <f t="shared" ca="1" si="77"/>
        <v/>
      </c>
      <c r="U98" s="104">
        <f t="shared" ca="1" si="77"/>
        <v>2.1804535983647058</v>
      </c>
      <c r="V98" s="104">
        <f t="shared" ca="1" si="77"/>
        <v>2.1328547080831193</v>
      </c>
      <c r="W98" s="104" t="str">
        <f t="shared" ca="1" si="77"/>
        <v/>
      </c>
      <c r="X98" s="104">
        <f t="shared" ca="1" si="77"/>
        <v>0.88229425030041642</v>
      </c>
      <c r="Y98" s="104">
        <f t="shared" ca="1" si="73"/>
        <v>1.790169346204366</v>
      </c>
      <c r="Z98" s="104">
        <f t="shared" ca="1" si="73"/>
        <v>2.5880837126216942</v>
      </c>
      <c r="AA98" s="104">
        <f t="shared" ca="1" si="73"/>
        <v>3.6972624466024202</v>
      </c>
      <c r="AB98" s="104">
        <f t="shared" ca="1" si="73"/>
        <v>5.4618509472032528</v>
      </c>
      <c r="AC98" s="104">
        <f t="shared" ca="1" si="73"/>
        <v>2.5880837126216942</v>
      </c>
    </row>
    <row r="99" spans="7:29">
      <c r="H99" s="8">
        <f t="shared" ca="1" si="75"/>
        <v>8.7772908391624558</v>
      </c>
      <c r="I99" s="7" t="s">
        <v>205</v>
      </c>
      <c r="J99" s="143">
        <f t="shared" ca="1" si="76"/>
        <v>0.15206955144064588</v>
      </c>
      <c r="K99" s="104" t="str">
        <f t="shared" ca="1" si="77"/>
        <v/>
      </c>
      <c r="L99" s="104">
        <f t="shared" ca="1" si="77"/>
        <v>2.843806277444159</v>
      </c>
      <c r="M99" s="104">
        <f t="shared" ca="1" si="77"/>
        <v>1.0789491180650401</v>
      </c>
      <c r="N99" s="104" t="str">
        <f t="shared" ca="1" si="77"/>
        <v/>
      </c>
      <c r="O99" s="104" t="str">
        <f t="shared" ca="1" si="77"/>
        <v/>
      </c>
      <c r="P99" s="104" t="str">
        <f t="shared" ca="1" si="77"/>
        <v/>
      </c>
      <c r="Q99" s="104" t="str">
        <f t="shared" ca="1" si="77"/>
        <v/>
      </c>
      <c r="R99" s="104" t="str">
        <f t="shared" ca="1" si="77"/>
        <v/>
      </c>
      <c r="S99" s="104">
        <f t="shared" ca="1" si="77"/>
        <v>0.20740740740740735</v>
      </c>
      <c r="T99" s="104" t="str">
        <f t="shared" ca="1" si="77"/>
        <v/>
      </c>
      <c r="U99" s="104">
        <f t="shared" ca="1" si="77"/>
        <v>1.0923701894406506</v>
      </c>
      <c r="V99" s="104">
        <f t="shared" ca="1" si="77"/>
        <v>3.5547578468051988</v>
      </c>
      <c r="W99" s="104" t="str">
        <f t="shared" ca="1" si="77"/>
        <v/>
      </c>
      <c r="X99" s="104" t="str">
        <f t="shared" ca="1" si="77"/>
        <v/>
      </c>
      <c r="Y99" s="104" t="str">
        <f t="shared" ca="1" si="73"/>
        <v/>
      </c>
      <c r="Z99" s="104">
        <f t="shared" ca="1" si="73"/>
        <v>3.6972624466024202</v>
      </c>
      <c r="AA99" s="104" t="str">
        <f t="shared" ca="1" si="73"/>
        <v/>
      </c>
      <c r="AB99" s="104" t="str">
        <f t="shared" ca="1" si="73"/>
        <v/>
      </c>
      <c r="AC99" s="104">
        <f t="shared" ca="1" si="73"/>
        <v>3.6972624466024202</v>
      </c>
    </row>
    <row r="100" spans="7:29">
      <c r="H100" s="8">
        <f t="shared" ca="1" si="75"/>
        <v>1.6293105461294868</v>
      </c>
      <c r="I100" s="7" t="s">
        <v>206</v>
      </c>
      <c r="J100" s="143">
        <f t="shared" ca="1" si="76"/>
        <v>2.8228359803452441E-2</v>
      </c>
      <c r="K100" s="104" t="str">
        <f t="shared" ca="1" si="77"/>
        <v/>
      </c>
      <c r="L100" s="104" t="str">
        <f t="shared" ca="1" si="77"/>
        <v/>
      </c>
      <c r="M100" s="104" t="str">
        <f t="shared" ca="1" si="77"/>
        <v/>
      </c>
      <c r="N100" s="104" t="str">
        <f t="shared" ca="1" si="77"/>
        <v/>
      </c>
      <c r="O100" s="104" t="str">
        <f t="shared" ca="1" si="77"/>
        <v/>
      </c>
      <c r="P100" s="104" t="str">
        <f t="shared" ca="1" si="77"/>
        <v/>
      </c>
      <c r="Q100" s="104" t="str">
        <f t="shared" ca="1" si="77"/>
        <v/>
      </c>
      <c r="R100" s="104" t="str">
        <f t="shared" ca="1" si="77"/>
        <v/>
      </c>
      <c r="S100" s="104">
        <f t="shared" ca="1" si="77"/>
        <v>0.20740740740740735</v>
      </c>
      <c r="T100" s="104" t="str">
        <f t="shared" ca="1" si="77"/>
        <v/>
      </c>
      <c r="U100" s="104" t="str">
        <f t="shared" ca="1" si="77"/>
        <v/>
      </c>
      <c r="V100" s="104">
        <f t="shared" ca="1" si="77"/>
        <v>1.4219031387220795</v>
      </c>
      <c r="W100" s="104" t="str">
        <f t="shared" ca="1" si="77"/>
        <v/>
      </c>
      <c r="X100" s="104" t="str">
        <f t="shared" ca="1" si="77"/>
        <v/>
      </c>
      <c r="Y100" s="104">
        <f t="shared" ca="1" si="73"/>
        <v>1.790169346204366</v>
      </c>
      <c r="Z100" s="104">
        <f t="shared" ca="1" si="73"/>
        <v>1.109178733980726</v>
      </c>
      <c r="AA100" s="104">
        <f t="shared" ca="1" si="73"/>
        <v>3.6972624466024202</v>
      </c>
      <c r="AB100" s="104">
        <f t="shared" ca="1" si="73"/>
        <v>5.4618509472032528</v>
      </c>
      <c r="AC100" s="104">
        <f t="shared" ca="1" si="73"/>
        <v>1.109178733980726</v>
      </c>
    </row>
    <row r="101" spans="7:29">
      <c r="H101" s="8">
        <f t="shared" ca="1" si="75"/>
        <v>0.25</v>
      </c>
      <c r="I101" s="7" t="s">
        <v>207</v>
      </c>
      <c r="J101" s="143">
        <f t="shared" ca="1" si="76"/>
        <v>4.3313350960795041E-3</v>
      </c>
      <c r="K101" s="104" t="str">
        <f t="shared" ca="1" si="77"/>
        <v/>
      </c>
      <c r="L101" s="104" t="str">
        <f t="shared" ca="1" si="77"/>
        <v/>
      </c>
      <c r="M101" s="104" t="str">
        <f t="shared" ca="1" si="77"/>
        <v/>
      </c>
      <c r="N101" s="104" t="str">
        <f t="shared" ca="1" si="77"/>
        <v/>
      </c>
      <c r="O101" s="104" t="str">
        <f t="shared" ca="1" si="77"/>
        <v/>
      </c>
      <c r="P101" s="104" t="str">
        <f t="shared" ca="1" si="77"/>
        <v/>
      </c>
      <c r="Q101" s="104" t="str">
        <f t="shared" ca="1" si="77"/>
        <v/>
      </c>
      <c r="R101" s="104" t="str">
        <f t="shared" ca="1" si="77"/>
        <v/>
      </c>
      <c r="S101" s="104" t="str">
        <f t="shared" ca="1" si="77"/>
        <v/>
      </c>
      <c r="T101" s="104" t="str">
        <f t="shared" ca="1" si="77"/>
        <v/>
      </c>
      <c r="U101" s="104" t="str">
        <f t="shared" ca="1" si="77"/>
        <v/>
      </c>
      <c r="V101" s="104" t="str">
        <f t="shared" ca="1" si="77"/>
        <v/>
      </c>
      <c r="W101" s="104" t="str">
        <f t="shared" ca="1" si="77"/>
        <v/>
      </c>
      <c r="X101" s="104">
        <f t="shared" ca="1" si="77"/>
        <v>0.25</v>
      </c>
      <c r="Y101" s="104" t="str">
        <f t="shared" ca="1" si="73"/>
        <v/>
      </c>
      <c r="Z101" s="104" t="str">
        <f t="shared" ca="1" si="73"/>
        <v/>
      </c>
      <c r="AA101" s="104" t="str">
        <f t="shared" ca="1" si="73"/>
        <v/>
      </c>
      <c r="AB101" s="104" t="str">
        <f t="shared" ca="1" si="73"/>
        <v/>
      </c>
      <c r="AC101" s="104" t="str">
        <f t="shared" ca="1" si="73"/>
        <v/>
      </c>
    </row>
    <row r="102" spans="7:29">
      <c r="H102" s="8">
        <f t="shared" ca="1" si="75"/>
        <v>1.0706012753827199</v>
      </c>
      <c r="I102" s="7" t="s">
        <v>208</v>
      </c>
      <c r="J102" s="143">
        <f t="shared" ca="1" si="76"/>
        <v>1.854853151189061E-2</v>
      </c>
      <c r="K102" s="104">
        <f t="shared" ca="1" si="77"/>
        <v>0.71095156936103976</v>
      </c>
      <c r="L102" s="104" t="str">
        <f t="shared" ca="1" si="77"/>
        <v/>
      </c>
      <c r="M102" s="104">
        <f t="shared" ca="1" si="77"/>
        <v>0.35964970602168006</v>
      </c>
      <c r="N102" s="104" t="str">
        <f t="shared" ca="1" si="77"/>
        <v/>
      </c>
      <c r="O102" s="104" t="str">
        <f t="shared" ca="1" si="77"/>
        <v/>
      </c>
      <c r="P102" s="104" t="str">
        <f t="shared" ca="1" si="77"/>
        <v/>
      </c>
      <c r="Q102" s="104" t="str">
        <f t="shared" ca="1" si="77"/>
        <v/>
      </c>
      <c r="R102" s="104" t="str">
        <f t="shared" ca="1" si="77"/>
        <v/>
      </c>
      <c r="S102" s="104" t="str">
        <f t="shared" ca="1" si="77"/>
        <v/>
      </c>
      <c r="T102" s="104" t="str">
        <f t="shared" ca="1" si="77"/>
        <v/>
      </c>
      <c r="U102" s="104" t="str">
        <f t="shared" ca="1" si="77"/>
        <v/>
      </c>
      <c r="V102" s="104" t="str">
        <f t="shared" ca="1" si="77"/>
        <v/>
      </c>
      <c r="W102" s="104" t="str">
        <f t="shared" ca="1" si="77"/>
        <v/>
      </c>
      <c r="X102" s="104" t="str">
        <f t="shared" ca="1" si="77"/>
        <v/>
      </c>
      <c r="Y102" s="104" t="str">
        <f t="shared" ca="1" si="73"/>
        <v/>
      </c>
      <c r="Z102" s="104" t="str">
        <f t="shared" ca="1" si="73"/>
        <v/>
      </c>
      <c r="AA102" s="104" t="str">
        <f t="shared" ca="1" si="73"/>
        <v/>
      </c>
      <c r="AB102" s="104" t="str">
        <f t="shared" ca="1" si="73"/>
        <v/>
      </c>
      <c r="AC102" s="104" t="str">
        <f t="shared" ca="1" si="73"/>
        <v/>
      </c>
    </row>
    <row r="103" spans="7:29">
      <c r="H103" s="8">
        <f t="shared" ca="1" si="75"/>
        <v>0</v>
      </c>
      <c r="I103" s="7" t="s">
        <v>209</v>
      </c>
      <c r="J103" s="143">
        <f t="shared" ca="1" si="76"/>
        <v>0</v>
      </c>
      <c r="K103" s="104" t="str">
        <f t="shared" ca="1" si="77"/>
        <v/>
      </c>
      <c r="L103" s="104" t="str">
        <f t="shared" ca="1" si="77"/>
        <v/>
      </c>
      <c r="M103" s="104" t="str">
        <f t="shared" ca="1" si="77"/>
        <v/>
      </c>
      <c r="N103" s="104" t="str">
        <f t="shared" ca="1" si="77"/>
        <v/>
      </c>
      <c r="O103" s="104" t="str">
        <f t="shared" ca="1" si="77"/>
        <v/>
      </c>
      <c r="P103" s="104" t="str">
        <f t="shared" ca="1" si="77"/>
        <v/>
      </c>
      <c r="Q103" s="104" t="str">
        <f t="shared" ca="1" si="77"/>
        <v/>
      </c>
      <c r="R103" s="104" t="str">
        <f t="shared" ca="1" si="77"/>
        <v/>
      </c>
      <c r="S103" s="104" t="str">
        <f t="shared" ca="1" si="77"/>
        <v/>
      </c>
      <c r="T103" s="104" t="str">
        <f t="shared" ca="1" si="77"/>
        <v/>
      </c>
      <c r="U103" s="104" t="str">
        <f t="shared" ca="1" si="77"/>
        <v/>
      </c>
      <c r="V103" s="104" t="str">
        <f t="shared" ca="1" si="77"/>
        <v/>
      </c>
      <c r="W103" s="104" t="str">
        <f t="shared" ca="1" si="77"/>
        <v/>
      </c>
      <c r="X103" s="104" t="str">
        <f t="shared" ca="1" si="77"/>
        <v/>
      </c>
      <c r="Y103" s="104" t="str">
        <f t="shared" ca="1" si="73"/>
        <v/>
      </c>
      <c r="Z103" s="104" t="str">
        <f t="shared" ca="1" si="73"/>
        <v/>
      </c>
      <c r="AA103" s="104" t="str">
        <f t="shared" ca="1" si="73"/>
        <v/>
      </c>
      <c r="AB103" s="104" t="str">
        <f t="shared" ca="1" si="73"/>
        <v/>
      </c>
      <c r="AC103" s="104" t="str">
        <f t="shared" ca="1" si="73"/>
        <v/>
      </c>
    </row>
    <row r="104" spans="7:29">
      <c r="H104" s="8">
        <f t="shared" ca="1" si="75"/>
        <v>0</v>
      </c>
      <c r="I104" s="7" t="s">
        <v>210</v>
      </c>
      <c r="J104" s="143">
        <f ca="1">H104/H$105</f>
        <v>0</v>
      </c>
      <c r="K104" s="104" t="str">
        <f t="shared" ca="1" si="77"/>
        <v/>
      </c>
      <c r="L104" s="104" t="str">
        <f t="shared" ca="1" si="77"/>
        <v/>
      </c>
      <c r="M104" s="104" t="str">
        <f t="shared" ca="1" si="77"/>
        <v/>
      </c>
      <c r="N104" s="104" t="str">
        <f t="shared" ca="1" si="77"/>
        <v/>
      </c>
      <c r="O104" s="104" t="str">
        <f t="shared" ca="1" si="77"/>
        <v/>
      </c>
      <c r="P104" s="104" t="str">
        <f t="shared" ca="1" si="77"/>
        <v/>
      </c>
      <c r="Q104" s="104" t="str">
        <f t="shared" ca="1" si="77"/>
        <v/>
      </c>
      <c r="R104" s="104" t="str">
        <f t="shared" ca="1" si="77"/>
        <v/>
      </c>
      <c r="S104" s="104" t="str">
        <f t="shared" ca="1" si="77"/>
        <v/>
      </c>
      <c r="T104" s="104" t="str">
        <f t="shared" ca="1" si="77"/>
        <v/>
      </c>
      <c r="U104" s="104" t="str">
        <f t="shared" ca="1" si="77"/>
        <v/>
      </c>
      <c r="V104" s="104" t="str">
        <f t="shared" ca="1" si="77"/>
        <v/>
      </c>
      <c r="W104" s="104" t="str">
        <f t="shared" ca="1" si="77"/>
        <v/>
      </c>
      <c r="X104" s="104" t="str">
        <f t="shared" ca="1" si="77"/>
        <v/>
      </c>
      <c r="Y104" s="104" t="str">
        <f t="shared" ca="1" si="73"/>
        <v/>
      </c>
      <c r="Z104" s="104" t="str">
        <f t="shared" ca="1" si="73"/>
        <v/>
      </c>
      <c r="AA104" s="104" t="str">
        <f t="shared" ca="1" si="73"/>
        <v/>
      </c>
      <c r="AB104" s="104" t="str">
        <f t="shared" ca="1" si="73"/>
        <v/>
      </c>
      <c r="AC104" s="104" t="str">
        <f t="shared" ca="1" si="73"/>
        <v/>
      </c>
    </row>
    <row r="105" spans="7:29">
      <c r="H105" s="102">
        <f ca="1">SUM(H92:H104)</f>
        <v>57.718923716220154</v>
      </c>
      <c r="J105" s="143"/>
      <c r="K105" s="102">
        <f ca="1">SUM(K92:K104)</f>
        <v>7.1095156936103976</v>
      </c>
      <c r="L105" s="102">
        <f t="shared" ref="L105" ca="1" si="78">SUM(L92:L104)</f>
        <v>5.6773802166469052</v>
      </c>
      <c r="M105" s="102">
        <f t="shared" ref="M105" ca="1" si="79">SUM(M92:M104)</f>
        <v>4.8447680922174365</v>
      </c>
      <c r="N105" s="102">
        <f t="shared" ref="N105" ca="1" si="80">SUM(N92:N104)</f>
        <v>0</v>
      </c>
      <c r="O105" s="102">
        <f t="shared" ref="O105" ca="1" si="81">SUM(O92:O104)</f>
        <v>3.5803386924087319</v>
      </c>
      <c r="P105" s="102">
        <f t="shared" ref="P105" ca="1" si="82">SUM(P92:P104)</f>
        <v>5.3947455903252006</v>
      </c>
      <c r="Q105" s="102">
        <f t="shared" ref="Q105" ca="1" si="83">SUM(Q92:Q104)</f>
        <v>0</v>
      </c>
      <c r="R105" s="102">
        <f t="shared" ref="R105" ca="1" si="84">SUM(R92:R104)</f>
        <v>3.5291770012016657</v>
      </c>
      <c r="S105" s="102">
        <f t="shared" ref="S105" ca="1" si="85">SUM(S92:S104)</f>
        <v>0.62222222222222201</v>
      </c>
      <c r="T105" s="102">
        <f t="shared" ref="T105" ca="1" si="86">SUM(T92:T104)</f>
        <v>1.0587531003604997</v>
      </c>
      <c r="U105" s="102">
        <f t="shared" ref="U105" ca="1" si="87">SUM(U92:U104)</f>
        <v>9.2723991278711786</v>
      </c>
      <c r="V105" s="102">
        <f t="shared" ref="V105" ca="1" si="88">SUM(V92:V104)</f>
        <v>7.1095156936103976</v>
      </c>
      <c r="W105" s="102">
        <f t="shared" ref="W105" ca="1" si="89">SUM(W92:W104)</f>
        <v>7.5055197851446867</v>
      </c>
      <c r="X105" s="102">
        <f t="shared" ref="X105" ca="1" si="90">SUM(X92:X104)</f>
        <v>2.0145885006008326</v>
      </c>
      <c r="Y105" s="102">
        <f t="shared" ref="Y105" ca="1" si="91">SUM(Y92:Y104)</f>
        <v>3.5803386924087319</v>
      </c>
      <c r="Z105" s="102">
        <f t="shared" ref="Z105" ca="1" si="92">SUM(Z92:Z104)</f>
        <v>7.3945248932048404</v>
      </c>
      <c r="AA105" s="102">
        <f t="shared" ref="AA105" ca="1" si="93">SUM(AA92:AA104)</f>
        <v>7.3945248932048404</v>
      </c>
      <c r="AB105" s="102">
        <f t="shared" ref="AB105" ca="1" si="94">SUM(AB92:AB104)</f>
        <v>10.923701894406506</v>
      </c>
      <c r="AC105" s="102">
        <f t="shared" ref="AC105" ca="1" si="95">SUM(AC92:AC104)</f>
        <v>7.3945248932048404</v>
      </c>
    </row>
    <row r="107" spans="7:29">
      <c r="H107" s="8"/>
      <c r="I107" s="3" t="s">
        <v>213</v>
      </c>
      <c r="J107" s="8"/>
      <c r="K107" s="27">
        <f>K90</f>
        <v>204111</v>
      </c>
      <c r="L107" s="27">
        <f t="shared" ref="L107:AC107" si="96">L90</f>
        <v>204113</v>
      </c>
      <c r="M107" s="27">
        <f t="shared" si="96"/>
        <v>204211</v>
      </c>
      <c r="N107" s="27">
        <f t="shared" si="96"/>
        <v>204231</v>
      </c>
      <c r="O107" s="27">
        <f t="shared" si="96"/>
        <v>204232</v>
      </c>
      <c r="P107" s="27">
        <f t="shared" si="96"/>
        <v>204251</v>
      </c>
      <c r="Q107" s="27">
        <f t="shared" si="96"/>
        <v>204306</v>
      </c>
      <c r="R107" s="27">
        <f t="shared" si="96"/>
        <v>204315</v>
      </c>
      <c r="S107" s="27">
        <f t="shared" si="96"/>
        <v>204321</v>
      </c>
      <c r="T107" s="27">
        <f t="shared" si="96"/>
        <v>204341</v>
      </c>
      <c r="U107" s="27">
        <f t="shared" si="96"/>
        <v>204361</v>
      </c>
      <c r="V107" s="27">
        <f t="shared" si="96"/>
        <v>204362</v>
      </c>
      <c r="W107" s="27">
        <f t="shared" si="96"/>
        <v>204451</v>
      </c>
      <c r="X107" s="27">
        <f t="shared" si="96"/>
        <v>204490</v>
      </c>
      <c r="Y107" s="27">
        <f t="shared" si="96"/>
        <v>204390</v>
      </c>
      <c r="Z107" s="27">
        <f t="shared" si="96"/>
        <v>204491</v>
      </c>
      <c r="AA107" s="27">
        <f t="shared" si="96"/>
        <v>204497</v>
      </c>
      <c r="AB107" s="27">
        <f t="shared" si="96"/>
        <v>204496</v>
      </c>
      <c r="AC107" s="27">
        <f t="shared" si="96"/>
        <v>204499</v>
      </c>
    </row>
    <row r="108" spans="7:29">
      <c r="H108" s="8"/>
      <c r="I108" s="12" t="s">
        <v>193</v>
      </c>
      <c r="J108" s="8" t="s">
        <v>217</v>
      </c>
      <c r="K108" s="103">
        <v>204111</v>
      </c>
      <c r="L108" s="31">
        <v>204113</v>
      </c>
      <c r="M108" s="32">
        <v>204211</v>
      </c>
      <c r="N108" s="33">
        <v>204231</v>
      </c>
      <c r="O108" s="34">
        <v>204232</v>
      </c>
      <c r="P108" s="35">
        <v>204251</v>
      </c>
      <c r="Q108" s="33">
        <v>204306</v>
      </c>
      <c r="R108" s="34">
        <v>204315</v>
      </c>
      <c r="S108" s="36">
        <v>204321</v>
      </c>
      <c r="T108" s="35">
        <v>204341</v>
      </c>
      <c r="U108" s="34">
        <v>204361</v>
      </c>
      <c r="V108" s="33">
        <v>204362</v>
      </c>
      <c r="W108" s="32">
        <v>204451</v>
      </c>
      <c r="X108" s="145">
        <v>204490</v>
      </c>
      <c r="Y108" s="3">
        <v>204390</v>
      </c>
      <c r="Z108" s="3">
        <v>204491</v>
      </c>
      <c r="AA108" s="3">
        <v>204497</v>
      </c>
      <c r="AB108" s="3">
        <v>204496</v>
      </c>
      <c r="AC108" s="3">
        <v>204499</v>
      </c>
    </row>
    <row r="109" spans="7:29">
      <c r="G109">
        <v>1</v>
      </c>
      <c r="H109" s="8">
        <f ca="1">SUM(K109:X109)</f>
        <v>2.206763961425692</v>
      </c>
      <c r="I109" s="7" t="s">
        <v>198</v>
      </c>
      <c r="J109" s="143">
        <f ca="1">H109/H$122</f>
        <v>6.1485667063076822E-2</v>
      </c>
      <c r="K109" s="104">
        <f ca="1">INDIRECT("'"&amp;K$22&amp;"'!$AF"&amp;ROW())</f>
        <v>0.89843121543489191</v>
      </c>
      <c r="L109" s="104" t="str">
        <f t="shared" ref="L109:AC121" ca="1" si="97">INDIRECT("'"&amp;L$22&amp;"'!$AF"&amp;ROW())</f>
        <v/>
      </c>
      <c r="M109" s="104" t="str">
        <f t="shared" ca="1" si="97"/>
        <v/>
      </c>
      <c r="N109" s="104" t="str">
        <f t="shared" ca="1" si="97"/>
        <v/>
      </c>
      <c r="O109" s="104">
        <f t="shared" ca="1" si="97"/>
        <v>1.3083327459908001</v>
      </c>
      <c r="P109" s="104" t="str">
        <f t="shared" ca="1" si="97"/>
        <v/>
      </c>
      <c r="Q109" s="104" t="str">
        <f t="shared" ca="1" si="97"/>
        <v/>
      </c>
      <c r="R109" s="104" t="str">
        <f t="shared" ca="1" si="97"/>
        <v/>
      </c>
      <c r="S109" s="104" t="str">
        <f t="shared" ca="1" si="97"/>
        <v/>
      </c>
      <c r="T109" s="104" t="str">
        <f t="shared" ca="1" si="97"/>
        <v/>
      </c>
      <c r="U109" s="104" t="str">
        <f t="shared" ca="1" si="97"/>
        <v/>
      </c>
      <c r="V109" s="104" t="str">
        <f t="shared" ca="1" si="97"/>
        <v/>
      </c>
      <c r="W109" s="104" t="str">
        <f ca="1">INDIRECT("'"&amp;W$22&amp;"'!$AF"&amp;ROW())</f>
        <v/>
      </c>
      <c r="X109" s="104" t="str">
        <f t="shared" ref="X109:AC109" ca="1" si="98">INDIRECT("'"&amp;X$22&amp;"'!$AF"&amp;ROW())</f>
        <v/>
      </c>
      <c r="Y109" s="104" t="str">
        <f t="shared" ca="1" si="98"/>
        <v/>
      </c>
      <c r="Z109" s="104" t="str">
        <f t="shared" ca="1" si="98"/>
        <v/>
      </c>
      <c r="AA109" s="104" t="str">
        <f t="shared" ca="1" si="98"/>
        <v/>
      </c>
      <c r="AB109" s="104" t="str">
        <f t="shared" ca="1" si="98"/>
        <v/>
      </c>
      <c r="AC109" s="104" t="str">
        <f t="shared" ca="1" si="98"/>
        <v/>
      </c>
    </row>
    <row r="110" spans="7:29">
      <c r="H110" s="8">
        <f t="shared" ref="H110:H121" ca="1" si="99">SUM(K110:X110)</f>
        <v>3.320973594506099</v>
      </c>
      <c r="I110" s="7" t="s">
        <v>199</v>
      </c>
      <c r="J110" s="143">
        <f t="shared" ref="J110:J120" ca="1" si="100">H110/H$122</f>
        <v>9.253018461709514E-2</v>
      </c>
      <c r="K110" s="104">
        <f t="shared" ref="K110:Z121" ca="1" si="101">INDIRECT("'"&amp;K$22&amp;"'!$AF"&amp;ROW())</f>
        <v>1.0781174585218702</v>
      </c>
      <c r="L110" s="104">
        <f t="shared" ca="1" si="101"/>
        <v>0.74761871199474295</v>
      </c>
      <c r="M110" s="104" t="str">
        <f t="shared" ca="1" si="101"/>
        <v/>
      </c>
      <c r="N110" s="104" t="str">
        <f t="shared" ca="1" si="101"/>
        <v/>
      </c>
      <c r="O110" s="104">
        <f t="shared" ca="1" si="101"/>
        <v>1.4952374239894859</v>
      </c>
      <c r="P110" s="104" t="str">
        <f t="shared" ca="1" si="101"/>
        <v/>
      </c>
      <c r="Q110" s="104" t="str">
        <f t="shared" ca="1" si="101"/>
        <v/>
      </c>
      <c r="R110" s="104" t="str">
        <f t="shared" ca="1" si="101"/>
        <v/>
      </c>
      <c r="S110" s="104" t="str">
        <f t="shared" ca="1" si="101"/>
        <v/>
      </c>
      <c r="T110" s="104" t="str">
        <f t="shared" ca="1" si="101"/>
        <v/>
      </c>
      <c r="U110" s="104" t="str">
        <f t="shared" ca="1" si="101"/>
        <v/>
      </c>
      <c r="V110" s="104" t="str">
        <f t="shared" ca="1" si="101"/>
        <v/>
      </c>
      <c r="W110" s="104" t="str">
        <f t="shared" ca="1" si="101"/>
        <v/>
      </c>
      <c r="X110" s="104" t="str">
        <f t="shared" ca="1" si="101"/>
        <v/>
      </c>
      <c r="Y110" s="104" t="str">
        <f t="shared" ca="1" si="101"/>
        <v/>
      </c>
      <c r="Z110" s="104" t="str">
        <f t="shared" ca="1" si="101"/>
        <v/>
      </c>
      <c r="AA110" s="104" t="str">
        <f t="shared" ca="1" si="97"/>
        <v/>
      </c>
      <c r="AB110" s="104" t="str">
        <f t="shared" ca="1" si="97"/>
        <v/>
      </c>
      <c r="AC110" s="104" t="str">
        <f t="shared" ca="1" si="97"/>
        <v/>
      </c>
    </row>
    <row r="111" spans="7:29">
      <c r="H111" s="8">
        <f t="shared" ca="1" si="99"/>
        <v>3.7853607463084682</v>
      </c>
      <c r="I111" s="7" t="s">
        <v>200</v>
      </c>
      <c r="J111" s="143">
        <f t="shared" ca="1" si="100"/>
        <v>0.10546910980492721</v>
      </c>
      <c r="K111" s="104">
        <f t="shared" ca="1" si="101"/>
        <v>0.26952936463046756</v>
      </c>
      <c r="L111" s="104" t="str">
        <f t="shared" ca="1" si="101"/>
        <v/>
      </c>
      <c r="M111" s="104" t="str">
        <f t="shared" ca="1" si="101"/>
        <v/>
      </c>
      <c r="N111" s="104">
        <f t="shared" ca="1" si="101"/>
        <v>0.37380935599737147</v>
      </c>
      <c r="O111" s="104">
        <f t="shared" ca="1" si="101"/>
        <v>0.37380935599737147</v>
      </c>
      <c r="P111" s="104" t="str">
        <f t="shared" ca="1" si="101"/>
        <v/>
      </c>
      <c r="Q111" s="104">
        <f t="shared" ca="1" si="101"/>
        <v>2.7682126696832579</v>
      </c>
      <c r="R111" s="104" t="str">
        <f t="shared" ca="1" si="101"/>
        <v/>
      </c>
      <c r="S111" s="104" t="str">
        <f t="shared" ca="1" si="101"/>
        <v/>
      </c>
      <c r="T111" s="104" t="str">
        <f t="shared" ca="1" si="101"/>
        <v/>
      </c>
      <c r="U111" s="104" t="str">
        <f t="shared" ca="1" si="101"/>
        <v/>
      </c>
      <c r="V111" s="104" t="str">
        <f t="shared" ca="1" si="101"/>
        <v/>
      </c>
      <c r="W111" s="104" t="str">
        <f t="shared" ca="1" si="101"/>
        <v/>
      </c>
      <c r="X111" s="104" t="str">
        <f t="shared" ca="1" si="101"/>
        <v/>
      </c>
      <c r="Y111" s="104" t="str">
        <f t="shared" ca="1" si="97"/>
        <v/>
      </c>
      <c r="Z111" s="104" t="str">
        <f t="shared" ca="1" si="97"/>
        <v/>
      </c>
      <c r="AA111" s="104" t="str">
        <f t="shared" ca="1" si="97"/>
        <v/>
      </c>
      <c r="AB111" s="104" t="str">
        <f t="shared" ca="1" si="97"/>
        <v/>
      </c>
      <c r="AC111" s="104" t="str">
        <f t="shared" ca="1" si="97"/>
        <v/>
      </c>
    </row>
    <row r="112" spans="7:29">
      <c r="H112" s="8">
        <f t="shared" ca="1" si="99"/>
        <v>0.26952936463046756</v>
      </c>
      <c r="I112" s="7" t="s">
        <v>201</v>
      </c>
      <c r="J112" s="143">
        <f t="shared" ca="1" si="100"/>
        <v>7.5097260364379911E-3</v>
      </c>
      <c r="K112" s="104">
        <f t="shared" ca="1" si="101"/>
        <v>0.26952936463046756</v>
      </c>
      <c r="L112" s="104" t="str">
        <f t="shared" ca="1" si="101"/>
        <v/>
      </c>
      <c r="M112" s="104" t="str">
        <f t="shared" ca="1" si="101"/>
        <v/>
      </c>
      <c r="N112" s="104" t="str">
        <f t="shared" ca="1" si="101"/>
        <v/>
      </c>
      <c r="O112" s="104" t="str">
        <f t="shared" ca="1" si="101"/>
        <v/>
      </c>
      <c r="P112" s="104" t="str">
        <f t="shared" ca="1" si="101"/>
        <v/>
      </c>
      <c r="Q112" s="104" t="str">
        <f t="shared" ca="1" si="101"/>
        <v/>
      </c>
      <c r="R112" s="104" t="str">
        <f t="shared" ca="1" si="101"/>
        <v/>
      </c>
      <c r="S112" s="104" t="str">
        <f t="shared" ca="1" si="101"/>
        <v/>
      </c>
      <c r="T112" s="104" t="str">
        <f t="shared" ca="1" si="101"/>
        <v/>
      </c>
      <c r="U112" s="104" t="str">
        <f t="shared" ca="1" si="101"/>
        <v/>
      </c>
      <c r="V112" s="104" t="str">
        <f t="shared" ca="1" si="101"/>
        <v/>
      </c>
      <c r="W112" s="104" t="str">
        <f t="shared" ca="1" si="101"/>
        <v/>
      </c>
      <c r="X112" s="104" t="str">
        <f t="shared" ca="1" si="101"/>
        <v/>
      </c>
      <c r="Y112" s="104" t="str">
        <f t="shared" ca="1" si="97"/>
        <v/>
      </c>
      <c r="Z112" s="104" t="str">
        <f t="shared" ca="1" si="97"/>
        <v/>
      </c>
      <c r="AA112" s="104" t="str">
        <f t="shared" ca="1" si="97"/>
        <v/>
      </c>
      <c r="AB112" s="104" t="str">
        <f t="shared" ca="1" si="97"/>
        <v/>
      </c>
      <c r="AC112" s="104" t="str">
        <f t="shared" ca="1" si="97"/>
        <v/>
      </c>
    </row>
    <row r="113" spans="8:29">
      <c r="H113" s="8">
        <f t="shared" ca="1" si="99"/>
        <v>1.0135388591693568</v>
      </c>
      <c r="I113" s="7" t="s">
        <v>202</v>
      </c>
      <c r="J113" s="143">
        <f t="shared" ca="1" si="100"/>
        <v>2.8239591519392412E-2</v>
      </c>
      <c r="K113" s="104" t="str">
        <f t="shared" ca="1" si="101"/>
        <v/>
      </c>
      <c r="L113" s="104" t="str">
        <f t="shared" ca="1" si="101"/>
        <v/>
      </c>
      <c r="M113" s="104" t="str">
        <f t="shared" ca="1" si="101"/>
        <v/>
      </c>
      <c r="N113" s="104">
        <f t="shared" ca="1" si="101"/>
        <v>0.37380935599737147</v>
      </c>
      <c r="O113" s="104">
        <f t="shared" ca="1" si="101"/>
        <v>0.28035701699802856</v>
      </c>
      <c r="P113" s="104" t="str">
        <f t="shared" ca="1" si="101"/>
        <v/>
      </c>
      <c r="Q113" s="104" t="str">
        <f t="shared" ca="1" si="101"/>
        <v/>
      </c>
      <c r="R113" s="104" t="str">
        <f t="shared" ca="1" si="101"/>
        <v/>
      </c>
      <c r="S113" s="104" t="str">
        <f t="shared" ca="1" si="101"/>
        <v/>
      </c>
      <c r="T113" s="104" t="str">
        <f t="shared" ca="1" si="101"/>
        <v/>
      </c>
      <c r="U113" s="104">
        <f t="shared" ca="1" si="101"/>
        <v>0.35937248617395673</v>
      </c>
      <c r="V113" s="104" t="str">
        <f t="shared" ca="1" si="101"/>
        <v/>
      </c>
      <c r="W113" s="104" t="str">
        <f t="shared" ca="1" si="101"/>
        <v/>
      </c>
      <c r="X113" s="104" t="str">
        <f t="shared" ca="1" si="101"/>
        <v/>
      </c>
      <c r="Y113" s="104" t="str">
        <f t="shared" ca="1" si="97"/>
        <v/>
      </c>
      <c r="Z113" s="104" t="str">
        <f t="shared" ca="1" si="97"/>
        <v/>
      </c>
      <c r="AA113" s="104" t="str">
        <f t="shared" ca="1" si="97"/>
        <v/>
      </c>
      <c r="AB113" s="104" t="str">
        <f t="shared" ca="1" si="97"/>
        <v/>
      </c>
      <c r="AC113" s="104" t="str">
        <f t="shared" ca="1" si="97"/>
        <v/>
      </c>
    </row>
    <row r="114" spans="8:29">
      <c r="H114" s="8">
        <f t="shared" ca="1" si="99"/>
        <v>0.71874497234791357</v>
      </c>
      <c r="I114" s="7" t="s">
        <v>203</v>
      </c>
      <c r="J114" s="143">
        <f t="shared" ca="1" si="100"/>
        <v>2.002593609716798E-2</v>
      </c>
      <c r="K114" s="104">
        <f t="shared" ca="1" si="101"/>
        <v>0.71874497234791357</v>
      </c>
      <c r="L114" s="104" t="str">
        <f t="shared" ca="1" si="101"/>
        <v/>
      </c>
      <c r="M114" s="104" t="str">
        <f t="shared" ca="1" si="101"/>
        <v/>
      </c>
      <c r="N114" s="104" t="str">
        <f t="shared" ca="1" si="101"/>
        <v/>
      </c>
      <c r="O114" s="104" t="str">
        <f t="shared" ca="1" si="101"/>
        <v/>
      </c>
      <c r="P114" s="104" t="str">
        <f t="shared" ca="1" si="101"/>
        <v/>
      </c>
      <c r="Q114" s="104" t="str">
        <f t="shared" ca="1" si="101"/>
        <v/>
      </c>
      <c r="R114" s="104" t="str">
        <f t="shared" ca="1" si="101"/>
        <v/>
      </c>
      <c r="S114" s="104" t="str">
        <f t="shared" ca="1" si="101"/>
        <v/>
      </c>
      <c r="T114" s="104" t="str">
        <f t="shared" ca="1" si="101"/>
        <v/>
      </c>
      <c r="U114" s="104" t="str">
        <f t="shared" ca="1" si="101"/>
        <v/>
      </c>
      <c r="V114" s="104" t="str">
        <f t="shared" ca="1" si="101"/>
        <v/>
      </c>
      <c r="W114" s="104" t="str">
        <f t="shared" ca="1" si="101"/>
        <v/>
      </c>
      <c r="X114" s="104" t="str">
        <f t="shared" ca="1" si="101"/>
        <v/>
      </c>
      <c r="Y114" s="104" t="str">
        <f t="shared" ca="1" si="97"/>
        <v/>
      </c>
      <c r="Z114" s="104" t="str">
        <f t="shared" ca="1" si="97"/>
        <v/>
      </c>
      <c r="AA114" s="104" t="str">
        <f t="shared" ca="1" si="97"/>
        <v/>
      </c>
      <c r="AB114" s="104" t="str">
        <f t="shared" ca="1" si="97"/>
        <v/>
      </c>
      <c r="AC114" s="104" t="str">
        <f t="shared" ca="1" si="97"/>
        <v/>
      </c>
    </row>
    <row r="115" spans="8:29">
      <c r="H115" s="8">
        <f t="shared" ca="1" si="99"/>
        <v>8.959244860828969</v>
      </c>
      <c r="I115" s="7" t="s">
        <v>204</v>
      </c>
      <c r="J115" s="143">
        <f t="shared" ca="1" si="100"/>
        <v>0.24962576708640039</v>
      </c>
      <c r="K115" s="104" t="str">
        <f t="shared" ca="1" si="101"/>
        <v/>
      </c>
      <c r="L115" s="104" t="str">
        <f t="shared" ca="1" si="101"/>
        <v/>
      </c>
      <c r="M115" s="104" t="str">
        <f t="shared" ca="1" si="101"/>
        <v/>
      </c>
      <c r="N115" s="104" t="str">
        <f t="shared" ca="1" si="101"/>
        <v/>
      </c>
      <c r="O115" s="104">
        <f t="shared" ca="1" si="101"/>
        <v>0.28035701699802856</v>
      </c>
      <c r="P115" s="104" t="str">
        <f t="shared" ca="1" si="101"/>
        <v/>
      </c>
      <c r="Q115" s="104">
        <f t="shared" ca="1" si="101"/>
        <v>2.3891012409037424</v>
      </c>
      <c r="R115" s="104" t="str">
        <f t="shared" ca="1" si="101"/>
        <v/>
      </c>
      <c r="S115" s="104">
        <f t="shared" ca="1" si="101"/>
        <v>0.79586172220675144</v>
      </c>
      <c r="T115" s="104" t="str">
        <f t="shared" ca="1" si="101"/>
        <v/>
      </c>
      <c r="U115" s="104">
        <f t="shared" ca="1" si="101"/>
        <v>2.2957003650669465</v>
      </c>
      <c r="V115" s="104">
        <f t="shared" ca="1" si="101"/>
        <v>2.1995455265139845</v>
      </c>
      <c r="W115" s="104" t="str">
        <f t="shared" ca="1" si="101"/>
        <v/>
      </c>
      <c r="X115" s="104">
        <f t="shared" ca="1" si="101"/>
        <v>0.99867898913951547</v>
      </c>
      <c r="Y115" s="104">
        <f t="shared" ca="1" si="97"/>
        <v>4.2850961627029065</v>
      </c>
      <c r="Z115" s="104">
        <f t="shared" ca="1" si="97"/>
        <v>1.3981505847953215</v>
      </c>
      <c r="AA115" s="104">
        <f t="shared" ca="1" si="97"/>
        <v>4.3042018696817461</v>
      </c>
      <c r="AB115" s="104">
        <f t="shared" ca="1" si="97"/>
        <v>12.696115214385657</v>
      </c>
      <c r="AC115" s="104">
        <f t="shared" ca="1" si="97"/>
        <v>1.3981505847953215</v>
      </c>
    </row>
    <row r="116" spans="8:29">
      <c r="H116" s="8">
        <f t="shared" ca="1" si="99"/>
        <v>6.4189993072791225</v>
      </c>
      <c r="I116" s="7" t="s">
        <v>205</v>
      </c>
      <c r="J116" s="143">
        <f t="shared" ca="1" si="100"/>
        <v>0.1788485135630464</v>
      </c>
      <c r="K116" s="104" t="str">
        <f t="shared" ca="1" si="101"/>
        <v/>
      </c>
      <c r="L116" s="104">
        <f t="shared" ca="1" si="101"/>
        <v>1.4952374239894859</v>
      </c>
      <c r="M116" s="104" t="str">
        <f t="shared" ca="1" si="101"/>
        <v/>
      </c>
      <c r="N116" s="104" t="str">
        <f t="shared" ca="1" si="101"/>
        <v/>
      </c>
      <c r="O116" s="104" t="str">
        <f t="shared" ca="1" si="101"/>
        <v/>
      </c>
      <c r="P116" s="104" t="str">
        <f t="shared" ca="1" si="101"/>
        <v/>
      </c>
      <c r="Q116" s="104" t="str">
        <f t="shared" ca="1" si="101"/>
        <v/>
      </c>
      <c r="R116" s="104" t="str">
        <f t="shared" ca="1" si="101"/>
        <v/>
      </c>
      <c r="S116" s="104">
        <f t="shared" ca="1" si="101"/>
        <v>0.79586172220675144</v>
      </c>
      <c r="T116" s="104" t="str">
        <f t="shared" ca="1" si="101"/>
        <v/>
      </c>
      <c r="U116" s="104">
        <f t="shared" ca="1" si="101"/>
        <v>0.46199095022624437</v>
      </c>
      <c r="V116" s="104">
        <f t="shared" ca="1" si="101"/>
        <v>3.6659092108566411</v>
      </c>
      <c r="W116" s="104" t="str">
        <f t="shared" ca="1" si="101"/>
        <v/>
      </c>
      <c r="X116" s="104" t="str">
        <f t="shared" ca="1" si="101"/>
        <v/>
      </c>
      <c r="Y116" s="104" t="str">
        <f t="shared" ca="1" si="97"/>
        <v/>
      </c>
      <c r="Z116" s="104">
        <f t="shared" ca="1" si="97"/>
        <v>1.9973579782790309</v>
      </c>
      <c r="AA116" s="104" t="str">
        <f t="shared" ca="1" si="97"/>
        <v/>
      </c>
      <c r="AB116" s="104" t="str">
        <f t="shared" ca="1" si="97"/>
        <v/>
      </c>
      <c r="AC116" s="104">
        <f t="shared" ca="1" si="97"/>
        <v>1.9973579782790309</v>
      </c>
    </row>
    <row r="117" spans="8:29">
      <c r="H117" s="8">
        <f t="shared" ca="1" si="99"/>
        <v>3.3684027902896787</v>
      </c>
      <c r="I117" s="7" t="s">
        <v>206</v>
      </c>
      <c r="J117" s="143">
        <f t="shared" ca="1" si="100"/>
        <v>9.3851674269814778E-2</v>
      </c>
      <c r="K117" s="104" t="str">
        <f t="shared" ca="1" si="101"/>
        <v/>
      </c>
      <c r="L117" s="104" t="str">
        <f t="shared" ca="1" si="101"/>
        <v/>
      </c>
      <c r="M117" s="104" t="str">
        <f t="shared" ca="1" si="101"/>
        <v/>
      </c>
      <c r="N117" s="104" t="str">
        <f t="shared" ca="1" si="101"/>
        <v/>
      </c>
      <c r="O117" s="104" t="str">
        <f t="shared" ca="1" si="101"/>
        <v/>
      </c>
      <c r="P117" s="104" t="str">
        <f t="shared" ca="1" si="101"/>
        <v/>
      </c>
      <c r="Q117" s="104" t="str">
        <f t="shared" ca="1" si="101"/>
        <v/>
      </c>
      <c r="R117" s="104" t="str">
        <f t="shared" ca="1" si="101"/>
        <v/>
      </c>
      <c r="S117" s="104">
        <f t="shared" ca="1" si="101"/>
        <v>0.79586172220675144</v>
      </c>
      <c r="T117" s="104" t="str">
        <f t="shared" ca="1" si="101"/>
        <v/>
      </c>
      <c r="U117" s="104">
        <f t="shared" ca="1" si="101"/>
        <v>0.34733330191050782</v>
      </c>
      <c r="V117" s="104">
        <f t="shared" ca="1" si="101"/>
        <v>1.4663636843426566</v>
      </c>
      <c r="W117" s="104" t="str">
        <f t="shared" ca="1" si="101"/>
        <v/>
      </c>
      <c r="X117" s="104">
        <f t="shared" ca="1" si="101"/>
        <v>0.75884408182976304</v>
      </c>
      <c r="Y117" s="104">
        <f t="shared" ca="1" si="97"/>
        <v>4.2850961627029065</v>
      </c>
      <c r="Z117" s="104">
        <f t="shared" ca="1" si="97"/>
        <v>0.59920739348370922</v>
      </c>
      <c r="AA117" s="104">
        <f t="shared" ca="1" si="97"/>
        <v>4.3042018696817461</v>
      </c>
      <c r="AB117" s="104">
        <f t="shared" ca="1" si="97"/>
        <v>12.696115214385657</v>
      </c>
      <c r="AC117" s="104">
        <f t="shared" ca="1" si="97"/>
        <v>0.59920739348370922</v>
      </c>
    </row>
    <row r="118" spans="8:29">
      <c r="H118" s="8">
        <f t="shared" ca="1" si="99"/>
        <v>0.45138057929724595</v>
      </c>
      <c r="I118" s="7" t="s">
        <v>207</v>
      </c>
      <c r="J118" s="143">
        <f t="shared" ca="1" si="100"/>
        <v>1.2576531293124322E-2</v>
      </c>
      <c r="K118" s="104" t="str">
        <f t="shared" ca="1" si="101"/>
        <v/>
      </c>
      <c r="L118" s="104" t="str">
        <f t="shared" ca="1" si="101"/>
        <v/>
      </c>
      <c r="M118" s="104" t="str">
        <f t="shared" ca="1" si="101"/>
        <v/>
      </c>
      <c r="N118" s="104" t="str">
        <f t="shared" ca="1" si="101"/>
        <v/>
      </c>
      <c r="O118" s="104" t="str">
        <f t="shared" ca="1" si="101"/>
        <v/>
      </c>
      <c r="P118" s="104" t="str">
        <f t="shared" ca="1" si="101"/>
        <v/>
      </c>
      <c r="Q118" s="104" t="str">
        <f t="shared" ca="1" si="101"/>
        <v/>
      </c>
      <c r="R118" s="104" t="str">
        <f t="shared" ca="1" si="101"/>
        <v/>
      </c>
      <c r="S118" s="104" t="str">
        <f t="shared" ca="1" si="101"/>
        <v/>
      </c>
      <c r="T118" s="104" t="str">
        <f t="shared" ca="1" si="101"/>
        <v/>
      </c>
      <c r="U118" s="104">
        <f t="shared" ca="1" si="101"/>
        <v>0.20977564102564103</v>
      </c>
      <c r="V118" s="104" t="str">
        <f t="shared" ca="1" si="101"/>
        <v/>
      </c>
      <c r="W118" s="104" t="str">
        <f t="shared" ca="1" si="101"/>
        <v/>
      </c>
      <c r="X118" s="104">
        <f t="shared" ca="1" si="101"/>
        <v>0.24160493827160492</v>
      </c>
      <c r="Y118" s="104" t="str">
        <f t="shared" ca="1" si="97"/>
        <v/>
      </c>
      <c r="Z118" s="104" t="str">
        <f t="shared" ca="1" si="97"/>
        <v/>
      </c>
      <c r="AA118" s="104" t="str">
        <f t="shared" ca="1" si="97"/>
        <v/>
      </c>
      <c r="AB118" s="104" t="str">
        <f t="shared" ca="1" si="97"/>
        <v/>
      </c>
      <c r="AC118" s="104" t="str">
        <f t="shared" ca="1" si="97"/>
        <v/>
      </c>
    </row>
    <row r="119" spans="8:29">
      <c r="H119" s="8">
        <f t="shared" ca="1" si="99"/>
        <v>0.91517471091000502</v>
      </c>
      <c r="I119" s="7" t="s">
        <v>208</v>
      </c>
      <c r="J119" s="143">
        <f t="shared" ca="1" si="100"/>
        <v>2.5498933534879063E-2</v>
      </c>
      <c r="K119" s="104">
        <f t="shared" ca="1" si="101"/>
        <v>0.35937248617395678</v>
      </c>
      <c r="L119" s="104" t="str">
        <f t="shared" ca="1" si="101"/>
        <v/>
      </c>
      <c r="M119" s="104" t="str">
        <f t="shared" ca="1" si="101"/>
        <v/>
      </c>
      <c r="N119" s="104" t="str">
        <f t="shared" ca="1" si="101"/>
        <v/>
      </c>
      <c r="O119" s="104" t="str">
        <f t="shared" ca="1" si="101"/>
        <v/>
      </c>
      <c r="P119" s="104" t="str">
        <f t="shared" ca="1" si="101"/>
        <v/>
      </c>
      <c r="Q119" s="104" t="str">
        <f t="shared" ca="1" si="101"/>
        <v/>
      </c>
      <c r="R119" s="104" t="str">
        <f t="shared" ca="1" si="101"/>
        <v/>
      </c>
      <c r="S119" s="104" t="str">
        <f t="shared" ca="1" si="101"/>
        <v/>
      </c>
      <c r="T119" s="104" t="str">
        <f t="shared" ca="1" si="101"/>
        <v/>
      </c>
      <c r="U119" s="104">
        <f t="shared" ca="1" si="101"/>
        <v>0.20977564102564103</v>
      </c>
      <c r="V119" s="104" t="str">
        <f t="shared" ca="1" si="101"/>
        <v/>
      </c>
      <c r="W119" s="104" t="str">
        <f t="shared" ca="1" si="101"/>
        <v/>
      </c>
      <c r="X119" s="104">
        <f t="shared" ca="1" si="101"/>
        <v>0.34602658371040723</v>
      </c>
      <c r="Y119" s="104" t="str">
        <f t="shared" ca="1" si="97"/>
        <v/>
      </c>
      <c r="Z119" s="104" t="str">
        <f t="shared" ca="1" si="97"/>
        <v/>
      </c>
      <c r="AA119" s="104" t="str">
        <f t="shared" ca="1" si="97"/>
        <v/>
      </c>
      <c r="AB119" s="104" t="str">
        <f t="shared" ca="1" si="97"/>
        <v/>
      </c>
      <c r="AC119" s="104" t="str">
        <f t="shared" ca="1" si="97"/>
        <v/>
      </c>
    </row>
    <row r="120" spans="8:29">
      <c r="H120" s="8">
        <f t="shared" ca="1" si="99"/>
        <v>0.55580222473604823</v>
      </c>
      <c r="I120" s="7" t="s">
        <v>209</v>
      </c>
      <c r="J120" s="143">
        <f t="shared" ca="1" si="100"/>
        <v>1.5485965486295074E-2</v>
      </c>
      <c r="K120" s="104" t="str">
        <f t="shared" ca="1" si="101"/>
        <v/>
      </c>
      <c r="L120" s="104" t="str">
        <f t="shared" ca="1" si="101"/>
        <v/>
      </c>
      <c r="M120" s="104" t="str">
        <f t="shared" ca="1" si="101"/>
        <v/>
      </c>
      <c r="N120" s="104" t="str">
        <f t="shared" ca="1" si="101"/>
        <v/>
      </c>
      <c r="O120" s="104" t="str">
        <f t="shared" ca="1" si="101"/>
        <v/>
      </c>
      <c r="P120" s="104" t="str">
        <f t="shared" ca="1" si="101"/>
        <v/>
      </c>
      <c r="Q120" s="104" t="str">
        <f t="shared" ca="1" si="101"/>
        <v/>
      </c>
      <c r="R120" s="104" t="str">
        <f t="shared" ca="1" si="101"/>
        <v/>
      </c>
      <c r="S120" s="104" t="str">
        <f t="shared" ca="1" si="101"/>
        <v/>
      </c>
      <c r="T120" s="104" t="str">
        <f t="shared" ca="1" si="101"/>
        <v/>
      </c>
      <c r="U120" s="104">
        <f t="shared" ca="1" si="101"/>
        <v>0.20977564102564103</v>
      </c>
      <c r="V120" s="104" t="str">
        <f t="shared" ca="1" si="101"/>
        <v/>
      </c>
      <c r="W120" s="104" t="str">
        <f t="shared" ca="1" si="101"/>
        <v/>
      </c>
      <c r="X120" s="104">
        <f t="shared" ca="1" si="101"/>
        <v>0.34602658371040723</v>
      </c>
      <c r="Y120" s="104" t="str">
        <f t="shared" ca="1" si="97"/>
        <v/>
      </c>
      <c r="Z120" s="104" t="str">
        <f t="shared" ca="1" si="97"/>
        <v/>
      </c>
      <c r="AA120" s="104" t="str">
        <f t="shared" ca="1" si="97"/>
        <v/>
      </c>
      <c r="AB120" s="104" t="str">
        <f t="shared" ca="1" si="97"/>
        <v/>
      </c>
      <c r="AC120" s="104" t="str">
        <f t="shared" ca="1" si="97"/>
        <v/>
      </c>
    </row>
    <row r="121" spans="8:29">
      <c r="H121" s="8">
        <f t="shared" ca="1" si="99"/>
        <v>3.9067894045632685</v>
      </c>
      <c r="I121" s="7" t="s">
        <v>210</v>
      </c>
      <c r="J121" s="143">
        <f ca="1">H121/H$122</f>
        <v>0.10885239962834234</v>
      </c>
      <c r="K121" s="104" t="str">
        <f t="shared" ca="1" si="101"/>
        <v/>
      </c>
      <c r="L121" s="104" t="str">
        <f t="shared" ca="1" si="101"/>
        <v/>
      </c>
      <c r="M121" s="104" t="str">
        <f t="shared" ca="1" si="101"/>
        <v/>
      </c>
      <c r="N121" s="104" t="str">
        <f t="shared" ca="1" si="101"/>
        <v/>
      </c>
      <c r="O121" s="104" t="str">
        <f t="shared" ca="1" si="101"/>
        <v/>
      </c>
      <c r="P121" s="104" t="str">
        <f t="shared" ca="1" si="101"/>
        <v/>
      </c>
      <c r="Q121" s="104">
        <f t="shared" ca="1" si="101"/>
        <v>2.3891012409037424</v>
      </c>
      <c r="R121" s="104" t="str">
        <f t="shared" ca="1" si="101"/>
        <v/>
      </c>
      <c r="S121" s="104" t="str">
        <f t="shared" ca="1" si="101"/>
        <v/>
      </c>
      <c r="T121" s="104" t="str">
        <f t="shared" ca="1" si="101"/>
        <v/>
      </c>
      <c r="U121" s="104" t="str">
        <f t="shared" ca="1" si="101"/>
        <v/>
      </c>
      <c r="V121" s="104" t="str">
        <f t="shared" ca="1" si="101"/>
        <v/>
      </c>
      <c r="W121" s="104" t="str">
        <f t="shared" ca="1" si="101"/>
        <v/>
      </c>
      <c r="X121" s="104">
        <f t="shared" ca="1" si="101"/>
        <v>1.5176881636595261</v>
      </c>
      <c r="Y121" s="104" t="str">
        <f t="shared" ca="1" si="97"/>
        <v/>
      </c>
      <c r="Z121" s="104" t="str">
        <f t="shared" ca="1" si="97"/>
        <v/>
      </c>
      <c r="AA121" s="104" t="str">
        <f t="shared" ca="1" si="97"/>
        <v/>
      </c>
      <c r="AB121" s="104" t="str">
        <f t="shared" ca="1" si="97"/>
        <v/>
      </c>
      <c r="AC121" s="104" t="str">
        <f t="shared" ca="1" si="97"/>
        <v/>
      </c>
    </row>
    <row r="122" spans="8:29">
      <c r="H122" s="102">
        <f ca="1">SUM(H109:H121)</f>
        <v>35.890705376292338</v>
      </c>
      <c r="J122" s="143"/>
      <c r="K122" s="102">
        <f ca="1">SUM(K109:K121)</f>
        <v>3.5937248617395676</v>
      </c>
      <c r="L122" s="102">
        <f t="shared" ref="L122" ca="1" si="102">SUM(L109:L121)</f>
        <v>2.2428561359842289</v>
      </c>
      <c r="M122" s="102">
        <f t="shared" ref="M122" ca="1" si="103">SUM(M109:M121)</f>
        <v>0</v>
      </c>
      <c r="N122" s="102">
        <f t="shared" ref="N122" ca="1" si="104">SUM(N109:N121)</f>
        <v>0.74761871199474295</v>
      </c>
      <c r="O122" s="102">
        <f t="shared" ref="O122" ca="1" si="105">SUM(O109:O121)</f>
        <v>3.7380935599737151</v>
      </c>
      <c r="P122" s="102">
        <f t="shared" ref="P122" ca="1" si="106">SUM(P109:P121)</f>
        <v>0</v>
      </c>
      <c r="Q122" s="102">
        <f t="shared" ref="Q122" ca="1" si="107">SUM(Q109:Q121)</f>
        <v>7.5464151514907423</v>
      </c>
      <c r="R122" s="102">
        <f t="shared" ref="R122" ca="1" si="108">SUM(R109:R121)</f>
        <v>0</v>
      </c>
      <c r="S122" s="102">
        <f t="shared" ref="S122" ca="1" si="109">SUM(S109:S121)</f>
        <v>2.3875851666202541</v>
      </c>
      <c r="T122" s="102">
        <f t="shared" ref="T122" ca="1" si="110">SUM(T109:T121)</f>
        <v>0</v>
      </c>
      <c r="U122" s="102">
        <f t="shared" ref="U122" ca="1" si="111">SUM(U109:U121)</f>
        <v>4.0937240264545789</v>
      </c>
      <c r="V122" s="102">
        <f t="shared" ref="V122" ca="1" si="112">SUM(V109:V121)</f>
        <v>7.3318184217132822</v>
      </c>
      <c r="W122" s="102">
        <f t="shared" ref="W122" ca="1" si="113">SUM(W109:W121)</f>
        <v>0</v>
      </c>
      <c r="X122" s="102">
        <f t="shared" ref="X122" ca="1" si="114">SUM(X109:X121)</f>
        <v>4.2088693403212236</v>
      </c>
      <c r="Y122" s="102">
        <f t="shared" ref="Y122" ca="1" si="115">SUM(Y109:Y121)</f>
        <v>8.570192325405813</v>
      </c>
      <c r="Z122" s="102">
        <f t="shared" ref="Z122" ca="1" si="116">SUM(Z109:Z121)</f>
        <v>3.9947159565580614</v>
      </c>
      <c r="AA122" s="102">
        <f t="shared" ref="AA122" ca="1" si="117">SUM(AA109:AA121)</f>
        <v>8.6084037393634922</v>
      </c>
      <c r="AB122" s="102">
        <f t="shared" ref="AB122" ca="1" si="118">SUM(AB109:AB121)</f>
        <v>25.392230428771313</v>
      </c>
      <c r="AC122" s="102">
        <f t="shared" ref="AC122" ca="1" si="119">SUM(AC109:AC121)</f>
        <v>3.9947159565580614</v>
      </c>
    </row>
    <row r="124" spans="8:29">
      <c r="H124" s="8"/>
      <c r="I124" s="3" t="s">
        <v>213</v>
      </c>
      <c r="J124" s="8"/>
      <c r="K124" s="27">
        <f>K107</f>
        <v>204111</v>
      </c>
      <c r="L124" s="27">
        <f t="shared" ref="L124:AC124" si="120">L107</f>
        <v>204113</v>
      </c>
      <c r="M124" s="27">
        <f t="shared" si="120"/>
        <v>204211</v>
      </c>
      <c r="N124" s="27">
        <f t="shared" si="120"/>
        <v>204231</v>
      </c>
      <c r="O124" s="27">
        <f t="shared" si="120"/>
        <v>204232</v>
      </c>
      <c r="P124" s="27">
        <f t="shared" si="120"/>
        <v>204251</v>
      </c>
      <c r="Q124" s="27">
        <f t="shared" si="120"/>
        <v>204306</v>
      </c>
      <c r="R124" s="27">
        <f t="shared" si="120"/>
        <v>204315</v>
      </c>
      <c r="S124" s="27">
        <f t="shared" si="120"/>
        <v>204321</v>
      </c>
      <c r="T124" s="27">
        <f t="shared" si="120"/>
        <v>204341</v>
      </c>
      <c r="U124" s="27">
        <f t="shared" si="120"/>
        <v>204361</v>
      </c>
      <c r="V124" s="27">
        <f t="shared" si="120"/>
        <v>204362</v>
      </c>
      <c r="W124" s="27">
        <f t="shared" si="120"/>
        <v>204451</v>
      </c>
      <c r="X124" s="27">
        <f t="shared" si="120"/>
        <v>204490</v>
      </c>
      <c r="Y124" s="27">
        <f t="shared" si="120"/>
        <v>204390</v>
      </c>
      <c r="Z124" s="27">
        <f t="shared" si="120"/>
        <v>204491</v>
      </c>
      <c r="AA124" s="27">
        <f t="shared" si="120"/>
        <v>204497</v>
      </c>
      <c r="AB124" s="27">
        <f t="shared" si="120"/>
        <v>204496</v>
      </c>
      <c r="AC124" s="27">
        <f t="shared" si="120"/>
        <v>204499</v>
      </c>
    </row>
    <row r="125" spans="8:29">
      <c r="H125" s="8"/>
      <c r="I125" s="12" t="s">
        <v>193</v>
      </c>
      <c r="J125" s="8" t="s">
        <v>218</v>
      </c>
      <c r="K125" s="103">
        <v>204111</v>
      </c>
      <c r="L125" s="31">
        <v>204113</v>
      </c>
      <c r="M125" s="32">
        <v>204211</v>
      </c>
      <c r="N125" s="33">
        <v>204231</v>
      </c>
      <c r="O125" s="34">
        <v>204232</v>
      </c>
      <c r="P125" s="35">
        <v>204251</v>
      </c>
      <c r="Q125" s="33">
        <v>204306</v>
      </c>
      <c r="R125" s="34">
        <v>204315</v>
      </c>
      <c r="S125" s="36">
        <v>204321</v>
      </c>
      <c r="T125" s="35">
        <v>204341</v>
      </c>
      <c r="U125" s="34">
        <v>204361</v>
      </c>
      <c r="V125" s="33">
        <v>204362</v>
      </c>
      <c r="W125" s="32">
        <v>204451</v>
      </c>
      <c r="X125" s="145">
        <v>204490</v>
      </c>
      <c r="Y125" s="3">
        <v>204390</v>
      </c>
      <c r="Z125" s="3">
        <v>204491</v>
      </c>
      <c r="AA125" s="3">
        <v>204497</v>
      </c>
      <c r="AB125" s="3">
        <v>204496</v>
      </c>
      <c r="AC125" s="3">
        <v>204499</v>
      </c>
    </row>
    <row r="126" spans="8:29">
      <c r="H126" s="8">
        <f ca="1">SUM(K126:X126)</f>
        <v>5.270101379726345</v>
      </c>
      <c r="I126" s="7" t="s">
        <v>198</v>
      </c>
      <c r="J126" s="143">
        <f ca="1">H126/H$139</f>
        <v>0.12549630807214462</v>
      </c>
      <c r="K126" s="104">
        <f ca="1">INDIRECT("'"&amp;K$22&amp;"'!$AF"&amp;ROW())</f>
        <v>0.89843121543489191</v>
      </c>
      <c r="L126" s="104" t="str">
        <f t="shared" ref="L126:AC138" ca="1" si="121">INDIRECT("'"&amp;L$22&amp;"'!$AF"&amp;ROW())</f>
        <v/>
      </c>
      <c r="M126" s="104">
        <f t="shared" ca="1" si="121"/>
        <v>0.96736971104231162</v>
      </c>
      <c r="N126" s="104" t="str">
        <f t="shared" ca="1" si="121"/>
        <v/>
      </c>
      <c r="O126" s="104">
        <f t="shared" ca="1" si="121"/>
        <v>1.3083327459908001</v>
      </c>
      <c r="P126" s="104">
        <f t="shared" ca="1" si="121"/>
        <v>0.96736971104231162</v>
      </c>
      <c r="Q126" s="104" t="str">
        <f t="shared" ca="1" si="121"/>
        <v/>
      </c>
      <c r="R126" s="104" t="str">
        <f t="shared" ca="1" si="121"/>
        <v/>
      </c>
      <c r="S126" s="104" t="str">
        <f t="shared" ca="1" si="121"/>
        <v/>
      </c>
      <c r="T126" s="104" t="str">
        <f t="shared" ca="1" si="121"/>
        <v/>
      </c>
      <c r="U126" s="104" t="str">
        <f t="shared" ca="1" si="121"/>
        <v/>
      </c>
      <c r="V126" s="104" t="str">
        <f t="shared" ca="1" si="121"/>
        <v/>
      </c>
      <c r="W126" s="104">
        <f ca="1">INDIRECT("'"&amp;W$22&amp;"'!$AF"&amp;ROW())</f>
        <v>1.1285979962160302</v>
      </c>
      <c r="X126" s="104" t="str">
        <f t="shared" ref="X126:AC126" ca="1" si="122">INDIRECT("'"&amp;X$22&amp;"'!$AF"&amp;ROW())</f>
        <v/>
      </c>
      <c r="Y126" s="104" t="str">
        <f t="shared" ca="1" si="122"/>
        <v/>
      </c>
      <c r="Z126" s="104" t="str">
        <f t="shared" ca="1" si="122"/>
        <v/>
      </c>
      <c r="AA126" s="104" t="str">
        <f t="shared" ca="1" si="122"/>
        <v/>
      </c>
      <c r="AB126" s="104" t="str">
        <f t="shared" ca="1" si="122"/>
        <v/>
      </c>
      <c r="AC126" s="104" t="str">
        <f t="shared" ca="1" si="122"/>
        <v/>
      </c>
    </row>
    <row r="127" spans="8:29">
      <c r="H127" s="8">
        <f t="shared" ref="H127:H138" ca="1" si="123">SUM(K127:X127)</f>
        <v>7.9567675831541891</v>
      </c>
      <c r="I127" s="7" t="s">
        <v>199</v>
      </c>
      <c r="J127" s="143">
        <f t="shared" ref="J127:J137" ca="1" si="124">H127/H$139</f>
        <v>0.18947357629879638</v>
      </c>
      <c r="K127" s="104">
        <f t="shared" ref="K127:Z138" ca="1" si="125">INDIRECT("'"&amp;K$22&amp;"'!$AF"&amp;ROW())</f>
        <v>1.0781174585218702</v>
      </c>
      <c r="L127" s="104">
        <f t="shared" ca="1" si="125"/>
        <v>0.74761871199474295</v>
      </c>
      <c r="M127" s="104">
        <f t="shared" ca="1" si="125"/>
        <v>1.1285979962160302</v>
      </c>
      <c r="N127" s="104" t="str">
        <f t="shared" ca="1" si="125"/>
        <v/>
      </c>
      <c r="O127" s="104">
        <f t="shared" ca="1" si="125"/>
        <v>1.4952374239894859</v>
      </c>
      <c r="P127" s="104">
        <f t="shared" ca="1" si="125"/>
        <v>1.1285979962160302</v>
      </c>
      <c r="Q127" s="104" t="str">
        <f t="shared" ca="1" si="125"/>
        <v/>
      </c>
      <c r="R127" s="104" t="str">
        <f t="shared" ca="1" si="125"/>
        <v/>
      </c>
      <c r="S127" s="104" t="str">
        <f t="shared" ca="1" si="125"/>
        <v/>
      </c>
      <c r="T127" s="104" t="str">
        <f t="shared" ca="1" si="125"/>
        <v/>
      </c>
      <c r="U127" s="104" t="str">
        <f t="shared" ca="1" si="125"/>
        <v/>
      </c>
      <c r="V127" s="104" t="str">
        <f t="shared" ca="1" si="125"/>
        <v/>
      </c>
      <c r="W127" s="104">
        <f t="shared" ca="1" si="125"/>
        <v>1.1285979962160302</v>
      </c>
      <c r="X127" s="104">
        <f t="shared" ca="1" si="125"/>
        <v>1.25</v>
      </c>
      <c r="Y127" s="104" t="str">
        <f t="shared" ca="1" si="125"/>
        <v/>
      </c>
      <c r="Z127" s="104" t="str">
        <f t="shared" ca="1" si="125"/>
        <v/>
      </c>
      <c r="AA127" s="104" t="str">
        <f t="shared" ca="1" si="121"/>
        <v/>
      </c>
      <c r="AB127" s="104" t="str">
        <f t="shared" ca="1" si="121"/>
        <v/>
      </c>
      <c r="AC127" s="104" t="str">
        <f t="shared" ca="1" si="121"/>
        <v/>
      </c>
    </row>
    <row r="128" spans="8:29">
      <c r="H128" s="8">
        <f t="shared" ca="1" si="123"/>
        <v>1.3396046469726479</v>
      </c>
      <c r="I128" s="7" t="s">
        <v>200</v>
      </c>
      <c r="J128" s="143">
        <f t="shared" ca="1" si="124"/>
        <v>3.1899848856434238E-2</v>
      </c>
      <c r="K128" s="104">
        <f t="shared" ca="1" si="125"/>
        <v>0.26952936463046756</v>
      </c>
      <c r="L128" s="104" t="str">
        <f t="shared" ca="1" si="125"/>
        <v/>
      </c>
      <c r="M128" s="104" t="str">
        <f t="shared" ca="1" si="125"/>
        <v/>
      </c>
      <c r="N128" s="104">
        <f t="shared" ca="1" si="125"/>
        <v>0.37380935599737147</v>
      </c>
      <c r="O128" s="104">
        <f t="shared" ca="1" si="125"/>
        <v>0.37380935599737147</v>
      </c>
      <c r="P128" s="104">
        <f t="shared" ca="1" si="125"/>
        <v>0.32245657034743724</v>
      </c>
      <c r="Q128" s="104" t="str">
        <f t="shared" ca="1" si="125"/>
        <v/>
      </c>
      <c r="R128" s="104" t="str">
        <f t="shared" ca="1" si="125"/>
        <v/>
      </c>
      <c r="S128" s="104" t="str">
        <f t="shared" ca="1" si="125"/>
        <v/>
      </c>
      <c r="T128" s="104" t="str">
        <f t="shared" ca="1" si="125"/>
        <v/>
      </c>
      <c r="U128" s="104" t="str">
        <f t="shared" ca="1" si="125"/>
        <v/>
      </c>
      <c r="V128" s="104" t="str">
        <f t="shared" ca="1" si="125"/>
        <v/>
      </c>
      <c r="W128" s="104" t="str">
        <f t="shared" ca="1" si="125"/>
        <v/>
      </c>
      <c r="X128" s="104" t="str">
        <f t="shared" ca="1" si="125"/>
        <v/>
      </c>
      <c r="Y128" s="104" t="str">
        <f t="shared" ca="1" si="121"/>
        <v/>
      </c>
      <c r="Z128" s="104" t="str">
        <f t="shared" ca="1" si="121"/>
        <v/>
      </c>
      <c r="AA128" s="104" t="str">
        <f t="shared" ca="1" si="121"/>
        <v/>
      </c>
      <c r="AB128" s="104" t="str">
        <f t="shared" ca="1" si="121"/>
        <v/>
      </c>
      <c r="AC128" s="104" t="str">
        <f t="shared" ca="1" si="121"/>
        <v/>
      </c>
    </row>
    <row r="129" spans="8:29">
      <c r="H129" s="8">
        <f t="shared" ca="1" si="123"/>
        <v>0.26952936463046756</v>
      </c>
      <c r="I129" s="7" t="s">
        <v>201</v>
      </c>
      <c r="J129" s="143">
        <f t="shared" ca="1" si="124"/>
        <v>6.4182712515315878E-3</v>
      </c>
      <c r="K129" s="104">
        <f t="shared" ca="1" si="125"/>
        <v>0.26952936463046756</v>
      </c>
      <c r="L129" s="104" t="str">
        <f t="shared" ca="1" si="125"/>
        <v/>
      </c>
      <c r="M129" s="104" t="str">
        <f t="shared" ca="1" si="125"/>
        <v/>
      </c>
      <c r="N129" s="104" t="str">
        <f t="shared" ca="1" si="125"/>
        <v/>
      </c>
      <c r="O129" s="104" t="str">
        <f t="shared" ca="1" si="125"/>
        <v/>
      </c>
      <c r="P129" s="104" t="str">
        <f t="shared" ca="1" si="125"/>
        <v/>
      </c>
      <c r="Q129" s="104" t="str">
        <f t="shared" ca="1" si="125"/>
        <v/>
      </c>
      <c r="R129" s="104" t="str">
        <f t="shared" ca="1" si="125"/>
        <v/>
      </c>
      <c r="S129" s="104" t="str">
        <f t="shared" ca="1" si="125"/>
        <v/>
      </c>
      <c r="T129" s="104" t="str">
        <f t="shared" ca="1" si="125"/>
        <v/>
      </c>
      <c r="U129" s="104" t="str">
        <f t="shared" ca="1" si="125"/>
        <v/>
      </c>
      <c r="V129" s="104" t="str">
        <f t="shared" ca="1" si="125"/>
        <v/>
      </c>
      <c r="W129" s="104" t="str">
        <f t="shared" ca="1" si="125"/>
        <v/>
      </c>
      <c r="X129" s="104" t="str">
        <f t="shared" ca="1" si="125"/>
        <v/>
      </c>
      <c r="Y129" s="104" t="str">
        <f t="shared" ca="1" si="121"/>
        <v/>
      </c>
      <c r="Z129" s="104" t="str">
        <f t="shared" ca="1" si="121"/>
        <v/>
      </c>
      <c r="AA129" s="104" t="str">
        <f t="shared" ca="1" si="121"/>
        <v/>
      </c>
      <c r="AB129" s="104" t="str">
        <f t="shared" ca="1" si="121"/>
        <v/>
      </c>
      <c r="AC129" s="104" t="str">
        <f t="shared" ca="1" si="121"/>
        <v/>
      </c>
    </row>
    <row r="130" spans="8:29">
      <c r="H130" s="8">
        <f t="shared" ca="1" si="123"/>
        <v>1.9346611998060164</v>
      </c>
      <c r="I130" s="7" t="s">
        <v>202</v>
      </c>
      <c r="J130" s="143">
        <f t="shared" ca="1" si="124"/>
        <v>4.6069860985992646E-2</v>
      </c>
      <c r="K130" s="104" t="str">
        <f t="shared" ca="1" si="125"/>
        <v/>
      </c>
      <c r="L130" s="104" t="str">
        <f t="shared" ca="1" si="125"/>
        <v/>
      </c>
      <c r="M130" s="104">
        <f t="shared" ca="1" si="125"/>
        <v>0.16122828517371862</v>
      </c>
      <c r="N130" s="104">
        <f t="shared" ca="1" si="125"/>
        <v>0.37380935599737147</v>
      </c>
      <c r="O130" s="104">
        <f t="shared" ca="1" si="125"/>
        <v>0.28035701699802856</v>
      </c>
      <c r="P130" s="104" t="str">
        <f t="shared" ca="1" si="125"/>
        <v/>
      </c>
      <c r="Q130" s="104" t="str">
        <f t="shared" ca="1" si="125"/>
        <v/>
      </c>
      <c r="R130" s="104" t="str">
        <f t="shared" ca="1" si="125"/>
        <v/>
      </c>
      <c r="S130" s="104" t="str">
        <f t="shared" ca="1" si="125"/>
        <v/>
      </c>
      <c r="T130" s="104" t="str">
        <f t="shared" ca="1" si="125"/>
        <v/>
      </c>
      <c r="U130" s="104">
        <f t="shared" ca="1" si="125"/>
        <v>1.1192665416368976</v>
      </c>
      <c r="V130" s="104" t="str">
        <f t="shared" ca="1" si="125"/>
        <v/>
      </c>
      <c r="W130" s="104" t="str">
        <f t="shared" ca="1" si="125"/>
        <v/>
      </c>
      <c r="X130" s="104" t="str">
        <f t="shared" ca="1" si="125"/>
        <v/>
      </c>
      <c r="Y130" s="104" t="str">
        <f t="shared" ca="1" si="121"/>
        <v/>
      </c>
      <c r="Z130" s="104" t="str">
        <f t="shared" ca="1" si="121"/>
        <v/>
      </c>
      <c r="AA130" s="104" t="str">
        <f t="shared" ca="1" si="121"/>
        <v/>
      </c>
      <c r="AB130" s="104" t="str">
        <f t="shared" ca="1" si="121"/>
        <v/>
      </c>
      <c r="AC130" s="104" t="str">
        <f t="shared" ca="1" si="121"/>
        <v/>
      </c>
    </row>
    <row r="131" spans="8:29">
      <c r="H131" s="8">
        <f t="shared" ca="1" si="123"/>
        <v>1.0412015426953509</v>
      </c>
      <c r="I131" s="7" t="s">
        <v>203</v>
      </c>
      <c r="J131" s="143">
        <f t="shared" ca="1" si="124"/>
        <v>2.4794010618079041E-2</v>
      </c>
      <c r="K131" s="104">
        <f t="shared" ca="1" si="125"/>
        <v>0.71874497234791357</v>
      </c>
      <c r="L131" s="104" t="str">
        <f t="shared" ca="1" si="125"/>
        <v/>
      </c>
      <c r="M131" s="104">
        <f t="shared" ca="1" si="125"/>
        <v>0.32245657034743724</v>
      </c>
      <c r="N131" s="104" t="str">
        <f t="shared" ca="1" si="125"/>
        <v/>
      </c>
      <c r="O131" s="104" t="str">
        <f t="shared" ca="1" si="125"/>
        <v/>
      </c>
      <c r="P131" s="104" t="str">
        <f t="shared" ca="1" si="125"/>
        <v/>
      </c>
      <c r="Q131" s="104" t="str">
        <f t="shared" ca="1" si="125"/>
        <v/>
      </c>
      <c r="R131" s="104" t="str">
        <f t="shared" ca="1" si="125"/>
        <v/>
      </c>
      <c r="S131" s="104" t="str">
        <f t="shared" ca="1" si="125"/>
        <v/>
      </c>
      <c r="T131" s="104" t="str">
        <f t="shared" ca="1" si="125"/>
        <v/>
      </c>
      <c r="U131" s="104" t="str">
        <f t="shared" ca="1" si="125"/>
        <v/>
      </c>
      <c r="V131" s="104" t="str">
        <f t="shared" ca="1" si="125"/>
        <v/>
      </c>
      <c r="W131" s="104" t="str">
        <f t="shared" ca="1" si="125"/>
        <v/>
      </c>
      <c r="X131" s="104" t="str">
        <f t="shared" ca="1" si="125"/>
        <v/>
      </c>
      <c r="Y131" s="104" t="str">
        <f t="shared" ca="1" si="121"/>
        <v/>
      </c>
      <c r="Z131" s="104" t="str">
        <f t="shared" ca="1" si="121"/>
        <v/>
      </c>
      <c r="AA131" s="104" t="str">
        <f t="shared" ca="1" si="121"/>
        <v/>
      </c>
      <c r="AB131" s="104" t="str">
        <f t="shared" ca="1" si="121"/>
        <v/>
      </c>
      <c r="AC131" s="104" t="str">
        <f t="shared" ca="1" si="121"/>
        <v/>
      </c>
    </row>
    <row r="132" spans="8:29">
      <c r="H132" s="8">
        <f t="shared" ca="1" si="123"/>
        <v>9.8193000684845817</v>
      </c>
      <c r="I132" s="7" t="s">
        <v>204</v>
      </c>
      <c r="J132" s="143">
        <f t="shared" ca="1" si="124"/>
        <v>0.23382584463894304</v>
      </c>
      <c r="K132" s="104" t="str">
        <f t="shared" ca="1" si="125"/>
        <v/>
      </c>
      <c r="L132" s="104" t="str">
        <f t="shared" ca="1" si="125"/>
        <v/>
      </c>
      <c r="M132" s="104" t="str">
        <f t="shared" ca="1" si="125"/>
        <v/>
      </c>
      <c r="N132" s="104" t="str">
        <f t="shared" ca="1" si="125"/>
        <v/>
      </c>
      <c r="O132" s="104">
        <f t="shared" ca="1" si="125"/>
        <v>0.28035701699802856</v>
      </c>
      <c r="P132" s="104" t="str">
        <f t="shared" ca="1" si="125"/>
        <v/>
      </c>
      <c r="Q132" s="104">
        <f t="shared" ca="1" si="125"/>
        <v>1.4663636843426566</v>
      </c>
      <c r="R132" s="104" t="str">
        <f t="shared" ca="1" si="125"/>
        <v/>
      </c>
      <c r="S132" s="104" t="str">
        <f t="shared" ca="1" si="125"/>
        <v/>
      </c>
      <c r="T132" s="104" t="str">
        <f t="shared" ca="1" si="125"/>
        <v/>
      </c>
      <c r="U132" s="104">
        <f t="shared" ca="1" si="125"/>
        <v>1.7559289909302476</v>
      </c>
      <c r="V132" s="104">
        <f t="shared" ca="1" si="125"/>
        <v>3.1669152375562959</v>
      </c>
      <c r="W132" s="104" t="str">
        <f t="shared" ca="1" si="125"/>
        <v/>
      </c>
      <c r="X132" s="104">
        <f t="shared" ca="1" si="125"/>
        <v>3.1497351386573524</v>
      </c>
      <c r="Y132" s="104">
        <f t="shared" ca="1" si="121"/>
        <v>4.0562342055643761</v>
      </c>
      <c r="Z132" s="104" t="str">
        <f t="shared" ca="1" si="121"/>
        <v/>
      </c>
      <c r="AA132" s="104" t="str">
        <f t="shared" ca="1" si="121"/>
        <v/>
      </c>
      <c r="AB132" s="104">
        <f t="shared" ca="1" si="121"/>
        <v>8.6659092108566416</v>
      </c>
      <c r="AC132" s="104" t="str">
        <f t="shared" ca="1" si="121"/>
        <v/>
      </c>
    </row>
    <row r="133" spans="8:29">
      <c r="H133" s="8">
        <f t="shared" ca="1" si="123"/>
        <v>9.0068642825664842</v>
      </c>
      <c r="I133" s="7" t="s">
        <v>205</v>
      </c>
      <c r="J133" s="143">
        <f t="shared" ca="1" si="124"/>
        <v>0.21447940624391795</v>
      </c>
      <c r="K133" s="104" t="str">
        <f t="shared" ca="1" si="125"/>
        <v/>
      </c>
      <c r="L133" s="104">
        <f t="shared" ca="1" si="125"/>
        <v>3.244987364451501</v>
      </c>
      <c r="M133" s="104">
        <f t="shared" ca="1" si="125"/>
        <v>0.48368485552115581</v>
      </c>
      <c r="N133" s="104" t="str">
        <f t="shared" ca="1" si="125"/>
        <v/>
      </c>
      <c r="O133" s="104" t="str">
        <f t="shared" ca="1" si="125"/>
        <v/>
      </c>
      <c r="P133" s="104" t="str">
        <f t="shared" ca="1" si="125"/>
        <v/>
      </c>
      <c r="Q133" s="104" t="str">
        <f t="shared" ca="1" si="125"/>
        <v/>
      </c>
      <c r="R133" s="104" t="str">
        <f t="shared" ca="1" si="125"/>
        <v/>
      </c>
      <c r="S133" s="104" t="str">
        <f t="shared" ca="1" si="125"/>
        <v/>
      </c>
      <c r="T133" s="104" t="str">
        <f t="shared" ca="1" si="125"/>
        <v/>
      </c>
      <c r="U133" s="104" t="str">
        <f t="shared" ca="1" si="125"/>
        <v/>
      </c>
      <c r="V133" s="104">
        <f t="shared" ca="1" si="125"/>
        <v>5.2781920625938277</v>
      </c>
      <c r="W133" s="104" t="str">
        <f t="shared" ca="1" si="125"/>
        <v/>
      </c>
      <c r="X133" s="104" t="str">
        <f t="shared" ca="1" si="125"/>
        <v/>
      </c>
      <c r="Y133" s="104" t="str">
        <f t="shared" ca="1" si="121"/>
        <v/>
      </c>
      <c r="Z133" s="104" t="str">
        <f t="shared" ca="1" si="121"/>
        <v/>
      </c>
      <c r="AA133" s="104" t="str">
        <f t="shared" ca="1" si="121"/>
        <v/>
      </c>
      <c r="AB133" s="104" t="str">
        <f t="shared" ca="1" si="121"/>
        <v/>
      </c>
      <c r="AC133" s="104" t="str">
        <f t="shared" ca="1" si="121"/>
        <v/>
      </c>
    </row>
    <row r="134" spans="8:29">
      <c r="H134" s="8">
        <f t="shared" ca="1" si="123"/>
        <v>2.6503355542984659</v>
      </c>
      <c r="I134" s="7" t="s">
        <v>206</v>
      </c>
      <c r="J134" s="143">
        <f t="shared" ca="1" si="124"/>
        <v>6.3112130726044852E-2</v>
      </c>
      <c r="K134" s="104" t="str">
        <f t="shared" ca="1" si="125"/>
        <v/>
      </c>
      <c r="L134" s="104" t="str">
        <f t="shared" ca="1" si="125"/>
        <v/>
      </c>
      <c r="M134" s="104" t="str">
        <f t="shared" ca="1" si="125"/>
        <v/>
      </c>
      <c r="N134" s="104" t="str">
        <f t="shared" ca="1" si="125"/>
        <v/>
      </c>
      <c r="O134" s="104" t="str">
        <f t="shared" ca="1" si="125"/>
        <v/>
      </c>
      <c r="P134" s="104" t="str">
        <f t="shared" ca="1" si="125"/>
        <v/>
      </c>
      <c r="Q134" s="104" t="str">
        <f t="shared" ca="1" si="125"/>
        <v/>
      </c>
      <c r="R134" s="104" t="str">
        <f t="shared" ca="1" si="125"/>
        <v/>
      </c>
      <c r="S134" s="104" t="str">
        <f t="shared" ca="1" si="125"/>
        <v/>
      </c>
      <c r="T134" s="104" t="str">
        <f t="shared" ca="1" si="125"/>
        <v/>
      </c>
      <c r="U134" s="104">
        <f t="shared" ca="1" si="125"/>
        <v>0.17968624308697836</v>
      </c>
      <c r="V134" s="104">
        <f t="shared" ca="1" si="125"/>
        <v>2.1112768250375309</v>
      </c>
      <c r="W134" s="104" t="str">
        <f t="shared" ca="1" si="125"/>
        <v/>
      </c>
      <c r="X134" s="104">
        <f t="shared" ca="1" si="125"/>
        <v>0.35937248617395678</v>
      </c>
      <c r="Y134" s="104">
        <f t="shared" ca="1" si="121"/>
        <v>4.0562342055643761</v>
      </c>
      <c r="Z134" s="104" t="str">
        <f t="shared" ca="1" si="121"/>
        <v/>
      </c>
      <c r="AA134" s="104" t="str">
        <f t="shared" ca="1" si="121"/>
        <v/>
      </c>
      <c r="AB134" s="104">
        <f t="shared" ca="1" si="121"/>
        <v>8.6659092108566416</v>
      </c>
      <c r="AC134" s="104" t="str">
        <f t="shared" ca="1" si="121"/>
        <v/>
      </c>
    </row>
    <row r="135" spans="8:29">
      <c r="H135" s="8">
        <f t="shared" ca="1" si="123"/>
        <v>0</v>
      </c>
      <c r="I135" s="7" t="s">
        <v>207</v>
      </c>
      <c r="J135" s="143">
        <f t="shared" ca="1" si="124"/>
        <v>0</v>
      </c>
      <c r="K135" s="104" t="str">
        <f t="shared" ca="1" si="125"/>
        <v/>
      </c>
      <c r="L135" s="104" t="str">
        <f t="shared" ca="1" si="125"/>
        <v/>
      </c>
      <c r="M135" s="104" t="str">
        <f t="shared" ca="1" si="125"/>
        <v/>
      </c>
      <c r="N135" s="104" t="str">
        <f t="shared" ca="1" si="125"/>
        <v/>
      </c>
      <c r="O135" s="104" t="str">
        <f t="shared" ca="1" si="125"/>
        <v/>
      </c>
      <c r="P135" s="104" t="str">
        <f t="shared" ca="1" si="125"/>
        <v/>
      </c>
      <c r="Q135" s="104" t="str">
        <f t="shared" ca="1" si="125"/>
        <v/>
      </c>
      <c r="R135" s="104" t="str">
        <f t="shared" ca="1" si="125"/>
        <v/>
      </c>
      <c r="S135" s="104" t="str">
        <f t="shared" ca="1" si="125"/>
        <v/>
      </c>
      <c r="T135" s="104" t="str">
        <f t="shared" ca="1" si="125"/>
        <v/>
      </c>
      <c r="U135" s="104" t="str">
        <f t="shared" ca="1" si="125"/>
        <v/>
      </c>
      <c r="V135" s="104" t="str">
        <f t="shared" ca="1" si="125"/>
        <v/>
      </c>
      <c r="W135" s="104" t="str">
        <f t="shared" ca="1" si="125"/>
        <v/>
      </c>
      <c r="X135" s="104" t="str">
        <f t="shared" ca="1" si="125"/>
        <v/>
      </c>
      <c r="Y135" s="104" t="str">
        <f t="shared" ca="1" si="121"/>
        <v/>
      </c>
      <c r="Z135" s="104" t="str">
        <f t="shared" ca="1" si="121"/>
        <v/>
      </c>
      <c r="AA135" s="104" t="str">
        <f t="shared" ca="1" si="121"/>
        <v/>
      </c>
      <c r="AB135" s="104" t="str">
        <f t="shared" ca="1" si="121"/>
        <v/>
      </c>
      <c r="AC135" s="104" t="str">
        <f t="shared" ca="1" si="121"/>
        <v/>
      </c>
    </row>
    <row r="136" spans="8:29">
      <c r="H136" s="8">
        <f t="shared" ca="1" si="123"/>
        <v>0.52060077134767546</v>
      </c>
      <c r="I136" s="7" t="s">
        <v>208</v>
      </c>
      <c r="J136" s="143">
        <f t="shared" ca="1" si="124"/>
        <v>1.2397005309039521E-2</v>
      </c>
      <c r="K136" s="104">
        <f t="shared" ca="1" si="125"/>
        <v>0.35937248617395678</v>
      </c>
      <c r="L136" s="104" t="str">
        <f t="shared" ca="1" si="125"/>
        <v/>
      </c>
      <c r="M136" s="104">
        <f t="shared" ca="1" si="125"/>
        <v>0.16122828517371862</v>
      </c>
      <c r="N136" s="104" t="str">
        <f t="shared" ca="1" si="125"/>
        <v/>
      </c>
      <c r="O136" s="104" t="str">
        <f t="shared" ca="1" si="125"/>
        <v/>
      </c>
      <c r="P136" s="104" t="str">
        <f t="shared" ca="1" si="125"/>
        <v/>
      </c>
      <c r="Q136" s="104" t="str">
        <f t="shared" ca="1" si="125"/>
        <v/>
      </c>
      <c r="R136" s="104" t="str">
        <f t="shared" ca="1" si="125"/>
        <v/>
      </c>
      <c r="S136" s="104" t="str">
        <f t="shared" ca="1" si="125"/>
        <v/>
      </c>
      <c r="T136" s="104" t="str">
        <f t="shared" ca="1" si="125"/>
        <v/>
      </c>
      <c r="U136" s="104" t="str">
        <f t="shared" ca="1" si="125"/>
        <v/>
      </c>
      <c r="V136" s="104" t="str">
        <f t="shared" ca="1" si="125"/>
        <v/>
      </c>
      <c r="W136" s="104" t="str">
        <f t="shared" ca="1" si="125"/>
        <v/>
      </c>
      <c r="X136" s="104" t="str">
        <f t="shared" ca="1" si="125"/>
        <v/>
      </c>
      <c r="Y136" s="104" t="str">
        <f t="shared" ca="1" si="121"/>
        <v/>
      </c>
      <c r="Z136" s="104" t="str">
        <f t="shared" ca="1" si="121"/>
        <v/>
      </c>
      <c r="AA136" s="104" t="str">
        <f t="shared" ca="1" si="121"/>
        <v/>
      </c>
      <c r="AB136" s="104" t="str">
        <f t="shared" ca="1" si="121"/>
        <v/>
      </c>
      <c r="AC136" s="104" t="str">
        <f t="shared" ca="1" si="121"/>
        <v/>
      </c>
    </row>
    <row r="137" spans="8:29">
      <c r="H137" s="8">
        <f t="shared" ca="1" si="123"/>
        <v>0</v>
      </c>
      <c r="I137" s="7" t="s">
        <v>209</v>
      </c>
      <c r="J137" s="143">
        <f t="shared" ca="1" si="124"/>
        <v>0</v>
      </c>
      <c r="K137" s="104" t="str">
        <f t="shared" ca="1" si="125"/>
        <v/>
      </c>
      <c r="L137" s="104" t="str">
        <f t="shared" ca="1" si="125"/>
        <v/>
      </c>
      <c r="M137" s="104" t="str">
        <f t="shared" ca="1" si="125"/>
        <v/>
      </c>
      <c r="N137" s="104" t="str">
        <f t="shared" ca="1" si="125"/>
        <v/>
      </c>
      <c r="O137" s="104" t="str">
        <f t="shared" ca="1" si="125"/>
        <v/>
      </c>
      <c r="P137" s="104" t="str">
        <f t="shared" ca="1" si="125"/>
        <v/>
      </c>
      <c r="Q137" s="104" t="str">
        <f t="shared" ca="1" si="125"/>
        <v/>
      </c>
      <c r="R137" s="104" t="str">
        <f t="shared" ca="1" si="125"/>
        <v/>
      </c>
      <c r="S137" s="104" t="str">
        <f t="shared" ca="1" si="125"/>
        <v/>
      </c>
      <c r="T137" s="104" t="str">
        <f t="shared" ca="1" si="125"/>
        <v/>
      </c>
      <c r="U137" s="104" t="str">
        <f t="shared" ca="1" si="125"/>
        <v/>
      </c>
      <c r="V137" s="104" t="str">
        <f t="shared" ca="1" si="125"/>
        <v/>
      </c>
      <c r="W137" s="104" t="str">
        <f t="shared" ca="1" si="125"/>
        <v/>
      </c>
      <c r="X137" s="104" t="str">
        <f t="shared" ca="1" si="125"/>
        <v/>
      </c>
      <c r="Y137" s="104" t="str">
        <f t="shared" ca="1" si="121"/>
        <v/>
      </c>
      <c r="Z137" s="104" t="str">
        <f t="shared" ca="1" si="121"/>
        <v/>
      </c>
      <c r="AA137" s="104" t="str">
        <f t="shared" ca="1" si="121"/>
        <v/>
      </c>
      <c r="AB137" s="104" t="str">
        <f t="shared" ca="1" si="121"/>
        <v/>
      </c>
      <c r="AC137" s="104" t="str">
        <f t="shared" ca="1" si="121"/>
        <v/>
      </c>
    </row>
    <row r="138" spans="8:29">
      <c r="H138" s="8">
        <f t="shared" ca="1" si="123"/>
        <v>2.18510865669057</v>
      </c>
      <c r="I138" s="7" t="s">
        <v>210</v>
      </c>
      <c r="J138" s="143">
        <f ca="1">H138/H$139</f>
        <v>5.2033736999076312E-2</v>
      </c>
      <c r="K138" s="104" t="str">
        <f t="shared" ca="1" si="125"/>
        <v/>
      </c>
      <c r="L138" s="104" t="str">
        <f t="shared" ca="1" si="125"/>
        <v/>
      </c>
      <c r="M138" s="104" t="str">
        <f t="shared" ca="1" si="125"/>
        <v/>
      </c>
      <c r="N138" s="104" t="str">
        <f t="shared" ca="1" si="125"/>
        <v/>
      </c>
      <c r="O138" s="104" t="str">
        <f t="shared" ca="1" si="125"/>
        <v/>
      </c>
      <c r="P138" s="104" t="str">
        <f t="shared" ca="1" si="125"/>
        <v/>
      </c>
      <c r="Q138" s="104">
        <f t="shared" ca="1" si="125"/>
        <v>1.4663636843426566</v>
      </c>
      <c r="R138" s="104" t="str">
        <f t="shared" ca="1" si="125"/>
        <v/>
      </c>
      <c r="S138" s="104" t="str">
        <f t="shared" ca="1" si="125"/>
        <v/>
      </c>
      <c r="T138" s="104" t="str">
        <f t="shared" ca="1" si="125"/>
        <v/>
      </c>
      <c r="U138" s="104" t="str">
        <f t="shared" ca="1" si="125"/>
        <v/>
      </c>
      <c r="V138" s="104" t="str">
        <f t="shared" ca="1" si="125"/>
        <v/>
      </c>
      <c r="W138" s="104" t="str">
        <f t="shared" ca="1" si="125"/>
        <v/>
      </c>
      <c r="X138" s="104">
        <f t="shared" ca="1" si="125"/>
        <v>0.71874497234791357</v>
      </c>
      <c r="Y138" s="104" t="str">
        <f t="shared" ca="1" si="121"/>
        <v/>
      </c>
      <c r="Z138" s="104" t="str">
        <f t="shared" ca="1" si="121"/>
        <v/>
      </c>
      <c r="AA138" s="104" t="str">
        <f t="shared" ca="1" si="121"/>
        <v/>
      </c>
      <c r="AB138" s="104" t="str">
        <f t="shared" ca="1" si="121"/>
        <v/>
      </c>
      <c r="AC138" s="104" t="str">
        <f ca="1">INDIRECT("'"&amp;AC$22&amp;"'!$AF"&amp;ROW())</f>
        <v/>
      </c>
    </row>
    <row r="139" spans="8:29">
      <c r="H139" s="102">
        <f ca="1">SUM(H126:H138)</f>
        <v>41.994075050372786</v>
      </c>
      <c r="J139" s="143"/>
      <c r="K139" s="102">
        <f ca="1">SUM(K126:K138)</f>
        <v>3.5937248617395676</v>
      </c>
      <c r="L139" s="102">
        <f t="shared" ref="L139" ca="1" si="126">SUM(L126:L138)</f>
        <v>3.9926060764462439</v>
      </c>
      <c r="M139" s="102">
        <f t="shared" ref="M139" ca="1" si="127">SUM(M126:M138)</f>
        <v>3.2245657034743722</v>
      </c>
      <c r="N139" s="102">
        <f t="shared" ref="N139" ca="1" si="128">SUM(N126:N138)</f>
        <v>0.74761871199474295</v>
      </c>
      <c r="O139" s="102">
        <f t="shared" ref="O139" ca="1" si="129">SUM(O126:O138)</f>
        <v>3.7380935599737151</v>
      </c>
      <c r="P139" s="102">
        <f t="shared" ref="P139" ca="1" si="130">SUM(P126:P138)</f>
        <v>2.4184242776057787</v>
      </c>
      <c r="Q139" s="102">
        <f t="shared" ref="Q139" ca="1" si="131">SUM(Q126:Q138)</f>
        <v>2.9327273686853133</v>
      </c>
      <c r="R139" s="102">
        <f t="shared" ref="R139" ca="1" si="132">SUM(R126:R138)</f>
        <v>0</v>
      </c>
      <c r="S139" s="102">
        <f t="shared" ref="S139" ca="1" si="133">SUM(S126:S138)</f>
        <v>0</v>
      </c>
      <c r="T139" s="102">
        <f t="shared" ref="T139" ca="1" si="134">SUM(T126:T138)</f>
        <v>0</v>
      </c>
      <c r="U139" s="102">
        <f t="shared" ref="U139" ca="1" si="135">SUM(U126:U138)</f>
        <v>3.0548817756541236</v>
      </c>
      <c r="V139" s="102">
        <f t="shared" ref="V139" ca="1" si="136">SUM(V126:V138)</f>
        <v>10.556384125187655</v>
      </c>
      <c r="W139" s="102">
        <f t="shared" ref="W139" ca="1" si="137">SUM(W126:W138)</f>
        <v>2.2571959924320604</v>
      </c>
      <c r="X139" s="102">
        <f t="shared" ref="X139" ca="1" si="138">SUM(X126:X138)</f>
        <v>5.477852597179222</v>
      </c>
      <c r="Y139" s="102">
        <f t="shared" ref="Y139" ca="1" si="139">SUM(Y126:Y138)</f>
        <v>8.1124684111287522</v>
      </c>
      <c r="Z139" s="102">
        <f t="shared" ref="Z139" ca="1" si="140">SUM(Z126:Z138)</f>
        <v>0</v>
      </c>
      <c r="AA139" s="102">
        <f t="shared" ref="AA139" ca="1" si="141">SUM(AA126:AA138)</f>
        <v>0</v>
      </c>
      <c r="AB139" s="102">
        <f t="shared" ref="AB139" ca="1" si="142">SUM(AB126:AB138)</f>
        <v>17.331818421713283</v>
      </c>
      <c r="AC139" s="102">
        <f t="shared" ref="AC139" ca="1" si="143">SUM(AC126:AC138)</f>
        <v>0</v>
      </c>
    </row>
    <row r="141" spans="8:29">
      <c r="H141" s="8"/>
      <c r="I141" s="3" t="s">
        <v>213</v>
      </c>
      <c r="J141" s="8"/>
      <c r="K141" s="27">
        <f>K124</f>
        <v>204111</v>
      </c>
      <c r="L141" s="27">
        <f t="shared" ref="L141:AC141" si="144">L124</f>
        <v>204113</v>
      </c>
      <c r="M141" s="27">
        <f t="shared" si="144"/>
        <v>204211</v>
      </c>
      <c r="N141" s="27">
        <f t="shared" si="144"/>
        <v>204231</v>
      </c>
      <c r="O141" s="27">
        <f t="shared" si="144"/>
        <v>204232</v>
      </c>
      <c r="P141" s="27">
        <f t="shared" si="144"/>
        <v>204251</v>
      </c>
      <c r="Q141" s="27">
        <f t="shared" si="144"/>
        <v>204306</v>
      </c>
      <c r="R141" s="27">
        <f t="shared" si="144"/>
        <v>204315</v>
      </c>
      <c r="S141" s="27">
        <f t="shared" si="144"/>
        <v>204321</v>
      </c>
      <c r="T141" s="27">
        <f t="shared" si="144"/>
        <v>204341</v>
      </c>
      <c r="U141" s="27">
        <f t="shared" si="144"/>
        <v>204361</v>
      </c>
      <c r="V141" s="27">
        <f t="shared" si="144"/>
        <v>204362</v>
      </c>
      <c r="W141" s="27">
        <f t="shared" si="144"/>
        <v>204451</v>
      </c>
      <c r="X141" s="27">
        <f t="shared" si="144"/>
        <v>204490</v>
      </c>
      <c r="Y141" s="27">
        <f t="shared" si="144"/>
        <v>204390</v>
      </c>
      <c r="Z141" s="27">
        <f t="shared" si="144"/>
        <v>204491</v>
      </c>
      <c r="AA141" s="27">
        <f t="shared" si="144"/>
        <v>204497</v>
      </c>
      <c r="AB141" s="27">
        <f t="shared" si="144"/>
        <v>204496</v>
      </c>
      <c r="AC141" s="27">
        <f t="shared" si="144"/>
        <v>204499</v>
      </c>
    </row>
    <row r="142" spans="8:29">
      <c r="H142" s="8"/>
      <c r="I142" s="12" t="s">
        <v>193</v>
      </c>
      <c r="J142" s="8" t="s">
        <v>219</v>
      </c>
      <c r="K142" s="103">
        <v>204111</v>
      </c>
      <c r="L142" s="31">
        <v>204113</v>
      </c>
      <c r="M142" s="32">
        <v>204211</v>
      </c>
      <c r="N142" s="33">
        <v>204231</v>
      </c>
      <c r="O142" s="34">
        <v>204232</v>
      </c>
      <c r="P142" s="35">
        <v>204251</v>
      </c>
      <c r="Q142" s="33">
        <v>204306</v>
      </c>
      <c r="R142" s="34">
        <v>204315</v>
      </c>
      <c r="S142" s="36">
        <v>204321</v>
      </c>
      <c r="T142" s="35">
        <v>204341</v>
      </c>
      <c r="U142" s="34">
        <v>204361</v>
      </c>
      <c r="V142" s="33">
        <v>204362</v>
      </c>
      <c r="W142" s="32">
        <v>204451</v>
      </c>
      <c r="X142" s="145">
        <v>204490</v>
      </c>
      <c r="Y142" s="3">
        <v>204390</v>
      </c>
      <c r="Z142" s="3">
        <v>204491</v>
      </c>
      <c r="AA142" s="3">
        <v>204497</v>
      </c>
      <c r="AB142" s="3">
        <v>204496</v>
      </c>
      <c r="AC142" s="3">
        <v>204499</v>
      </c>
    </row>
    <row r="143" spans="8:29">
      <c r="H143" s="8">
        <f ca="1">SUM(K143:X143)</f>
        <v>0</v>
      </c>
      <c r="I143" s="7" t="s">
        <v>198</v>
      </c>
      <c r="J143" s="143">
        <f ca="1">H143/H$156</f>
        <v>0</v>
      </c>
      <c r="K143" s="104" t="str">
        <f ca="1">INDIRECT("'"&amp;K$22&amp;"'!$AF"&amp;ROW())</f>
        <v/>
      </c>
      <c r="L143" s="104" t="str">
        <f t="shared" ref="L143:AC155" ca="1" si="145">INDIRECT("'"&amp;L$22&amp;"'!$AF"&amp;ROW())</f>
        <v/>
      </c>
      <c r="M143" s="104" t="str">
        <f t="shared" ca="1" si="145"/>
        <v/>
      </c>
      <c r="N143" s="104" t="str">
        <f t="shared" ca="1" si="145"/>
        <v/>
      </c>
      <c r="O143" s="104" t="str">
        <f t="shared" ca="1" si="145"/>
        <v/>
      </c>
      <c r="P143" s="104" t="str">
        <f t="shared" ca="1" si="145"/>
        <v/>
      </c>
      <c r="Q143" s="104" t="str">
        <f t="shared" ca="1" si="145"/>
        <v/>
      </c>
      <c r="R143" s="104" t="str">
        <f t="shared" ca="1" si="145"/>
        <v/>
      </c>
      <c r="S143" s="104" t="str">
        <f t="shared" ca="1" si="145"/>
        <v/>
      </c>
      <c r="T143" s="104" t="str">
        <f t="shared" ca="1" si="145"/>
        <v/>
      </c>
      <c r="U143" s="104" t="str">
        <f t="shared" ca="1" si="145"/>
        <v/>
      </c>
      <c r="V143" s="104" t="str">
        <f t="shared" ca="1" si="145"/>
        <v/>
      </c>
      <c r="W143" s="104" t="str">
        <f ca="1">INDIRECT("'"&amp;W$22&amp;"'!$AF"&amp;ROW())</f>
        <v/>
      </c>
      <c r="X143" s="104" t="str">
        <f t="shared" ref="X143:AC143" ca="1" si="146">INDIRECT("'"&amp;X$22&amp;"'!$AF"&amp;ROW())</f>
        <v/>
      </c>
      <c r="Y143" s="104" t="str">
        <f t="shared" ca="1" si="146"/>
        <v/>
      </c>
      <c r="Z143" s="104" t="str">
        <f t="shared" ca="1" si="146"/>
        <v/>
      </c>
      <c r="AA143" s="104" t="str">
        <f t="shared" ca="1" si="146"/>
        <v/>
      </c>
      <c r="AB143" s="104" t="str">
        <f t="shared" ca="1" si="146"/>
        <v/>
      </c>
      <c r="AC143" s="104" t="str">
        <f t="shared" ca="1" si="146"/>
        <v/>
      </c>
    </row>
    <row r="144" spans="8:29">
      <c r="H144" s="8">
        <f t="shared" ref="H144:H155" ca="1" si="147">SUM(K144:X144)</f>
        <v>1.1341204751131222</v>
      </c>
      <c r="I144" s="7" t="s">
        <v>199</v>
      </c>
      <c r="J144" s="143">
        <f t="shared" ref="J144:J155" ca="1" si="148">H144/H$156</f>
        <v>3.0098702324368065E-2</v>
      </c>
      <c r="K144" s="104" t="str">
        <f t="shared" ref="K144:Z155" ca="1" si="149">INDIRECT("'"&amp;K$22&amp;"'!$AF"&amp;ROW())</f>
        <v/>
      </c>
      <c r="L144" s="104" t="str">
        <f t="shared" ca="1" si="149"/>
        <v/>
      </c>
      <c r="M144" s="104" t="str">
        <f t="shared" ca="1" si="149"/>
        <v/>
      </c>
      <c r="N144" s="104" t="str">
        <f t="shared" ca="1" si="149"/>
        <v/>
      </c>
      <c r="O144" s="104" t="str">
        <f t="shared" ca="1" si="149"/>
        <v/>
      </c>
      <c r="P144" s="104" t="str">
        <f t="shared" ca="1" si="149"/>
        <v/>
      </c>
      <c r="Q144" s="104" t="str">
        <f t="shared" ca="1" si="149"/>
        <v/>
      </c>
      <c r="R144" s="104" t="str">
        <f t="shared" ca="1" si="149"/>
        <v/>
      </c>
      <c r="S144" s="104" t="str">
        <f t="shared" ca="1" si="149"/>
        <v/>
      </c>
      <c r="T144" s="104" t="str">
        <f t="shared" ca="1" si="149"/>
        <v/>
      </c>
      <c r="U144" s="104" t="str">
        <f t="shared" ca="1" si="149"/>
        <v/>
      </c>
      <c r="V144" s="104" t="str">
        <f t="shared" ca="1" si="149"/>
        <v/>
      </c>
      <c r="W144" s="104" t="str">
        <f t="shared" ca="1" si="149"/>
        <v/>
      </c>
      <c r="X144" s="104">
        <f t="shared" ca="1" si="149"/>
        <v>1.1341204751131222</v>
      </c>
      <c r="Y144" s="104" t="str">
        <f t="shared" ca="1" si="149"/>
        <v/>
      </c>
      <c r="Z144" s="104" t="str">
        <f t="shared" ca="1" si="149"/>
        <v/>
      </c>
      <c r="AA144" s="104" t="str">
        <f t="shared" ca="1" si="145"/>
        <v/>
      </c>
      <c r="AB144" s="104" t="str">
        <f t="shared" ca="1" si="145"/>
        <v/>
      </c>
      <c r="AC144" s="104" t="str">
        <f t="shared" ca="1" si="145"/>
        <v/>
      </c>
    </row>
    <row r="145" spans="8:29">
      <c r="H145" s="8">
        <f t="shared" ca="1" si="147"/>
        <v>12.990101809954753</v>
      </c>
      <c r="I145" s="7" t="s">
        <v>200</v>
      </c>
      <c r="J145" s="143">
        <f t="shared" ca="1" si="148"/>
        <v>0.34474750797710829</v>
      </c>
      <c r="K145" s="104" t="str">
        <f t="shared" ca="1" si="149"/>
        <v/>
      </c>
      <c r="L145" s="104" t="str">
        <f t="shared" ca="1" si="149"/>
        <v/>
      </c>
      <c r="M145" s="104" t="str">
        <f t="shared" ca="1" si="149"/>
        <v/>
      </c>
      <c r="N145" s="104" t="str">
        <f t="shared" ca="1" si="149"/>
        <v/>
      </c>
      <c r="O145" s="104" t="str">
        <f t="shared" ca="1" si="149"/>
        <v/>
      </c>
      <c r="P145" s="104" t="str">
        <f t="shared" ca="1" si="149"/>
        <v/>
      </c>
      <c r="Q145" s="104">
        <f t="shared" ca="1" si="149"/>
        <v>12.990101809954753</v>
      </c>
      <c r="R145" s="104" t="str">
        <f t="shared" ca="1" si="149"/>
        <v/>
      </c>
      <c r="S145" s="104" t="str">
        <f t="shared" ca="1" si="149"/>
        <v/>
      </c>
      <c r="T145" s="104" t="str">
        <f t="shared" ca="1" si="149"/>
        <v/>
      </c>
      <c r="U145" s="104" t="str">
        <f t="shared" ca="1" si="149"/>
        <v/>
      </c>
      <c r="V145" s="104" t="str">
        <f t="shared" ca="1" si="149"/>
        <v/>
      </c>
      <c r="W145" s="104" t="str">
        <f t="shared" ca="1" si="149"/>
        <v/>
      </c>
      <c r="X145" s="104" t="str">
        <f t="shared" ca="1" si="149"/>
        <v/>
      </c>
      <c r="Y145" s="104" t="str">
        <f t="shared" ca="1" si="145"/>
        <v/>
      </c>
      <c r="Z145" s="104" t="str">
        <f t="shared" ca="1" si="145"/>
        <v/>
      </c>
      <c r="AA145" s="104" t="str">
        <f t="shared" ca="1" si="145"/>
        <v/>
      </c>
      <c r="AB145" s="104" t="str">
        <f t="shared" ca="1" si="145"/>
        <v/>
      </c>
      <c r="AC145" s="104" t="str">
        <f t="shared" ca="1" si="145"/>
        <v/>
      </c>
    </row>
    <row r="146" spans="8:29">
      <c r="H146" s="8">
        <f t="shared" ca="1" si="147"/>
        <v>0</v>
      </c>
      <c r="I146" s="7" t="s">
        <v>201</v>
      </c>
      <c r="J146" s="143">
        <f t="shared" ca="1" si="148"/>
        <v>0</v>
      </c>
      <c r="K146" s="104" t="str">
        <f t="shared" ca="1" si="149"/>
        <v/>
      </c>
      <c r="L146" s="104" t="str">
        <f t="shared" ca="1" si="149"/>
        <v/>
      </c>
      <c r="M146" s="104" t="str">
        <f t="shared" ca="1" si="149"/>
        <v/>
      </c>
      <c r="N146" s="104" t="str">
        <f t="shared" ca="1" si="149"/>
        <v/>
      </c>
      <c r="O146" s="104" t="str">
        <f t="shared" ca="1" si="149"/>
        <v/>
      </c>
      <c r="P146" s="104" t="str">
        <f t="shared" ca="1" si="149"/>
        <v/>
      </c>
      <c r="Q146" s="104" t="str">
        <f t="shared" ca="1" si="149"/>
        <v/>
      </c>
      <c r="R146" s="104" t="str">
        <f t="shared" ca="1" si="149"/>
        <v/>
      </c>
      <c r="S146" s="104" t="str">
        <f t="shared" ca="1" si="149"/>
        <v/>
      </c>
      <c r="T146" s="104" t="str">
        <f t="shared" ca="1" si="149"/>
        <v/>
      </c>
      <c r="U146" s="104" t="str">
        <f t="shared" ca="1" si="149"/>
        <v/>
      </c>
      <c r="V146" s="104" t="str">
        <f t="shared" ca="1" si="149"/>
        <v/>
      </c>
      <c r="W146" s="104" t="str">
        <f t="shared" ca="1" si="149"/>
        <v/>
      </c>
      <c r="X146" s="104" t="str">
        <f t="shared" ca="1" si="149"/>
        <v/>
      </c>
      <c r="Y146" s="104" t="str">
        <f t="shared" ca="1" si="145"/>
        <v/>
      </c>
      <c r="Z146" s="104" t="str">
        <f t="shared" ca="1" si="145"/>
        <v/>
      </c>
      <c r="AA146" s="104" t="str">
        <f t="shared" ca="1" si="145"/>
        <v/>
      </c>
      <c r="AB146" s="104" t="str">
        <f t="shared" ca="1" si="145"/>
        <v/>
      </c>
      <c r="AC146" s="104" t="str">
        <f t="shared" ca="1" si="145"/>
        <v/>
      </c>
    </row>
    <row r="147" spans="8:29">
      <c r="H147" s="8">
        <f t="shared" ca="1" si="147"/>
        <v>0</v>
      </c>
      <c r="I147" s="7" t="s">
        <v>202</v>
      </c>
      <c r="J147" s="143">
        <f t="shared" ca="1" si="148"/>
        <v>0</v>
      </c>
      <c r="K147" s="104" t="str">
        <f t="shared" ca="1" si="149"/>
        <v/>
      </c>
      <c r="L147" s="104" t="str">
        <f t="shared" ca="1" si="149"/>
        <v/>
      </c>
      <c r="M147" s="104" t="str">
        <f t="shared" ca="1" si="149"/>
        <v/>
      </c>
      <c r="N147" s="104" t="str">
        <f t="shared" ca="1" si="149"/>
        <v/>
      </c>
      <c r="O147" s="104" t="str">
        <f t="shared" ca="1" si="149"/>
        <v/>
      </c>
      <c r="P147" s="104" t="str">
        <f t="shared" ca="1" si="149"/>
        <v/>
      </c>
      <c r="Q147" s="104" t="str">
        <f t="shared" ca="1" si="149"/>
        <v/>
      </c>
      <c r="R147" s="104" t="str">
        <f t="shared" ca="1" si="149"/>
        <v/>
      </c>
      <c r="S147" s="104" t="str">
        <f t="shared" ca="1" si="149"/>
        <v/>
      </c>
      <c r="T147" s="104" t="str">
        <f t="shared" ca="1" si="149"/>
        <v/>
      </c>
      <c r="U147" s="104" t="str">
        <f t="shared" ca="1" si="149"/>
        <v/>
      </c>
      <c r="V147" s="104" t="str">
        <f t="shared" ca="1" si="149"/>
        <v/>
      </c>
      <c r="W147" s="104" t="str">
        <f t="shared" ca="1" si="149"/>
        <v/>
      </c>
      <c r="X147" s="104" t="str">
        <f t="shared" ca="1" si="149"/>
        <v/>
      </c>
      <c r="Y147" s="104" t="str">
        <f t="shared" ca="1" si="145"/>
        <v/>
      </c>
      <c r="Z147" s="104" t="str">
        <f t="shared" ca="1" si="145"/>
        <v/>
      </c>
      <c r="AA147" s="104" t="str">
        <f t="shared" ca="1" si="145"/>
        <v/>
      </c>
      <c r="AB147" s="104" t="str">
        <f t="shared" ca="1" si="145"/>
        <v/>
      </c>
      <c r="AC147" s="104" t="str">
        <f t="shared" ca="1" si="145"/>
        <v/>
      </c>
    </row>
    <row r="148" spans="8:29">
      <c r="H148" s="8">
        <f t="shared" ca="1" si="147"/>
        <v>0.82262842541193071</v>
      </c>
      <c r="I148" s="7" t="s">
        <v>203</v>
      </c>
      <c r="J148" s="143">
        <f t="shared" ca="1" si="148"/>
        <v>2.1831938178849687E-2</v>
      </c>
      <c r="K148" s="104">
        <f t="shared" ca="1" si="149"/>
        <v>0.82262842541193071</v>
      </c>
      <c r="L148" s="104" t="str">
        <f t="shared" ca="1" si="149"/>
        <v/>
      </c>
      <c r="M148" s="104" t="str">
        <f t="shared" ca="1" si="149"/>
        <v/>
      </c>
      <c r="N148" s="104" t="str">
        <f t="shared" ca="1" si="149"/>
        <v/>
      </c>
      <c r="O148" s="104" t="str">
        <f t="shared" ca="1" si="149"/>
        <v/>
      </c>
      <c r="P148" s="104" t="str">
        <f t="shared" ca="1" si="149"/>
        <v/>
      </c>
      <c r="Q148" s="104" t="str">
        <f t="shared" ca="1" si="149"/>
        <v/>
      </c>
      <c r="R148" s="104" t="str">
        <f t="shared" ca="1" si="149"/>
        <v/>
      </c>
      <c r="S148" s="104" t="str">
        <f t="shared" ca="1" si="149"/>
        <v/>
      </c>
      <c r="T148" s="104" t="str">
        <f t="shared" ca="1" si="149"/>
        <v/>
      </c>
      <c r="U148" s="104" t="str">
        <f t="shared" ca="1" si="149"/>
        <v/>
      </c>
      <c r="V148" s="104" t="str">
        <f t="shared" ca="1" si="149"/>
        <v/>
      </c>
      <c r="W148" s="104" t="str">
        <f t="shared" ca="1" si="149"/>
        <v/>
      </c>
      <c r="X148" s="104" t="str">
        <f t="shared" ca="1" si="149"/>
        <v/>
      </c>
      <c r="Y148" s="104" t="str">
        <f t="shared" ca="1" si="145"/>
        <v/>
      </c>
      <c r="Z148" s="104" t="str">
        <f t="shared" ca="1" si="145"/>
        <v/>
      </c>
      <c r="AA148" s="104" t="str">
        <f t="shared" ca="1" si="145"/>
        <v/>
      </c>
      <c r="AB148" s="104" t="str">
        <f t="shared" ca="1" si="145"/>
        <v/>
      </c>
      <c r="AC148" s="104" t="str">
        <f t="shared" ca="1" si="145"/>
        <v/>
      </c>
    </row>
    <row r="149" spans="8:29">
      <c r="H149" s="8">
        <f t="shared" ca="1" si="147"/>
        <v>8.7975471531951897</v>
      </c>
      <c r="I149" s="7" t="s">
        <v>204</v>
      </c>
      <c r="J149" s="143">
        <f t="shared" ca="1" si="148"/>
        <v>0.23348026841875147</v>
      </c>
      <c r="K149" s="104" t="str">
        <f t="shared" ca="1" si="149"/>
        <v/>
      </c>
      <c r="L149" s="104" t="str">
        <f t="shared" ca="1" si="149"/>
        <v/>
      </c>
      <c r="M149" s="104" t="str">
        <f t="shared" ca="1" si="149"/>
        <v/>
      </c>
      <c r="N149" s="104" t="str">
        <f t="shared" ca="1" si="149"/>
        <v/>
      </c>
      <c r="O149" s="104" t="str">
        <f t="shared" ca="1" si="149"/>
        <v/>
      </c>
      <c r="P149" s="104" t="str">
        <f t="shared" ca="1" si="149"/>
        <v/>
      </c>
      <c r="Q149" s="104">
        <f t="shared" ca="1" si="149"/>
        <v>5.1526623620635146</v>
      </c>
      <c r="R149" s="104" t="str">
        <f t="shared" ca="1" si="149"/>
        <v/>
      </c>
      <c r="S149" s="104">
        <f t="shared" ca="1" si="149"/>
        <v>0.59634939283278343</v>
      </c>
      <c r="T149" s="104" t="str">
        <f t="shared" ca="1" si="149"/>
        <v/>
      </c>
      <c r="U149" s="104">
        <f t="shared" ca="1" si="149"/>
        <v>0.68047228506787316</v>
      </c>
      <c r="V149" s="104">
        <f t="shared" ca="1" si="149"/>
        <v>1.233942638117896</v>
      </c>
      <c r="W149" s="104" t="str">
        <f t="shared" ca="1" si="149"/>
        <v/>
      </c>
      <c r="X149" s="104">
        <f t="shared" ca="1" si="149"/>
        <v>1.1341204751131222</v>
      </c>
      <c r="Y149" s="104">
        <f t="shared" ca="1" si="145"/>
        <v>6.7803127539381842</v>
      </c>
      <c r="Z149" s="104" t="str">
        <f t="shared" ca="1" si="145"/>
        <v/>
      </c>
      <c r="AA149" s="104">
        <f t="shared" ca="1" si="145"/>
        <v>6.6316559051587856</v>
      </c>
      <c r="AB149" s="104">
        <f t="shared" ca="1" si="145"/>
        <v>11.355397595567144</v>
      </c>
      <c r="AC149" s="104" t="str">
        <f t="shared" ca="1" si="145"/>
        <v/>
      </c>
    </row>
    <row r="150" spans="8:29">
      <c r="H150" s="8">
        <f t="shared" ca="1" si="147"/>
        <v>2.6529204563626099</v>
      </c>
      <c r="I150" s="7" t="s">
        <v>205</v>
      </c>
      <c r="J150" s="143">
        <f t="shared" ca="1" si="148"/>
        <v>7.0406508707393137E-2</v>
      </c>
      <c r="K150" s="104" t="str">
        <f t="shared" ca="1" si="149"/>
        <v/>
      </c>
      <c r="L150" s="104" t="str">
        <f t="shared" ca="1" si="149"/>
        <v/>
      </c>
      <c r="M150" s="104" t="str">
        <f t="shared" ca="1" si="149"/>
        <v/>
      </c>
      <c r="N150" s="104" t="str">
        <f t="shared" ca="1" si="149"/>
        <v/>
      </c>
      <c r="O150" s="104" t="str">
        <f t="shared" ca="1" si="149"/>
        <v/>
      </c>
      <c r="P150" s="104" t="str">
        <f t="shared" ca="1" si="149"/>
        <v/>
      </c>
      <c r="Q150" s="104" t="str">
        <f t="shared" ca="1" si="149"/>
        <v/>
      </c>
      <c r="R150" s="104" t="str">
        <f t="shared" ca="1" si="149"/>
        <v/>
      </c>
      <c r="S150" s="104">
        <f t="shared" ca="1" si="149"/>
        <v>0.59634939283278343</v>
      </c>
      <c r="T150" s="104" t="str">
        <f t="shared" ca="1" si="149"/>
        <v/>
      </c>
      <c r="U150" s="104" t="str">
        <f t="shared" ca="1" si="149"/>
        <v/>
      </c>
      <c r="V150" s="104">
        <f t="shared" ca="1" si="149"/>
        <v>2.0565710635298267</v>
      </c>
      <c r="W150" s="104" t="str">
        <f t="shared" ca="1" si="149"/>
        <v/>
      </c>
      <c r="X150" s="104" t="str">
        <f t="shared" ca="1" si="149"/>
        <v/>
      </c>
      <c r="Y150" s="104" t="str">
        <f t="shared" ca="1" si="145"/>
        <v/>
      </c>
      <c r="Z150" s="104" t="str">
        <f t="shared" ca="1" si="145"/>
        <v/>
      </c>
      <c r="AA150" s="104" t="str">
        <f t="shared" ca="1" si="145"/>
        <v/>
      </c>
      <c r="AB150" s="104" t="str">
        <f t="shared" ca="1" si="145"/>
        <v/>
      </c>
      <c r="AC150" s="104" t="str">
        <f t="shared" ca="1" si="145"/>
        <v/>
      </c>
    </row>
    <row r="151" spans="8:29">
      <c r="H151" s="8">
        <f t="shared" ca="1" si="147"/>
        <v>1.8302920309506794</v>
      </c>
      <c r="I151" s="7" t="s">
        <v>206</v>
      </c>
      <c r="J151" s="143">
        <f t="shared" ca="1" si="148"/>
        <v>4.857457052854345E-2</v>
      </c>
      <c r="K151" s="104" t="str">
        <f t="shared" ca="1" si="149"/>
        <v/>
      </c>
      <c r="L151" s="104" t="str">
        <f t="shared" ca="1" si="149"/>
        <v/>
      </c>
      <c r="M151" s="104" t="str">
        <f t="shared" ca="1" si="149"/>
        <v/>
      </c>
      <c r="N151" s="104" t="str">
        <f t="shared" ca="1" si="149"/>
        <v/>
      </c>
      <c r="O151" s="104" t="str">
        <f t="shared" ca="1" si="149"/>
        <v/>
      </c>
      <c r="P151" s="104" t="str">
        <f t="shared" ca="1" si="149"/>
        <v/>
      </c>
      <c r="Q151" s="104" t="str">
        <f t="shared" ca="1" si="149"/>
        <v/>
      </c>
      <c r="R151" s="104" t="str">
        <f t="shared" ca="1" si="149"/>
        <v/>
      </c>
      <c r="S151" s="104">
        <f t="shared" ca="1" si="149"/>
        <v>0.59634939283278343</v>
      </c>
      <c r="T151" s="104" t="str">
        <f t="shared" ca="1" si="149"/>
        <v/>
      </c>
      <c r="U151" s="104" t="str">
        <f t="shared" ca="1" si="149"/>
        <v/>
      </c>
      <c r="V151" s="104">
        <f t="shared" ca="1" si="149"/>
        <v>0.82262842541193071</v>
      </c>
      <c r="W151" s="104" t="str">
        <f t="shared" ca="1" si="149"/>
        <v/>
      </c>
      <c r="X151" s="104">
        <f t="shared" ca="1" si="149"/>
        <v>0.41131421270596535</v>
      </c>
      <c r="Y151" s="104">
        <f t="shared" ca="1" si="145"/>
        <v>6.7803127539381842</v>
      </c>
      <c r="Z151" s="104" t="str">
        <f t="shared" ca="1" si="145"/>
        <v/>
      </c>
      <c r="AA151" s="104">
        <f t="shared" ca="1" si="145"/>
        <v>2.306843891402715</v>
      </c>
      <c r="AB151" s="104">
        <f t="shared" ca="1" si="145"/>
        <v>11.355397595567144</v>
      </c>
      <c r="AC151" s="104" t="str">
        <f t="shared" ca="1" si="145"/>
        <v/>
      </c>
    </row>
    <row r="152" spans="8:29">
      <c r="H152" s="8">
        <f t="shared" ca="1" si="147"/>
        <v>0.84603084324898048</v>
      </c>
      <c r="I152" s="7" t="s">
        <v>207</v>
      </c>
      <c r="J152" s="143">
        <f t="shared" ca="1" si="148"/>
        <v>2.2453020703682498E-2</v>
      </c>
      <c r="K152" s="104" t="str">
        <f t="shared" ca="1" si="149"/>
        <v/>
      </c>
      <c r="L152" s="104" t="str">
        <f t="shared" ca="1" si="149"/>
        <v/>
      </c>
      <c r="M152" s="104" t="str">
        <f t="shared" ca="1" si="149"/>
        <v/>
      </c>
      <c r="N152" s="104" t="str">
        <f t="shared" ca="1" si="149"/>
        <v/>
      </c>
      <c r="O152" s="104" t="str">
        <f t="shared" ca="1" si="149"/>
        <v/>
      </c>
      <c r="P152" s="104" t="str">
        <f t="shared" ca="1" si="149"/>
        <v/>
      </c>
      <c r="Q152" s="104" t="str">
        <f t="shared" ca="1" si="149"/>
        <v/>
      </c>
      <c r="R152" s="104" t="str">
        <f t="shared" ca="1" si="149"/>
        <v/>
      </c>
      <c r="S152" s="104" t="str">
        <f t="shared" ca="1" si="149"/>
        <v/>
      </c>
      <c r="T152" s="104" t="str">
        <f t="shared" ca="1" si="149"/>
        <v/>
      </c>
      <c r="U152" s="104">
        <f t="shared" ca="1" si="149"/>
        <v>0.15250282805429866</v>
      </c>
      <c r="V152" s="104" t="str">
        <f t="shared" ca="1" si="149"/>
        <v/>
      </c>
      <c r="W152" s="104" t="str">
        <f t="shared" ca="1" si="149"/>
        <v/>
      </c>
      <c r="X152" s="104">
        <f t="shared" ca="1" si="149"/>
        <v>0.69352801519468188</v>
      </c>
      <c r="Y152" s="104" t="str">
        <f t="shared" ca="1" si="145"/>
        <v/>
      </c>
      <c r="Z152" s="104" t="str">
        <f t="shared" ca="1" si="145"/>
        <v/>
      </c>
      <c r="AA152" s="104" t="str">
        <f t="shared" ca="1" si="145"/>
        <v/>
      </c>
      <c r="AB152" s="104" t="str">
        <f t="shared" ca="1" si="145"/>
        <v/>
      </c>
      <c r="AC152" s="104" t="str">
        <f t="shared" ca="1" si="145"/>
        <v/>
      </c>
    </row>
    <row r="153" spans="8:29">
      <c r="H153" s="8">
        <f t="shared" ca="1" si="147"/>
        <v>1.5212138993847608</v>
      </c>
      <c r="I153" s="7" t="s">
        <v>208</v>
      </c>
      <c r="J153" s="143">
        <f t="shared" ca="1" si="148"/>
        <v>4.0371869950329708E-2</v>
      </c>
      <c r="K153" s="104">
        <f t="shared" ca="1" si="149"/>
        <v>0.41131421270596535</v>
      </c>
      <c r="L153" s="104" t="str">
        <f t="shared" ca="1" si="149"/>
        <v/>
      </c>
      <c r="M153" s="104" t="str">
        <f t="shared" ca="1" si="149"/>
        <v/>
      </c>
      <c r="N153" s="104" t="str">
        <f t="shared" ca="1" si="149"/>
        <v/>
      </c>
      <c r="O153" s="104" t="str">
        <f t="shared" ca="1" si="149"/>
        <v/>
      </c>
      <c r="P153" s="104" t="str">
        <f t="shared" ca="1" si="149"/>
        <v/>
      </c>
      <c r="Q153" s="104" t="str">
        <f t="shared" ca="1" si="149"/>
        <v/>
      </c>
      <c r="R153" s="104" t="str">
        <f t="shared" ca="1" si="149"/>
        <v/>
      </c>
      <c r="S153" s="104" t="str">
        <f t="shared" ca="1" si="149"/>
        <v/>
      </c>
      <c r="T153" s="104" t="str">
        <f t="shared" ca="1" si="149"/>
        <v/>
      </c>
      <c r="U153" s="104">
        <f t="shared" ca="1" si="149"/>
        <v>0.15250282805429866</v>
      </c>
      <c r="V153" s="104" t="str">
        <f t="shared" ca="1" si="149"/>
        <v/>
      </c>
      <c r="W153" s="104" t="str">
        <f t="shared" ca="1" si="149"/>
        <v/>
      </c>
      <c r="X153" s="104">
        <f t="shared" ca="1" si="149"/>
        <v>0.95739685862449675</v>
      </c>
      <c r="Y153" s="104" t="str">
        <f t="shared" ca="1" si="145"/>
        <v/>
      </c>
      <c r="Z153" s="104" t="str">
        <f t="shared" ca="1" si="145"/>
        <v/>
      </c>
      <c r="AA153" s="104" t="str">
        <f t="shared" ca="1" si="145"/>
        <v/>
      </c>
      <c r="AB153" s="104" t="str">
        <f t="shared" ca="1" si="145"/>
        <v/>
      </c>
      <c r="AC153" s="104" t="str">
        <f t="shared" ca="1" si="145"/>
        <v/>
      </c>
    </row>
    <row r="154" spans="8:29">
      <c r="H154" s="8">
        <f t="shared" ca="1" si="147"/>
        <v>1.1098996866787953</v>
      </c>
      <c r="I154" s="7" t="s">
        <v>209</v>
      </c>
      <c r="J154" s="143">
        <f t="shared" ca="1" si="148"/>
        <v>2.9455900860904861E-2</v>
      </c>
      <c r="K154" s="104" t="str">
        <f t="shared" ca="1" si="149"/>
        <v/>
      </c>
      <c r="L154" s="104" t="str">
        <f t="shared" ca="1" si="149"/>
        <v/>
      </c>
      <c r="M154" s="104" t="str">
        <f t="shared" ca="1" si="149"/>
        <v/>
      </c>
      <c r="N154" s="104" t="str">
        <f t="shared" ca="1" si="149"/>
        <v/>
      </c>
      <c r="O154" s="104" t="str">
        <f t="shared" ca="1" si="149"/>
        <v/>
      </c>
      <c r="P154" s="104" t="str">
        <f t="shared" ca="1" si="149"/>
        <v/>
      </c>
      <c r="Q154" s="104" t="str">
        <f t="shared" ca="1" si="149"/>
        <v/>
      </c>
      <c r="R154" s="104" t="str">
        <f t="shared" ca="1" si="149"/>
        <v/>
      </c>
      <c r="S154" s="104" t="str">
        <f t="shared" ca="1" si="149"/>
        <v/>
      </c>
      <c r="T154" s="104" t="str">
        <f t="shared" ca="1" si="149"/>
        <v/>
      </c>
      <c r="U154" s="104">
        <f t="shared" ca="1" si="149"/>
        <v>0.15250282805429866</v>
      </c>
      <c r="V154" s="104" t="str">
        <f t="shared" ca="1" si="149"/>
        <v/>
      </c>
      <c r="W154" s="104" t="str">
        <f t="shared" ca="1" si="149"/>
        <v/>
      </c>
      <c r="X154" s="104">
        <f t="shared" ca="1" si="149"/>
        <v>0.95739685862449675</v>
      </c>
      <c r="Y154" s="104" t="str">
        <f t="shared" ca="1" si="145"/>
        <v/>
      </c>
      <c r="Z154" s="104" t="str">
        <f t="shared" ca="1" si="145"/>
        <v/>
      </c>
      <c r="AA154" s="104" t="str">
        <f t="shared" ca="1" si="145"/>
        <v/>
      </c>
      <c r="AB154" s="104" t="str">
        <f t="shared" ca="1" si="145"/>
        <v/>
      </c>
      <c r="AC154" s="104" t="str">
        <f t="shared" ca="1" si="145"/>
        <v/>
      </c>
    </row>
    <row r="155" spans="8:29">
      <c r="H155" s="8">
        <f t="shared" ca="1" si="147"/>
        <v>5.9752907874754451</v>
      </c>
      <c r="I155" s="7" t="s">
        <v>210</v>
      </c>
      <c r="J155" s="143">
        <f t="shared" ca="1" si="148"/>
        <v>0.15857971235006879</v>
      </c>
      <c r="K155" s="104" t="str">
        <f t="shared" ca="1" si="149"/>
        <v/>
      </c>
      <c r="L155" s="104" t="str">
        <f t="shared" ca="1" si="149"/>
        <v/>
      </c>
      <c r="M155" s="104" t="str">
        <f t="shared" ca="1" si="149"/>
        <v/>
      </c>
      <c r="N155" s="104" t="str">
        <f t="shared" ca="1" si="149"/>
        <v/>
      </c>
      <c r="O155" s="104" t="str">
        <f t="shared" ca="1" si="149"/>
        <v/>
      </c>
      <c r="P155" s="104" t="str">
        <f t="shared" ca="1" si="149"/>
        <v/>
      </c>
      <c r="Q155" s="104">
        <f t="shared" ca="1" si="149"/>
        <v>5.1526623620635146</v>
      </c>
      <c r="R155" s="104" t="str">
        <f t="shared" ca="1" si="149"/>
        <v/>
      </c>
      <c r="S155" s="104" t="str">
        <f t="shared" ca="1" si="149"/>
        <v/>
      </c>
      <c r="T155" s="104" t="str">
        <f t="shared" ca="1" si="149"/>
        <v/>
      </c>
      <c r="U155" s="104" t="str">
        <f t="shared" ca="1" si="149"/>
        <v/>
      </c>
      <c r="V155" s="104" t="str">
        <f t="shared" ca="1" si="149"/>
        <v/>
      </c>
      <c r="W155" s="104" t="str">
        <f t="shared" ca="1" si="149"/>
        <v/>
      </c>
      <c r="X155" s="104">
        <f t="shared" ca="1" si="149"/>
        <v>0.82262842541193071</v>
      </c>
      <c r="Y155" s="104" t="str">
        <f t="shared" ca="1" si="145"/>
        <v/>
      </c>
      <c r="Z155" s="104" t="str">
        <f t="shared" ca="1" si="145"/>
        <v/>
      </c>
      <c r="AA155" s="104" t="str">
        <f t="shared" ca="1" si="145"/>
        <v/>
      </c>
      <c r="AB155" s="104" t="str">
        <f t="shared" ca="1" si="145"/>
        <v/>
      </c>
      <c r="AC155" s="104" t="str">
        <f ca="1">INDIRECT("'"&amp;AC$22&amp;"'!$AF"&amp;ROW())</f>
        <v/>
      </c>
    </row>
    <row r="156" spans="8:29">
      <c r="H156" s="102">
        <f ca="1">SUM(H143:H155)</f>
        <v>37.680045567776268</v>
      </c>
      <c r="J156" s="143"/>
      <c r="K156" s="102">
        <f ca="1">SUM(K143:K155)</f>
        <v>1.2339426381178962</v>
      </c>
      <c r="L156" s="102">
        <f t="shared" ref="L156" ca="1" si="150">SUM(L143:L155)</f>
        <v>0</v>
      </c>
      <c r="M156" s="102">
        <f t="shared" ref="M156" ca="1" si="151">SUM(M143:M155)</f>
        <v>0</v>
      </c>
      <c r="N156" s="102">
        <f t="shared" ref="N156" ca="1" si="152">SUM(N143:N155)</f>
        <v>0</v>
      </c>
      <c r="O156" s="102">
        <f t="shared" ref="O156" ca="1" si="153">SUM(O143:O155)</f>
        <v>0</v>
      </c>
      <c r="P156" s="102">
        <f t="shared" ref="P156" ca="1" si="154">SUM(P143:P155)</f>
        <v>0</v>
      </c>
      <c r="Q156" s="102">
        <f t="shared" ref="Q156" ca="1" si="155">SUM(Q143:Q155)</f>
        <v>23.295426534081784</v>
      </c>
      <c r="R156" s="102">
        <f t="shared" ref="R156" ca="1" si="156">SUM(R143:R155)</f>
        <v>0</v>
      </c>
      <c r="S156" s="102">
        <f t="shared" ref="S156" ca="1" si="157">SUM(S143:S155)</f>
        <v>1.7890481784983503</v>
      </c>
      <c r="T156" s="102">
        <f t="shared" ref="T156" ca="1" si="158">SUM(T143:T155)</f>
        <v>0</v>
      </c>
      <c r="U156" s="102">
        <f t="shared" ref="U156" ca="1" si="159">SUM(U143:U155)</f>
        <v>1.1379807692307691</v>
      </c>
      <c r="V156" s="102">
        <f t="shared" ref="V156" ca="1" si="160">SUM(V143:V155)</f>
        <v>4.1131421270596533</v>
      </c>
      <c r="W156" s="102">
        <f t="shared" ref="W156" ca="1" si="161">SUM(W143:W155)</f>
        <v>0</v>
      </c>
      <c r="X156" s="102">
        <f t="shared" ref="X156" ca="1" si="162">SUM(X143:X155)</f>
        <v>6.1105053207878157</v>
      </c>
      <c r="Y156" s="102">
        <f t="shared" ref="Y156" ca="1" si="163">SUM(Y143:Y155)</f>
        <v>13.560625507876368</v>
      </c>
      <c r="Z156" s="102">
        <f t="shared" ref="Z156" ca="1" si="164">SUM(Z143:Z155)</f>
        <v>0</v>
      </c>
      <c r="AA156" s="102">
        <f t="shared" ref="AA156" ca="1" si="165">SUM(AA143:AA155)</f>
        <v>8.9384997965615014</v>
      </c>
      <c r="AB156" s="102">
        <f t="shared" ref="AB156" ca="1" si="166">SUM(AB143:AB155)</f>
        <v>22.710795191134288</v>
      </c>
      <c r="AC156" s="102">
        <f t="shared" ref="AC156" ca="1" si="167">SUM(AC143:AC155)</f>
        <v>0</v>
      </c>
    </row>
  </sheetData>
  <sheetProtection formatRows="0" insertColumns="0" insertRows="0" deleteColumns="0" deleteRows="0"/>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X156"/>
  <sheetViews>
    <sheetView topLeftCell="A44" zoomScaleNormal="100" workbookViewId="0">
      <selection activeCell="C55" sqref="C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1</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204390</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x</v>
      </c>
      <c r="E3" s="11" t="str">
        <f t="shared" si="0"/>
        <v/>
      </c>
      <c r="F3" s="11" t="str">
        <f t="shared" si="0"/>
        <v/>
      </c>
      <c r="G3" s="11" t="str">
        <f t="shared" si="0"/>
        <v>x</v>
      </c>
      <c r="H3" s="11" t="str">
        <f t="shared" si="0"/>
        <v/>
      </c>
      <c r="I3" s="11" t="str">
        <f t="shared" si="0"/>
        <v/>
      </c>
      <c r="J3" s="11" t="str">
        <f t="shared" si="0"/>
        <v/>
      </c>
      <c r="K3" s="11" t="str">
        <f t="shared" si="0"/>
        <v/>
      </c>
      <c r="L3" s="11" t="str">
        <f t="shared" si="0"/>
        <v/>
      </c>
      <c r="M3" s="11" t="str">
        <f t="shared" si="0"/>
        <v/>
      </c>
      <c r="N3" s="11" t="str">
        <f t="shared" si="0"/>
        <v/>
      </c>
      <c r="O3" s="11" t="str">
        <f t="shared" si="0"/>
        <v/>
      </c>
      <c r="P3" s="11" t="str">
        <f t="shared" si="0"/>
        <v>x</v>
      </c>
      <c r="Q3" s="11" t="str">
        <f t="shared" si="0"/>
        <v/>
      </c>
      <c r="R3" s="11" t="str">
        <f t="shared" si="0"/>
        <v/>
      </c>
      <c r="S3" s="11" t="str">
        <f t="shared" si="0"/>
        <v>x</v>
      </c>
      <c r="T3" s="11" t="str">
        <f t="shared" si="0"/>
        <v/>
      </c>
      <c r="U3" s="11" t="str">
        <f t="shared" si="0"/>
        <v>x</v>
      </c>
      <c r="V3" s="11" t="str">
        <f t="shared" si="0"/>
        <v/>
      </c>
      <c r="W3" s="11" t="str">
        <f t="shared" si="0"/>
        <v/>
      </c>
      <c r="X3" s="11" t="str">
        <f t="shared" si="0"/>
        <v/>
      </c>
      <c r="Y3" s="11" t="str">
        <f t="shared" si="0"/>
        <v>x</v>
      </c>
      <c r="Z3" s="11" t="str">
        <f t="shared" si="0"/>
        <v/>
      </c>
      <c r="AA3" s="11" t="str">
        <f t="shared" si="0"/>
        <v/>
      </c>
      <c r="AB3" s="11" t="str">
        <f t="shared" si="0"/>
        <v>x</v>
      </c>
      <c r="AC3" s="11" t="str">
        <f t="shared" si="0"/>
        <v/>
      </c>
      <c r="AD3" s="11" t="str">
        <f t="shared" si="0"/>
        <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c r="B6" s="7"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2" ht="15" customHeight="1">
      <c r="A7" s="18"/>
      <c r="B7" s="7" t="s">
        <v>199</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row>
    <row r="8" spans="1:32" ht="15" customHeight="1">
      <c r="A8" s="18"/>
      <c r="B8" s="7"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c r="B11" s="7"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v>50</v>
      </c>
      <c r="B12" s="7" t="s">
        <v>204</v>
      </c>
      <c r="C12" s="17"/>
      <c r="D12" s="17" t="s">
        <v>95</v>
      </c>
      <c r="E12" s="17"/>
      <c r="F12" s="17"/>
      <c r="G12" s="17" t="s">
        <v>95</v>
      </c>
      <c r="H12" s="17"/>
      <c r="I12" s="17"/>
      <c r="J12" s="17"/>
      <c r="K12" s="17"/>
      <c r="L12" s="17"/>
      <c r="M12" s="17"/>
      <c r="N12" s="17"/>
      <c r="O12" s="17"/>
      <c r="P12" s="17" t="s">
        <v>95</v>
      </c>
      <c r="Q12" s="17"/>
      <c r="R12" s="17"/>
      <c r="S12" s="17" t="s">
        <v>95</v>
      </c>
      <c r="T12" s="17"/>
      <c r="U12" s="17" t="s">
        <v>95</v>
      </c>
      <c r="V12" s="17"/>
      <c r="W12" s="17"/>
      <c r="X12" s="17"/>
      <c r="Y12" s="17" t="s">
        <v>95</v>
      </c>
      <c r="Z12" s="17"/>
      <c r="AA12" s="17"/>
      <c r="AB12" s="17" t="s">
        <v>95</v>
      </c>
      <c r="AC12" s="17"/>
      <c r="AD12" s="17"/>
      <c r="AE12" s="17"/>
    </row>
    <row r="13" spans="1:32" ht="15" customHeight="1">
      <c r="A13" s="18"/>
      <c r="B13" s="7"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v>50</v>
      </c>
      <c r="B14" s="7" t="s">
        <v>206</v>
      </c>
      <c r="C14" s="17"/>
      <c r="D14" s="17" t="s">
        <v>95</v>
      </c>
      <c r="E14" s="17"/>
      <c r="F14" s="17"/>
      <c r="G14" s="17" t="s">
        <v>95</v>
      </c>
      <c r="H14" s="17"/>
      <c r="I14" s="17"/>
      <c r="J14" s="17"/>
      <c r="K14" s="17"/>
      <c r="L14" s="17"/>
      <c r="M14" s="17"/>
      <c r="N14" s="17"/>
      <c r="O14" s="17"/>
      <c r="P14" s="17" t="s">
        <v>95</v>
      </c>
      <c r="Q14" s="17"/>
      <c r="R14" s="17"/>
      <c r="S14" s="17" t="s">
        <v>95</v>
      </c>
      <c r="T14" s="17"/>
      <c r="U14" s="17" t="s">
        <v>95</v>
      </c>
      <c r="V14" s="17"/>
      <c r="W14" s="17"/>
      <c r="X14" s="17"/>
      <c r="Y14" s="17" t="s">
        <v>95</v>
      </c>
      <c r="Z14" s="17"/>
      <c r="AA14" s="17"/>
      <c r="AB14" s="17" t="s">
        <v>95</v>
      </c>
      <c r="AC14" s="17"/>
      <c r="AD14" s="17"/>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7"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row>
    <row r="20" spans="1:50" ht="15" customHeight="1"/>
    <row r="21" spans="1:50" ht="15" customHeight="1">
      <c r="B21" s="3" t="s">
        <v>163</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v>
      </c>
      <c r="B24" s="7" t="s">
        <v>199</v>
      </c>
      <c r="C24" s="41" t="str">
        <f t="shared" ref="C24:AE27" si="3">IF(C7="x",$B$1*$A24,"")</f>
        <v/>
      </c>
      <c r="D24" s="41" t="str">
        <f t="shared" si="3"/>
        <v/>
      </c>
      <c r="E24" s="41" t="str">
        <f t="shared" si="3"/>
        <v/>
      </c>
      <c r="F24" s="41" t="str">
        <f t="shared" si="3"/>
        <v/>
      </c>
      <c r="G24" s="41" t="str">
        <f t="shared" si="3"/>
        <v/>
      </c>
      <c r="H24" s="41" t="str">
        <f t="shared" si="3"/>
        <v/>
      </c>
      <c r="I24" s="41" t="str">
        <f t="shared" si="3"/>
        <v/>
      </c>
      <c r="J24" s="41" t="str">
        <f t="shared" si="3"/>
        <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t="str">
        <f t="shared" ref="AF24:AF35" si="4">IF(SUM(C24:AE24)&gt;0,SUM(C24:AE24),"")</f>
        <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ref="C28:AE35" si="5">IF(C11="x",$B$1*$A28,"")</f>
        <v/>
      </c>
      <c r="D28" s="41" t="str">
        <f t="shared" si="5"/>
        <v/>
      </c>
      <c r="E28" s="41" t="str">
        <f t="shared" si="5"/>
        <v/>
      </c>
      <c r="F28" s="41" t="str">
        <f t="shared" si="5"/>
        <v/>
      </c>
      <c r="G28" s="41" t="str">
        <f t="shared" si="5"/>
        <v/>
      </c>
      <c r="H28" s="41" t="str">
        <f t="shared" si="5"/>
        <v/>
      </c>
      <c r="I28" s="41" t="str">
        <f t="shared" si="5"/>
        <v/>
      </c>
      <c r="J28" s="41" t="str">
        <f t="shared" si="5"/>
        <v/>
      </c>
      <c r="K28" s="41" t="str">
        <f t="shared" si="5"/>
        <v/>
      </c>
      <c r="L28" s="41" t="str">
        <f t="shared" si="5"/>
        <v/>
      </c>
      <c r="M28" s="41" t="str">
        <f t="shared" si="5"/>
        <v/>
      </c>
      <c r="N28" s="41" t="str">
        <f t="shared" si="5"/>
        <v/>
      </c>
      <c r="O28" s="41" t="str">
        <f t="shared" si="5"/>
        <v/>
      </c>
      <c r="P28" s="41" t="str">
        <f t="shared" si="5"/>
        <v/>
      </c>
      <c r="Q28" s="41" t="str">
        <f t="shared" si="5"/>
        <v/>
      </c>
      <c r="R28" s="41" t="str">
        <f t="shared" si="5"/>
        <v/>
      </c>
      <c r="S28" s="41" t="str">
        <f t="shared" si="5"/>
        <v/>
      </c>
      <c r="T28" s="41" t="str">
        <f t="shared" si="5"/>
        <v/>
      </c>
      <c r="U28" s="41" t="str">
        <f t="shared" si="5"/>
        <v/>
      </c>
      <c r="V28" s="41" t="str">
        <f t="shared" si="5"/>
        <v/>
      </c>
      <c r="W28" s="41" t="str">
        <f t="shared" si="5"/>
        <v/>
      </c>
      <c r="X28" s="41" t="str">
        <f t="shared" si="5"/>
        <v/>
      </c>
      <c r="Y28" s="41" t="str">
        <f t="shared" si="5"/>
        <v/>
      </c>
      <c r="Z28" s="41" t="str">
        <f t="shared" si="5"/>
        <v/>
      </c>
      <c r="AA28" s="41" t="str">
        <f t="shared" si="5"/>
        <v/>
      </c>
      <c r="AB28" s="41" t="str">
        <f t="shared" si="5"/>
        <v/>
      </c>
      <c r="AC28" s="41" t="str">
        <f t="shared" si="5"/>
        <v/>
      </c>
      <c r="AD28" s="41" t="str">
        <f t="shared" si="5"/>
        <v/>
      </c>
      <c r="AE28" s="41" t="str">
        <f t="shared" si="5"/>
        <v/>
      </c>
      <c r="AF28" s="8" t="str">
        <f t="shared" si="4"/>
        <v/>
      </c>
    </row>
    <row r="29" spans="1:50" ht="15" customHeight="1">
      <c r="A29" s="21">
        <f t="shared" si="1"/>
        <v>0.5</v>
      </c>
      <c r="B29" s="7" t="s">
        <v>204</v>
      </c>
      <c r="C29" s="41" t="str">
        <f t="shared" si="5"/>
        <v/>
      </c>
      <c r="D29" s="41">
        <f t="shared" si="5"/>
        <v>0.5</v>
      </c>
      <c r="E29" s="41" t="str">
        <f t="shared" si="5"/>
        <v/>
      </c>
      <c r="F29" s="41" t="str">
        <f t="shared" si="5"/>
        <v/>
      </c>
      <c r="G29" s="41">
        <f t="shared" si="5"/>
        <v>0.5</v>
      </c>
      <c r="H29" s="41" t="str">
        <f t="shared" si="5"/>
        <v/>
      </c>
      <c r="I29" s="41" t="str">
        <f t="shared" si="5"/>
        <v/>
      </c>
      <c r="J29" s="41" t="str">
        <f t="shared" si="5"/>
        <v/>
      </c>
      <c r="K29" s="41" t="str">
        <f t="shared" si="5"/>
        <v/>
      </c>
      <c r="L29" s="41" t="str">
        <f t="shared" si="5"/>
        <v/>
      </c>
      <c r="M29" s="41" t="str">
        <f t="shared" si="5"/>
        <v/>
      </c>
      <c r="N29" s="41" t="str">
        <f t="shared" si="5"/>
        <v/>
      </c>
      <c r="O29" s="41" t="str">
        <f t="shared" si="5"/>
        <v/>
      </c>
      <c r="P29" s="41">
        <f t="shared" si="5"/>
        <v>0.5</v>
      </c>
      <c r="Q29" s="41" t="str">
        <f t="shared" si="5"/>
        <v/>
      </c>
      <c r="R29" s="41" t="str">
        <f t="shared" si="5"/>
        <v/>
      </c>
      <c r="S29" s="41">
        <f t="shared" si="5"/>
        <v>0.5</v>
      </c>
      <c r="T29" s="41" t="str">
        <f t="shared" si="5"/>
        <v/>
      </c>
      <c r="U29" s="41">
        <f t="shared" si="5"/>
        <v>0.5</v>
      </c>
      <c r="V29" s="41" t="str">
        <f t="shared" si="5"/>
        <v/>
      </c>
      <c r="W29" s="41" t="str">
        <f t="shared" si="5"/>
        <v/>
      </c>
      <c r="X29" s="41" t="str">
        <f t="shared" si="5"/>
        <v/>
      </c>
      <c r="Y29" s="41">
        <f t="shared" si="5"/>
        <v>0.5</v>
      </c>
      <c r="Z29" s="41" t="str">
        <f t="shared" si="5"/>
        <v/>
      </c>
      <c r="AA29" s="41" t="str">
        <f t="shared" si="5"/>
        <v/>
      </c>
      <c r="AB29" s="41">
        <f t="shared" si="5"/>
        <v>0.5</v>
      </c>
      <c r="AC29" s="41" t="str">
        <f t="shared" si="5"/>
        <v/>
      </c>
      <c r="AD29" s="41" t="str">
        <f t="shared" si="5"/>
        <v/>
      </c>
      <c r="AE29" s="41" t="str">
        <f t="shared" si="5"/>
        <v/>
      </c>
      <c r="AF29" s="8">
        <f t="shared" si="4"/>
        <v>3.5</v>
      </c>
    </row>
    <row r="30" spans="1:50" ht="15" customHeight="1">
      <c r="A30" s="21">
        <f t="shared" si="1"/>
        <v>0</v>
      </c>
      <c r="B30" s="7" t="s">
        <v>205</v>
      </c>
      <c r="C30" s="41" t="str">
        <f t="shared" si="5"/>
        <v/>
      </c>
      <c r="D30" s="41" t="str">
        <f t="shared" si="5"/>
        <v/>
      </c>
      <c r="E30" s="41" t="str">
        <f t="shared" si="5"/>
        <v/>
      </c>
      <c r="F30" s="41" t="str">
        <f t="shared" si="5"/>
        <v/>
      </c>
      <c r="G30" s="41" t="str">
        <f t="shared" si="5"/>
        <v/>
      </c>
      <c r="H30" s="41" t="str">
        <f t="shared" si="5"/>
        <v/>
      </c>
      <c r="I30" s="41" t="str">
        <f t="shared" si="5"/>
        <v/>
      </c>
      <c r="J30" s="41" t="str">
        <f t="shared" si="5"/>
        <v/>
      </c>
      <c r="K30" s="41" t="str">
        <f t="shared" si="5"/>
        <v/>
      </c>
      <c r="L30" s="41" t="str">
        <f t="shared" si="5"/>
        <v/>
      </c>
      <c r="M30" s="41" t="str">
        <f t="shared" si="5"/>
        <v/>
      </c>
      <c r="N30" s="41" t="str">
        <f t="shared" si="5"/>
        <v/>
      </c>
      <c r="O30" s="41" t="str">
        <f t="shared" si="5"/>
        <v/>
      </c>
      <c r="P30" s="41" t="str">
        <f t="shared" si="5"/>
        <v/>
      </c>
      <c r="Q30" s="41" t="str">
        <f t="shared" si="5"/>
        <v/>
      </c>
      <c r="R30" s="41" t="str">
        <f t="shared" si="5"/>
        <v/>
      </c>
      <c r="S30" s="41" t="str">
        <f t="shared" si="5"/>
        <v/>
      </c>
      <c r="T30" s="41" t="str">
        <f t="shared" si="5"/>
        <v/>
      </c>
      <c r="U30" s="41" t="str">
        <f t="shared" si="5"/>
        <v/>
      </c>
      <c r="V30" s="41" t="str">
        <f t="shared" si="5"/>
        <v/>
      </c>
      <c r="W30" s="41" t="str">
        <f t="shared" si="5"/>
        <v/>
      </c>
      <c r="X30" s="41" t="str">
        <f t="shared" si="5"/>
        <v/>
      </c>
      <c r="Y30" s="41" t="str">
        <f t="shared" si="5"/>
        <v/>
      </c>
      <c r="Z30" s="41" t="str">
        <f t="shared" si="5"/>
        <v/>
      </c>
      <c r="AA30" s="41" t="str">
        <f t="shared" si="5"/>
        <v/>
      </c>
      <c r="AB30" s="41" t="str">
        <f t="shared" si="5"/>
        <v/>
      </c>
      <c r="AC30" s="41" t="str">
        <f t="shared" si="5"/>
        <v/>
      </c>
      <c r="AD30" s="41" t="str">
        <f t="shared" si="5"/>
        <v/>
      </c>
      <c r="AE30" s="41" t="str">
        <f t="shared" si="5"/>
        <v/>
      </c>
      <c r="AF30" s="8" t="str">
        <f t="shared" si="4"/>
        <v/>
      </c>
    </row>
    <row r="31" spans="1:50" s="8" customFormat="1" ht="15" customHeight="1">
      <c r="A31" s="21">
        <f t="shared" si="1"/>
        <v>0.5</v>
      </c>
      <c r="B31" s="7" t="s">
        <v>206</v>
      </c>
      <c r="C31" s="41" t="str">
        <f t="shared" si="5"/>
        <v/>
      </c>
      <c r="D31" s="41">
        <f t="shared" si="5"/>
        <v>0.5</v>
      </c>
      <c r="E31" s="41" t="str">
        <f t="shared" si="5"/>
        <v/>
      </c>
      <c r="F31" s="41" t="str">
        <f t="shared" si="5"/>
        <v/>
      </c>
      <c r="G31" s="41">
        <f t="shared" si="5"/>
        <v>0.5</v>
      </c>
      <c r="H31" s="41" t="str">
        <f t="shared" si="5"/>
        <v/>
      </c>
      <c r="I31" s="41" t="str">
        <f t="shared" si="5"/>
        <v/>
      </c>
      <c r="J31" s="41" t="str">
        <f t="shared" si="5"/>
        <v/>
      </c>
      <c r="K31" s="41" t="str">
        <f t="shared" si="5"/>
        <v/>
      </c>
      <c r="L31" s="41" t="str">
        <f t="shared" si="5"/>
        <v/>
      </c>
      <c r="M31" s="41" t="str">
        <f t="shared" si="5"/>
        <v/>
      </c>
      <c r="N31" s="41" t="str">
        <f t="shared" si="5"/>
        <v/>
      </c>
      <c r="O31" s="41" t="str">
        <f t="shared" si="5"/>
        <v/>
      </c>
      <c r="P31" s="41">
        <f t="shared" si="5"/>
        <v>0.5</v>
      </c>
      <c r="Q31" s="41" t="str">
        <f t="shared" si="5"/>
        <v/>
      </c>
      <c r="R31" s="41" t="str">
        <f t="shared" si="5"/>
        <v/>
      </c>
      <c r="S31" s="41">
        <f t="shared" si="5"/>
        <v>0.5</v>
      </c>
      <c r="T31" s="41" t="str">
        <f t="shared" si="5"/>
        <v/>
      </c>
      <c r="U31" s="41">
        <f t="shared" si="5"/>
        <v>0.5</v>
      </c>
      <c r="V31" s="41" t="str">
        <f t="shared" si="5"/>
        <v/>
      </c>
      <c r="W31" s="41" t="str">
        <f t="shared" si="5"/>
        <v/>
      </c>
      <c r="X31" s="41" t="str">
        <f t="shared" si="5"/>
        <v/>
      </c>
      <c r="Y31" s="41">
        <f t="shared" si="5"/>
        <v>0.5</v>
      </c>
      <c r="Z31" s="41" t="str">
        <f t="shared" si="5"/>
        <v/>
      </c>
      <c r="AA31" s="41" t="str">
        <f t="shared" si="5"/>
        <v/>
      </c>
      <c r="AB31" s="41">
        <f t="shared" si="5"/>
        <v>0.5</v>
      </c>
      <c r="AC31" s="41" t="str">
        <f t="shared" si="5"/>
        <v/>
      </c>
      <c r="AD31" s="41" t="str">
        <f t="shared" si="5"/>
        <v/>
      </c>
      <c r="AE31" s="41" t="str">
        <f t="shared" si="5"/>
        <v/>
      </c>
      <c r="AF31" s="8">
        <f t="shared" si="4"/>
        <v>3.5</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5"/>
        <v/>
      </c>
      <c r="D32" s="41" t="str">
        <f t="shared" si="5"/>
        <v/>
      </c>
      <c r="E32" s="41" t="str">
        <f t="shared" si="5"/>
        <v/>
      </c>
      <c r="F32" s="41" t="str">
        <f t="shared" si="5"/>
        <v/>
      </c>
      <c r="G32" s="41" t="str">
        <f t="shared" si="5"/>
        <v/>
      </c>
      <c r="H32" s="41" t="str">
        <f t="shared" si="5"/>
        <v/>
      </c>
      <c r="I32" s="41" t="str">
        <f t="shared" si="5"/>
        <v/>
      </c>
      <c r="J32" s="41" t="str">
        <f t="shared" si="5"/>
        <v/>
      </c>
      <c r="K32" s="41" t="str">
        <f t="shared" si="5"/>
        <v/>
      </c>
      <c r="L32" s="41" t="str">
        <f t="shared" si="5"/>
        <v/>
      </c>
      <c r="M32" s="41" t="str">
        <f t="shared" si="5"/>
        <v/>
      </c>
      <c r="N32" s="41" t="str">
        <f t="shared" si="5"/>
        <v/>
      </c>
      <c r="O32" s="41" t="str">
        <f t="shared" si="5"/>
        <v/>
      </c>
      <c r="P32" s="41" t="str">
        <f t="shared" si="5"/>
        <v/>
      </c>
      <c r="Q32" s="41" t="str">
        <f t="shared" si="5"/>
        <v/>
      </c>
      <c r="R32" s="41" t="str">
        <f t="shared" si="5"/>
        <v/>
      </c>
      <c r="S32" s="41" t="str">
        <f t="shared" si="5"/>
        <v/>
      </c>
      <c r="T32" s="41" t="str">
        <f t="shared" si="5"/>
        <v/>
      </c>
      <c r="U32" s="41" t="str">
        <f t="shared" si="5"/>
        <v/>
      </c>
      <c r="V32" s="41" t="str">
        <f t="shared" si="5"/>
        <v/>
      </c>
      <c r="W32" s="41" t="str">
        <f t="shared" si="5"/>
        <v/>
      </c>
      <c r="X32" s="41" t="str">
        <f t="shared" si="5"/>
        <v/>
      </c>
      <c r="Y32" s="41" t="str">
        <f t="shared" si="5"/>
        <v/>
      </c>
      <c r="Z32" s="41" t="str">
        <f t="shared" si="5"/>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si="5"/>
        <v/>
      </c>
      <c r="D33" s="41" t="str">
        <f t="shared" si="5"/>
        <v/>
      </c>
      <c r="E33" s="41" t="str">
        <f t="shared" si="5"/>
        <v/>
      </c>
      <c r="F33" s="41" t="str">
        <f t="shared" si="5"/>
        <v/>
      </c>
      <c r="G33" s="41" t="str">
        <f t="shared" si="5"/>
        <v/>
      </c>
      <c r="H33" s="41" t="str">
        <f t="shared" si="5"/>
        <v/>
      </c>
      <c r="I33" s="41" t="str">
        <f t="shared" si="5"/>
        <v/>
      </c>
      <c r="J33" s="41" t="str">
        <f t="shared" si="5"/>
        <v/>
      </c>
      <c r="K33" s="41" t="str">
        <f t="shared" si="5"/>
        <v/>
      </c>
      <c r="L33" s="41" t="str">
        <f t="shared" si="5"/>
        <v/>
      </c>
      <c r="M33" s="41" t="str">
        <f t="shared" si="5"/>
        <v/>
      </c>
      <c r="N33" s="41" t="str">
        <f t="shared" si="5"/>
        <v/>
      </c>
      <c r="O33" s="41" t="str">
        <f t="shared" si="5"/>
        <v/>
      </c>
      <c r="P33" s="41" t="str">
        <f t="shared" si="5"/>
        <v/>
      </c>
      <c r="Q33" s="41" t="str">
        <f t="shared" si="5"/>
        <v/>
      </c>
      <c r="R33" s="41" t="str">
        <f t="shared" si="5"/>
        <v/>
      </c>
      <c r="S33" s="41" t="str">
        <f t="shared" si="5"/>
        <v/>
      </c>
      <c r="T33" s="41" t="str">
        <f t="shared" si="5"/>
        <v/>
      </c>
      <c r="U33" s="41" t="str">
        <f t="shared" si="5"/>
        <v/>
      </c>
      <c r="V33" s="41" t="str">
        <f t="shared" si="5"/>
        <v/>
      </c>
      <c r="W33" s="41" t="str">
        <f t="shared" si="5"/>
        <v/>
      </c>
      <c r="X33" s="41" t="str">
        <f t="shared" si="5"/>
        <v/>
      </c>
      <c r="Y33" s="41" t="str">
        <f t="shared" si="5"/>
        <v/>
      </c>
      <c r="Z33" s="41" t="str">
        <f t="shared" si="5"/>
        <v/>
      </c>
      <c r="AA33" s="41" t="str">
        <f t="shared" si="5"/>
        <v/>
      </c>
      <c r="AB33" s="41" t="str">
        <f t="shared" si="5"/>
        <v/>
      </c>
      <c r="AC33" s="41" t="str">
        <f t="shared" si="5"/>
        <v/>
      </c>
      <c r="AD33" s="41" t="str">
        <f t="shared" si="5"/>
        <v/>
      </c>
      <c r="AE33" s="41" t="str">
        <f t="shared" si="5"/>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5"/>
        <v/>
      </c>
      <c r="D34" s="41" t="str">
        <f t="shared" si="5"/>
        <v/>
      </c>
      <c r="E34" s="41" t="str">
        <f t="shared" si="5"/>
        <v/>
      </c>
      <c r="F34" s="41" t="str">
        <f t="shared" si="5"/>
        <v/>
      </c>
      <c r="G34" s="41" t="str">
        <f t="shared" si="5"/>
        <v/>
      </c>
      <c r="H34" s="41" t="str">
        <f t="shared" si="5"/>
        <v/>
      </c>
      <c r="I34" s="41" t="str">
        <f t="shared" si="5"/>
        <v/>
      </c>
      <c r="J34" s="41" t="str">
        <f t="shared" si="5"/>
        <v/>
      </c>
      <c r="K34" s="41" t="str">
        <f t="shared" si="5"/>
        <v/>
      </c>
      <c r="L34" s="41" t="str">
        <f t="shared" si="5"/>
        <v/>
      </c>
      <c r="M34" s="41" t="str">
        <f t="shared" si="5"/>
        <v/>
      </c>
      <c r="N34" s="41" t="str">
        <f t="shared" si="5"/>
        <v/>
      </c>
      <c r="O34" s="41" t="str">
        <f t="shared" si="5"/>
        <v/>
      </c>
      <c r="P34" s="41" t="str">
        <f t="shared" si="5"/>
        <v/>
      </c>
      <c r="Q34" s="41" t="str">
        <f t="shared" si="5"/>
        <v/>
      </c>
      <c r="R34" s="41" t="str">
        <f t="shared" si="5"/>
        <v/>
      </c>
      <c r="S34" s="41" t="str">
        <f t="shared" si="5"/>
        <v/>
      </c>
      <c r="T34" s="41" t="str">
        <f t="shared" si="5"/>
        <v/>
      </c>
      <c r="U34" s="41" t="str">
        <f t="shared" si="5"/>
        <v/>
      </c>
      <c r="V34" s="41" t="str">
        <f t="shared" si="5"/>
        <v/>
      </c>
      <c r="W34" s="41" t="str">
        <f t="shared" si="5"/>
        <v/>
      </c>
      <c r="X34" s="41" t="str">
        <f t="shared" si="5"/>
        <v/>
      </c>
      <c r="Y34" s="41" t="str">
        <f t="shared" si="5"/>
        <v/>
      </c>
      <c r="Z34" s="41" t="str">
        <f t="shared" si="5"/>
        <v/>
      </c>
      <c r="AA34" s="41" t="str">
        <f t="shared" si="5"/>
        <v/>
      </c>
      <c r="AB34" s="41" t="str">
        <f t="shared" si="5"/>
        <v/>
      </c>
      <c r="AC34" s="41" t="str">
        <f t="shared" si="5"/>
        <v/>
      </c>
      <c r="AD34" s="41" t="str">
        <f t="shared" si="5"/>
        <v/>
      </c>
      <c r="AE34" s="41" t="str">
        <f t="shared" si="5"/>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5"/>
        <v/>
      </c>
      <c r="D35" s="41" t="str">
        <f t="shared" si="5"/>
        <v/>
      </c>
      <c r="E35" s="41" t="str">
        <f t="shared" si="5"/>
        <v/>
      </c>
      <c r="F35" s="41" t="str">
        <f t="shared" si="5"/>
        <v/>
      </c>
      <c r="G35" s="41" t="str">
        <f t="shared" si="5"/>
        <v/>
      </c>
      <c r="H35" s="41" t="str">
        <f t="shared" si="5"/>
        <v/>
      </c>
      <c r="I35" s="41" t="str">
        <f t="shared" si="5"/>
        <v/>
      </c>
      <c r="J35" s="41" t="str">
        <f t="shared" si="5"/>
        <v/>
      </c>
      <c r="K35" s="41" t="str">
        <f t="shared" si="5"/>
        <v/>
      </c>
      <c r="L35" s="41" t="str">
        <f t="shared" si="5"/>
        <v/>
      </c>
      <c r="M35" s="41" t="str">
        <f t="shared" si="5"/>
        <v/>
      </c>
      <c r="N35" s="41" t="str">
        <f t="shared" si="5"/>
        <v/>
      </c>
      <c r="O35" s="41" t="str">
        <f t="shared" si="5"/>
        <v/>
      </c>
      <c r="P35" s="41" t="str">
        <f t="shared" si="5"/>
        <v/>
      </c>
      <c r="Q35" s="41" t="str">
        <f t="shared" si="5"/>
        <v/>
      </c>
      <c r="R35" s="41" t="str">
        <f t="shared" si="5"/>
        <v/>
      </c>
      <c r="S35" s="41" t="str">
        <f t="shared" si="5"/>
        <v/>
      </c>
      <c r="T35" s="41" t="str">
        <f t="shared" si="5"/>
        <v/>
      </c>
      <c r="U35" s="41" t="str">
        <f t="shared" si="5"/>
        <v/>
      </c>
      <c r="V35" s="41" t="str">
        <f t="shared" si="5"/>
        <v/>
      </c>
      <c r="W35" s="41" t="str">
        <f t="shared" si="5"/>
        <v/>
      </c>
      <c r="X35" s="41" t="str">
        <f t="shared" si="5"/>
        <v/>
      </c>
      <c r="Y35" s="41" t="str">
        <f t="shared" si="5"/>
        <v/>
      </c>
      <c r="Z35" s="41" t="str">
        <f t="shared" si="5"/>
        <v/>
      </c>
      <c r="AA35" s="41" t="str">
        <f t="shared" si="5"/>
        <v/>
      </c>
      <c r="AB35" s="41" t="str">
        <f t="shared" si="5"/>
        <v/>
      </c>
      <c r="AC35" s="41" t="str">
        <f t="shared" si="5"/>
        <v/>
      </c>
      <c r="AD35" s="41" t="str">
        <f t="shared" si="5"/>
        <v/>
      </c>
      <c r="AE35" s="41" t="str">
        <f t="shared" si="5"/>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59" t="str">
        <f>IF(SUM(C23:C35)&gt;0,SUM(C23:C35),"")</f>
        <v/>
      </c>
      <c r="D36" s="59">
        <f t="shared" ref="D36:AE36" si="6">IF(SUM(D23:D35)&gt;0,SUM(D23:D35),"")</f>
        <v>1</v>
      </c>
      <c r="E36" s="59" t="str">
        <f t="shared" si="6"/>
        <v/>
      </c>
      <c r="F36" s="59" t="str">
        <f t="shared" si="6"/>
        <v/>
      </c>
      <c r="G36" s="59">
        <f t="shared" si="6"/>
        <v>1</v>
      </c>
      <c r="H36" s="59" t="str">
        <f t="shared" si="6"/>
        <v/>
      </c>
      <c r="I36" s="59" t="str">
        <f t="shared" si="6"/>
        <v/>
      </c>
      <c r="J36" s="59" t="str">
        <f t="shared" si="6"/>
        <v/>
      </c>
      <c r="K36" s="59" t="str">
        <f t="shared" si="6"/>
        <v/>
      </c>
      <c r="L36" s="59" t="str">
        <f t="shared" si="6"/>
        <v/>
      </c>
      <c r="M36" s="59" t="str">
        <f t="shared" si="6"/>
        <v/>
      </c>
      <c r="N36" s="59" t="str">
        <f t="shared" si="6"/>
        <v/>
      </c>
      <c r="O36" s="59" t="str">
        <f t="shared" si="6"/>
        <v/>
      </c>
      <c r="P36" s="59">
        <f t="shared" si="6"/>
        <v>1</v>
      </c>
      <c r="Q36" s="59" t="str">
        <f t="shared" si="6"/>
        <v/>
      </c>
      <c r="R36" s="59" t="str">
        <f t="shared" si="6"/>
        <v/>
      </c>
      <c r="S36" s="59">
        <f t="shared" si="6"/>
        <v>1</v>
      </c>
      <c r="T36" s="59" t="str">
        <f t="shared" si="6"/>
        <v/>
      </c>
      <c r="U36" s="59">
        <f t="shared" si="6"/>
        <v>1</v>
      </c>
      <c r="V36" s="59" t="str">
        <f t="shared" si="6"/>
        <v/>
      </c>
      <c r="W36" s="59" t="str">
        <f t="shared" si="6"/>
        <v/>
      </c>
      <c r="X36" s="59" t="str">
        <f t="shared" si="6"/>
        <v/>
      </c>
      <c r="Y36" s="59">
        <f t="shared" si="6"/>
        <v>1</v>
      </c>
      <c r="Z36" s="59" t="str">
        <f t="shared" si="6"/>
        <v/>
      </c>
      <c r="AA36" s="59" t="str">
        <f t="shared" si="6"/>
        <v/>
      </c>
      <c r="AB36" s="59">
        <f t="shared" si="6"/>
        <v>1</v>
      </c>
      <c r="AC36" s="59" t="str">
        <f t="shared" si="6"/>
        <v/>
      </c>
      <c r="AD36" s="59" t="str">
        <f t="shared" si="6"/>
        <v/>
      </c>
      <c r="AE36" s="59" t="str">
        <f t="shared" si="6"/>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7">A6/$A$19</f>
        <v>0</v>
      </c>
      <c r="B40" s="7" t="s">
        <v>198</v>
      </c>
      <c r="C40" s="41" t="str">
        <f t="shared" ref="C40:AE48" si="8">IF(C6="x",$A40,"")</f>
        <v/>
      </c>
      <c r="D40" s="41" t="str">
        <f t="shared" si="8"/>
        <v/>
      </c>
      <c r="E40" s="41" t="str">
        <f t="shared" si="8"/>
        <v/>
      </c>
      <c r="F40" s="41" t="str">
        <f t="shared" si="8"/>
        <v/>
      </c>
      <c r="G40" s="41" t="str">
        <f t="shared" si="8"/>
        <v/>
      </c>
      <c r="H40" s="41" t="str">
        <f t="shared" si="8"/>
        <v/>
      </c>
      <c r="I40" s="41" t="str">
        <f t="shared" si="8"/>
        <v/>
      </c>
      <c r="J40" s="41" t="str">
        <f t="shared" si="8"/>
        <v/>
      </c>
      <c r="K40" s="41" t="str">
        <f t="shared" si="8"/>
        <v/>
      </c>
      <c r="L40" s="41" t="str">
        <f t="shared" si="8"/>
        <v/>
      </c>
      <c r="M40" s="41" t="str">
        <f t="shared" si="8"/>
        <v/>
      </c>
      <c r="N40" s="41" t="str">
        <f t="shared" si="8"/>
        <v/>
      </c>
      <c r="O40" s="41" t="str">
        <f t="shared" si="8"/>
        <v/>
      </c>
      <c r="P40" s="41" t="str">
        <f t="shared" si="8"/>
        <v/>
      </c>
      <c r="Q40" s="41" t="str">
        <f t="shared" si="8"/>
        <v/>
      </c>
      <c r="R40" s="41" t="str">
        <f t="shared" si="8"/>
        <v/>
      </c>
      <c r="S40" s="41" t="str">
        <f t="shared" si="8"/>
        <v/>
      </c>
      <c r="T40" s="41" t="str">
        <f t="shared" si="8"/>
        <v/>
      </c>
      <c r="U40" s="41" t="str">
        <f t="shared" si="8"/>
        <v/>
      </c>
      <c r="V40" s="41" t="str">
        <f t="shared" si="8"/>
        <v/>
      </c>
      <c r="W40" s="41" t="str">
        <f t="shared" si="8"/>
        <v/>
      </c>
      <c r="X40" s="41" t="str">
        <f t="shared" si="8"/>
        <v/>
      </c>
      <c r="Y40" s="41" t="str">
        <f t="shared" si="8"/>
        <v/>
      </c>
      <c r="Z40" s="41" t="str">
        <f t="shared" si="8"/>
        <v/>
      </c>
      <c r="AA40" s="41" t="str">
        <f t="shared" si="8"/>
        <v/>
      </c>
      <c r="AB40" s="41" t="str">
        <f t="shared" si="8"/>
        <v/>
      </c>
      <c r="AC40" s="41" t="str">
        <f t="shared" si="8"/>
        <v/>
      </c>
      <c r="AD40" s="41" t="str">
        <f t="shared" si="8"/>
        <v/>
      </c>
      <c r="AE40" s="41" t="str">
        <f t="shared" si="8"/>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7"/>
        <v>0</v>
      </c>
      <c r="B41" s="7" t="s">
        <v>199</v>
      </c>
      <c r="C41" s="41" t="str">
        <f t="shared" si="8"/>
        <v/>
      </c>
      <c r="D41" s="41" t="str">
        <f t="shared" si="8"/>
        <v/>
      </c>
      <c r="E41" s="41" t="str">
        <f t="shared" si="8"/>
        <v/>
      </c>
      <c r="F41" s="41" t="str">
        <f t="shared" si="8"/>
        <v/>
      </c>
      <c r="G41" s="41" t="str">
        <f t="shared" si="8"/>
        <v/>
      </c>
      <c r="H41" s="41" t="str">
        <f t="shared" si="8"/>
        <v/>
      </c>
      <c r="I41" s="41" t="str">
        <f t="shared" si="8"/>
        <v/>
      </c>
      <c r="J41" s="41" t="str">
        <f t="shared" si="8"/>
        <v/>
      </c>
      <c r="K41" s="41" t="str">
        <f t="shared" si="8"/>
        <v/>
      </c>
      <c r="L41" s="41" t="str">
        <f t="shared" si="8"/>
        <v/>
      </c>
      <c r="M41" s="41" t="str">
        <f t="shared" si="8"/>
        <v/>
      </c>
      <c r="N41" s="41" t="str">
        <f t="shared" si="8"/>
        <v/>
      </c>
      <c r="O41" s="41" t="str">
        <f t="shared" si="8"/>
        <v/>
      </c>
      <c r="P41" s="41" t="str">
        <f t="shared" si="8"/>
        <v/>
      </c>
      <c r="Q41" s="41" t="str">
        <f t="shared" si="8"/>
        <v/>
      </c>
      <c r="R41" s="41" t="str">
        <f t="shared" si="8"/>
        <v/>
      </c>
      <c r="S41" s="41" t="str">
        <f t="shared" si="8"/>
        <v/>
      </c>
      <c r="T41" s="41" t="str">
        <f t="shared" si="8"/>
        <v/>
      </c>
      <c r="U41" s="41" t="str">
        <f t="shared" si="8"/>
        <v/>
      </c>
      <c r="V41" s="41" t="str">
        <f t="shared" si="8"/>
        <v/>
      </c>
      <c r="W41" s="41" t="str">
        <f t="shared" si="8"/>
        <v/>
      </c>
      <c r="X41" s="41" t="str">
        <f t="shared" si="8"/>
        <v/>
      </c>
      <c r="Y41" s="41" t="str">
        <f t="shared" si="8"/>
        <v/>
      </c>
      <c r="Z41" s="41" t="str">
        <f t="shared" si="8"/>
        <v/>
      </c>
      <c r="AA41" s="41" t="str">
        <f t="shared" si="8"/>
        <v/>
      </c>
      <c r="AB41" s="41" t="str">
        <f t="shared" si="8"/>
        <v/>
      </c>
      <c r="AC41" s="41" t="str">
        <f t="shared" si="8"/>
        <v/>
      </c>
      <c r="AD41" s="41" t="str">
        <f t="shared" si="8"/>
        <v/>
      </c>
      <c r="AE41" s="41" t="str">
        <f t="shared" si="8"/>
        <v/>
      </c>
      <c r="AF41" s="8" t="str">
        <f t="shared" ref="AF41:AF52" si="9">IF(SUM(C41:AE41)&gt;0,SUM(C41:AE41),"")</f>
        <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7"/>
        <v>0</v>
      </c>
      <c r="B42" s="7" t="s">
        <v>200</v>
      </c>
      <c r="C42" s="41" t="str">
        <f t="shared" si="8"/>
        <v/>
      </c>
      <c r="D42" s="41" t="str">
        <f t="shared" si="8"/>
        <v/>
      </c>
      <c r="E42" s="41" t="str">
        <f t="shared" si="8"/>
        <v/>
      </c>
      <c r="F42" s="41" t="str">
        <f t="shared" si="8"/>
        <v/>
      </c>
      <c r="G42" s="41" t="str">
        <f t="shared" si="8"/>
        <v/>
      </c>
      <c r="H42" s="41" t="str">
        <f t="shared" si="8"/>
        <v/>
      </c>
      <c r="I42" s="41" t="str">
        <f t="shared" si="8"/>
        <v/>
      </c>
      <c r="J42" s="41" t="str">
        <f t="shared" si="8"/>
        <v/>
      </c>
      <c r="K42" s="41" t="str">
        <f t="shared" si="8"/>
        <v/>
      </c>
      <c r="L42" s="41" t="str">
        <f t="shared" si="8"/>
        <v/>
      </c>
      <c r="M42" s="41" t="str">
        <f t="shared" si="8"/>
        <v/>
      </c>
      <c r="N42" s="41" t="str">
        <f t="shared" si="8"/>
        <v/>
      </c>
      <c r="O42" s="41" t="str">
        <f t="shared" si="8"/>
        <v/>
      </c>
      <c r="P42" s="41" t="str">
        <f t="shared" si="8"/>
        <v/>
      </c>
      <c r="Q42" s="41" t="str">
        <f t="shared" si="8"/>
        <v/>
      </c>
      <c r="R42" s="41" t="str">
        <f t="shared" si="8"/>
        <v/>
      </c>
      <c r="S42" s="41" t="str">
        <f t="shared" si="8"/>
        <v/>
      </c>
      <c r="T42" s="41" t="str">
        <f t="shared" si="8"/>
        <v/>
      </c>
      <c r="U42" s="41" t="str">
        <f t="shared" si="8"/>
        <v/>
      </c>
      <c r="V42" s="41" t="str">
        <f t="shared" si="8"/>
        <v/>
      </c>
      <c r="W42" s="41" t="str">
        <f t="shared" si="8"/>
        <v/>
      </c>
      <c r="X42" s="41" t="str">
        <f t="shared" si="8"/>
        <v/>
      </c>
      <c r="Y42" s="41" t="str">
        <f t="shared" si="8"/>
        <v/>
      </c>
      <c r="Z42" s="41" t="str">
        <f t="shared" si="8"/>
        <v/>
      </c>
      <c r="AA42" s="41" t="str">
        <f t="shared" si="8"/>
        <v/>
      </c>
      <c r="AB42" s="41" t="str">
        <f t="shared" si="8"/>
        <v/>
      </c>
      <c r="AC42" s="41" t="str">
        <f t="shared" si="8"/>
        <v/>
      </c>
      <c r="AD42" s="41" t="str">
        <f t="shared" si="8"/>
        <v/>
      </c>
      <c r="AE42" s="41" t="str">
        <f t="shared" si="8"/>
        <v/>
      </c>
      <c r="AF42" s="8" t="str">
        <f t="shared" si="9"/>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7"/>
        <v>0</v>
      </c>
      <c r="B43" s="7" t="s">
        <v>201</v>
      </c>
      <c r="C43" s="41" t="str">
        <f t="shared" si="8"/>
        <v/>
      </c>
      <c r="D43" s="41" t="str">
        <f t="shared" si="8"/>
        <v/>
      </c>
      <c r="E43" s="41" t="str">
        <f t="shared" si="8"/>
        <v/>
      </c>
      <c r="F43" s="41" t="str">
        <f t="shared" si="8"/>
        <v/>
      </c>
      <c r="G43" s="41" t="str">
        <f t="shared" si="8"/>
        <v/>
      </c>
      <c r="H43" s="41" t="str">
        <f t="shared" si="8"/>
        <v/>
      </c>
      <c r="I43" s="41" t="str">
        <f t="shared" si="8"/>
        <v/>
      </c>
      <c r="J43" s="41" t="str">
        <f t="shared" si="8"/>
        <v/>
      </c>
      <c r="K43" s="41" t="str">
        <f t="shared" si="8"/>
        <v/>
      </c>
      <c r="L43" s="41" t="str">
        <f t="shared" si="8"/>
        <v/>
      </c>
      <c r="M43" s="41" t="str">
        <f t="shared" si="8"/>
        <v/>
      </c>
      <c r="N43" s="41" t="str">
        <f t="shared" si="8"/>
        <v/>
      </c>
      <c r="O43" s="41" t="str">
        <f t="shared" si="8"/>
        <v/>
      </c>
      <c r="P43" s="41" t="str">
        <f t="shared" si="8"/>
        <v/>
      </c>
      <c r="Q43" s="41" t="str">
        <f t="shared" si="8"/>
        <v/>
      </c>
      <c r="R43" s="41" t="str">
        <f t="shared" si="8"/>
        <v/>
      </c>
      <c r="S43" s="41" t="str">
        <f t="shared" si="8"/>
        <v/>
      </c>
      <c r="T43" s="41" t="str">
        <f t="shared" si="8"/>
        <v/>
      </c>
      <c r="U43" s="41" t="str">
        <f t="shared" si="8"/>
        <v/>
      </c>
      <c r="V43" s="41" t="str">
        <f t="shared" si="8"/>
        <v/>
      </c>
      <c r="W43" s="41" t="str">
        <f t="shared" si="8"/>
        <v/>
      </c>
      <c r="X43" s="41" t="str">
        <f t="shared" si="8"/>
        <v/>
      </c>
      <c r="Y43" s="41" t="str">
        <f t="shared" si="8"/>
        <v/>
      </c>
      <c r="Z43" s="41" t="str">
        <f t="shared" si="8"/>
        <v/>
      </c>
      <c r="AA43" s="41" t="str">
        <f t="shared" si="8"/>
        <v/>
      </c>
      <c r="AB43" s="41" t="str">
        <f t="shared" si="8"/>
        <v/>
      </c>
      <c r="AC43" s="41" t="str">
        <f t="shared" si="8"/>
        <v/>
      </c>
      <c r="AD43" s="41" t="str">
        <f t="shared" si="8"/>
        <v/>
      </c>
      <c r="AE43" s="41" t="str">
        <f t="shared" si="8"/>
        <v/>
      </c>
      <c r="AF43" s="8" t="str">
        <f t="shared" si="9"/>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7"/>
        <v>0</v>
      </c>
      <c r="B44" s="7" t="s">
        <v>202</v>
      </c>
      <c r="C44" s="41" t="str">
        <f t="shared" si="8"/>
        <v/>
      </c>
      <c r="D44" s="41" t="str">
        <f t="shared" si="8"/>
        <v/>
      </c>
      <c r="E44" s="41" t="str">
        <f t="shared" si="8"/>
        <v/>
      </c>
      <c r="F44" s="41" t="str">
        <f t="shared" si="8"/>
        <v/>
      </c>
      <c r="G44" s="41" t="str">
        <f t="shared" si="8"/>
        <v/>
      </c>
      <c r="H44" s="41" t="str">
        <f t="shared" si="8"/>
        <v/>
      </c>
      <c r="I44" s="41" t="str">
        <f t="shared" si="8"/>
        <v/>
      </c>
      <c r="J44" s="41" t="str">
        <f t="shared" si="8"/>
        <v/>
      </c>
      <c r="K44" s="41" t="str">
        <f t="shared" si="8"/>
        <v/>
      </c>
      <c r="L44" s="41" t="str">
        <f t="shared" si="8"/>
        <v/>
      </c>
      <c r="M44" s="41" t="str">
        <f t="shared" si="8"/>
        <v/>
      </c>
      <c r="N44" s="41" t="str">
        <f t="shared" si="8"/>
        <v/>
      </c>
      <c r="O44" s="41" t="str">
        <f t="shared" si="8"/>
        <v/>
      </c>
      <c r="P44" s="41" t="str">
        <f t="shared" si="8"/>
        <v/>
      </c>
      <c r="Q44" s="41" t="str">
        <f t="shared" si="8"/>
        <v/>
      </c>
      <c r="R44" s="41" t="str">
        <f t="shared" si="8"/>
        <v/>
      </c>
      <c r="S44" s="41" t="str">
        <f t="shared" si="8"/>
        <v/>
      </c>
      <c r="T44" s="41" t="str">
        <f t="shared" si="8"/>
        <v/>
      </c>
      <c r="U44" s="41" t="str">
        <f t="shared" si="8"/>
        <v/>
      </c>
      <c r="V44" s="41" t="str">
        <f t="shared" si="8"/>
        <v/>
      </c>
      <c r="W44" s="41" t="str">
        <f t="shared" si="8"/>
        <v/>
      </c>
      <c r="X44" s="41" t="str">
        <f t="shared" si="8"/>
        <v/>
      </c>
      <c r="Y44" s="41" t="str">
        <f t="shared" si="8"/>
        <v/>
      </c>
      <c r="Z44" s="41" t="str">
        <f t="shared" si="8"/>
        <v/>
      </c>
      <c r="AA44" s="41" t="str">
        <f t="shared" si="8"/>
        <v/>
      </c>
      <c r="AB44" s="41" t="str">
        <f t="shared" si="8"/>
        <v/>
      </c>
      <c r="AC44" s="41" t="str">
        <f t="shared" si="8"/>
        <v/>
      </c>
      <c r="AD44" s="41" t="str">
        <f t="shared" si="8"/>
        <v/>
      </c>
      <c r="AE44" s="41" t="str">
        <f t="shared" si="8"/>
        <v/>
      </c>
      <c r="AF44" s="8" t="str">
        <f t="shared" si="9"/>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7"/>
        <v>0</v>
      </c>
      <c r="B45" s="7" t="s">
        <v>203</v>
      </c>
      <c r="C45" s="41" t="str">
        <f t="shared" si="8"/>
        <v/>
      </c>
      <c r="D45" s="41" t="str">
        <f t="shared" si="8"/>
        <v/>
      </c>
      <c r="E45" s="41" t="str">
        <f t="shared" si="8"/>
        <v/>
      </c>
      <c r="F45" s="41" t="str">
        <f t="shared" si="8"/>
        <v/>
      </c>
      <c r="G45" s="41" t="str">
        <f t="shared" si="8"/>
        <v/>
      </c>
      <c r="H45" s="41" t="str">
        <f t="shared" si="8"/>
        <v/>
      </c>
      <c r="I45" s="41" t="str">
        <f t="shared" si="8"/>
        <v/>
      </c>
      <c r="J45" s="41" t="str">
        <f t="shared" si="8"/>
        <v/>
      </c>
      <c r="K45" s="41" t="str">
        <f t="shared" si="8"/>
        <v/>
      </c>
      <c r="L45" s="41" t="str">
        <f t="shared" si="8"/>
        <v/>
      </c>
      <c r="M45" s="41" t="str">
        <f t="shared" si="8"/>
        <v/>
      </c>
      <c r="N45" s="41" t="str">
        <f t="shared" si="8"/>
        <v/>
      </c>
      <c r="O45" s="41" t="str">
        <f t="shared" si="8"/>
        <v/>
      </c>
      <c r="P45" s="41" t="str">
        <f t="shared" si="8"/>
        <v/>
      </c>
      <c r="Q45" s="41" t="str">
        <f t="shared" si="8"/>
        <v/>
      </c>
      <c r="R45" s="41" t="str">
        <f t="shared" si="8"/>
        <v/>
      </c>
      <c r="S45" s="41" t="str">
        <f t="shared" si="8"/>
        <v/>
      </c>
      <c r="T45" s="41" t="str">
        <f t="shared" si="8"/>
        <v/>
      </c>
      <c r="U45" s="41" t="str">
        <f t="shared" si="8"/>
        <v/>
      </c>
      <c r="V45" s="41" t="str">
        <f t="shared" si="8"/>
        <v/>
      </c>
      <c r="W45" s="41" t="str">
        <f t="shared" si="8"/>
        <v/>
      </c>
      <c r="X45" s="41" t="str">
        <f t="shared" si="8"/>
        <v/>
      </c>
      <c r="Y45" s="41" t="str">
        <f t="shared" si="8"/>
        <v/>
      </c>
      <c r="Z45" s="41" t="str">
        <f t="shared" si="8"/>
        <v/>
      </c>
      <c r="AA45" s="41" t="str">
        <f t="shared" si="8"/>
        <v/>
      </c>
      <c r="AB45" s="41" t="str">
        <f t="shared" si="8"/>
        <v/>
      </c>
      <c r="AC45" s="41" t="str">
        <f t="shared" si="8"/>
        <v/>
      </c>
      <c r="AD45" s="41" t="str">
        <f t="shared" si="8"/>
        <v/>
      </c>
      <c r="AE45" s="41" t="str">
        <f t="shared" si="8"/>
        <v/>
      </c>
      <c r="AF45" s="8" t="str">
        <f t="shared" si="9"/>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7"/>
        <v>0.5</v>
      </c>
      <c r="B46" s="7" t="s">
        <v>204</v>
      </c>
      <c r="C46" s="41" t="str">
        <f t="shared" si="8"/>
        <v/>
      </c>
      <c r="D46" s="41">
        <f t="shared" si="8"/>
        <v>0.5</v>
      </c>
      <c r="E46" s="41" t="str">
        <f t="shared" si="8"/>
        <v/>
      </c>
      <c r="F46" s="41" t="str">
        <f t="shared" si="8"/>
        <v/>
      </c>
      <c r="G46" s="41">
        <f t="shared" si="8"/>
        <v>0.5</v>
      </c>
      <c r="H46" s="41" t="str">
        <f t="shared" si="8"/>
        <v/>
      </c>
      <c r="I46" s="41" t="str">
        <f t="shared" si="8"/>
        <v/>
      </c>
      <c r="J46" s="41" t="str">
        <f t="shared" si="8"/>
        <v/>
      </c>
      <c r="K46" s="41" t="str">
        <f t="shared" si="8"/>
        <v/>
      </c>
      <c r="L46" s="41" t="str">
        <f t="shared" si="8"/>
        <v/>
      </c>
      <c r="M46" s="41" t="str">
        <f t="shared" si="8"/>
        <v/>
      </c>
      <c r="N46" s="41" t="str">
        <f t="shared" si="8"/>
        <v/>
      </c>
      <c r="O46" s="41" t="str">
        <f t="shared" si="8"/>
        <v/>
      </c>
      <c r="P46" s="41">
        <f t="shared" si="8"/>
        <v>0.5</v>
      </c>
      <c r="Q46" s="41" t="str">
        <f t="shared" si="8"/>
        <v/>
      </c>
      <c r="R46" s="41" t="str">
        <f t="shared" si="8"/>
        <v/>
      </c>
      <c r="S46" s="41">
        <f t="shared" si="8"/>
        <v>0.5</v>
      </c>
      <c r="T46" s="41" t="str">
        <f t="shared" si="8"/>
        <v/>
      </c>
      <c r="U46" s="41">
        <f t="shared" si="8"/>
        <v>0.5</v>
      </c>
      <c r="V46" s="41" t="str">
        <f t="shared" si="8"/>
        <v/>
      </c>
      <c r="W46" s="41" t="str">
        <f t="shared" si="8"/>
        <v/>
      </c>
      <c r="X46" s="41" t="str">
        <f t="shared" si="8"/>
        <v/>
      </c>
      <c r="Y46" s="41">
        <f t="shared" si="8"/>
        <v>0.5</v>
      </c>
      <c r="Z46" s="41" t="str">
        <f t="shared" si="8"/>
        <v/>
      </c>
      <c r="AA46" s="41" t="str">
        <f t="shared" si="8"/>
        <v/>
      </c>
      <c r="AB46" s="41">
        <f t="shared" si="8"/>
        <v>0.5</v>
      </c>
      <c r="AC46" s="41" t="str">
        <f t="shared" si="8"/>
        <v/>
      </c>
      <c r="AD46" s="41" t="str">
        <f t="shared" si="8"/>
        <v/>
      </c>
      <c r="AE46" s="41" t="str">
        <f t="shared" si="8"/>
        <v/>
      </c>
      <c r="AF46" s="8">
        <f t="shared" si="9"/>
        <v>3.5</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7"/>
        <v>0</v>
      </c>
      <c r="B47" s="7" t="s">
        <v>205</v>
      </c>
      <c r="C47" s="41" t="str">
        <f t="shared" si="8"/>
        <v/>
      </c>
      <c r="D47" s="41" t="str">
        <f t="shared" si="8"/>
        <v/>
      </c>
      <c r="E47" s="41" t="str">
        <f t="shared" si="8"/>
        <v/>
      </c>
      <c r="F47" s="41" t="str">
        <f t="shared" si="8"/>
        <v/>
      </c>
      <c r="G47" s="41" t="str">
        <f t="shared" si="8"/>
        <v/>
      </c>
      <c r="H47" s="41" t="str">
        <f t="shared" si="8"/>
        <v/>
      </c>
      <c r="I47" s="41" t="str">
        <f t="shared" si="8"/>
        <v/>
      </c>
      <c r="J47" s="41" t="str">
        <f t="shared" si="8"/>
        <v/>
      </c>
      <c r="K47" s="41" t="str">
        <f t="shared" si="8"/>
        <v/>
      </c>
      <c r="L47" s="41" t="str">
        <f t="shared" si="8"/>
        <v/>
      </c>
      <c r="M47" s="41" t="str">
        <f t="shared" si="8"/>
        <v/>
      </c>
      <c r="N47" s="41" t="str">
        <f t="shared" si="8"/>
        <v/>
      </c>
      <c r="O47" s="41" t="str">
        <f t="shared" si="8"/>
        <v/>
      </c>
      <c r="P47" s="41" t="str">
        <f t="shared" si="8"/>
        <v/>
      </c>
      <c r="Q47" s="41" t="str">
        <f t="shared" si="8"/>
        <v/>
      </c>
      <c r="R47" s="41" t="str">
        <f t="shared" si="8"/>
        <v/>
      </c>
      <c r="S47" s="41" t="str">
        <f t="shared" si="8"/>
        <v/>
      </c>
      <c r="T47" s="41" t="str">
        <f t="shared" si="8"/>
        <v/>
      </c>
      <c r="U47" s="41" t="str">
        <f t="shared" si="8"/>
        <v/>
      </c>
      <c r="V47" s="41" t="str">
        <f t="shared" si="8"/>
        <v/>
      </c>
      <c r="W47" s="41" t="str">
        <f t="shared" si="8"/>
        <v/>
      </c>
      <c r="X47" s="41" t="str">
        <f t="shared" si="8"/>
        <v/>
      </c>
      <c r="Y47" s="41" t="str">
        <f t="shared" si="8"/>
        <v/>
      </c>
      <c r="Z47" s="41" t="str">
        <f t="shared" si="8"/>
        <v/>
      </c>
      <c r="AA47" s="41" t="str">
        <f t="shared" si="8"/>
        <v/>
      </c>
      <c r="AB47" s="41" t="str">
        <f t="shared" si="8"/>
        <v/>
      </c>
      <c r="AC47" s="41" t="str">
        <f t="shared" si="8"/>
        <v/>
      </c>
      <c r="AD47" s="41" t="str">
        <f t="shared" si="8"/>
        <v/>
      </c>
      <c r="AE47" s="41" t="str">
        <f t="shared" si="8"/>
        <v/>
      </c>
      <c r="AF47" s="8" t="str">
        <f t="shared" si="9"/>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7"/>
        <v>0.5</v>
      </c>
      <c r="B48" s="7" t="s">
        <v>206</v>
      </c>
      <c r="C48" s="41" t="str">
        <f t="shared" si="8"/>
        <v/>
      </c>
      <c r="D48" s="41">
        <f t="shared" si="8"/>
        <v>0.5</v>
      </c>
      <c r="E48" s="41" t="str">
        <f t="shared" si="8"/>
        <v/>
      </c>
      <c r="F48" s="41" t="str">
        <f t="shared" si="8"/>
        <v/>
      </c>
      <c r="G48" s="41">
        <f t="shared" si="8"/>
        <v>0.5</v>
      </c>
      <c r="H48" s="41" t="str">
        <f t="shared" si="8"/>
        <v/>
      </c>
      <c r="I48" s="41" t="str">
        <f t="shared" si="8"/>
        <v/>
      </c>
      <c r="J48" s="41" t="str">
        <f t="shared" si="8"/>
        <v/>
      </c>
      <c r="K48" s="41" t="str">
        <f t="shared" si="8"/>
        <v/>
      </c>
      <c r="L48" s="41" t="str">
        <f t="shared" si="8"/>
        <v/>
      </c>
      <c r="M48" s="41" t="str">
        <f t="shared" si="8"/>
        <v/>
      </c>
      <c r="N48" s="41" t="str">
        <f t="shared" si="8"/>
        <v/>
      </c>
      <c r="O48" s="41" t="str">
        <f t="shared" si="8"/>
        <v/>
      </c>
      <c r="P48" s="41">
        <f t="shared" si="8"/>
        <v>0.5</v>
      </c>
      <c r="Q48" s="41" t="str">
        <f t="shared" si="8"/>
        <v/>
      </c>
      <c r="R48" s="41" t="str">
        <f t="shared" si="8"/>
        <v/>
      </c>
      <c r="S48" s="41">
        <f t="shared" si="8"/>
        <v>0.5</v>
      </c>
      <c r="T48" s="41" t="str">
        <f t="shared" si="8"/>
        <v/>
      </c>
      <c r="U48" s="41">
        <f t="shared" si="8"/>
        <v>0.5</v>
      </c>
      <c r="V48" s="41" t="str">
        <f t="shared" si="8"/>
        <v/>
      </c>
      <c r="W48" s="41" t="str">
        <f t="shared" si="8"/>
        <v/>
      </c>
      <c r="X48" s="41" t="str">
        <f t="shared" si="8"/>
        <v/>
      </c>
      <c r="Y48" s="41">
        <f t="shared" si="8"/>
        <v>0.5</v>
      </c>
      <c r="Z48" s="41" t="str">
        <f t="shared" ref="Z48:AE48" si="10">IF(Z14="x",$A48,"")</f>
        <v/>
      </c>
      <c r="AA48" s="41" t="str">
        <f t="shared" si="10"/>
        <v/>
      </c>
      <c r="AB48" s="41">
        <f t="shared" si="10"/>
        <v>0.5</v>
      </c>
      <c r="AC48" s="41" t="str">
        <f t="shared" si="10"/>
        <v/>
      </c>
      <c r="AD48" s="41" t="str">
        <f t="shared" si="10"/>
        <v/>
      </c>
      <c r="AE48" s="41" t="str">
        <f t="shared" si="10"/>
        <v/>
      </c>
      <c r="AF48" s="8">
        <f t="shared" si="9"/>
        <v>3.5</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7"/>
        <v>0</v>
      </c>
      <c r="B49" s="7" t="s">
        <v>207</v>
      </c>
      <c r="C49" s="41" t="str">
        <f t="shared" ref="C49:AE52" si="11">IF(C15="x",$A49,"")</f>
        <v/>
      </c>
      <c r="D49" s="41" t="str">
        <f t="shared" si="11"/>
        <v/>
      </c>
      <c r="E49" s="41" t="str">
        <f t="shared" si="11"/>
        <v/>
      </c>
      <c r="F49" s="41" t="str">
        <f t="shared" si="11"/>
        <v/>
      </c>
      <c r="G49" s="41" t="str">
        <f t="shared" si="11"/>
        <v/>
      </c>
      <c r="H49" s="41" t="str">
        <f t="shared" si="11"/>
        <v/>
      </c>
      <c r="I49" s="41" t="str">
        <f t="shared" si="11"/>
        <v/>
      </c>
      <c r="J49" s="41" t="str">
        <f t="shared" si="11"/>
        <v/>
      </c>
      <c r="K49" s="41" t="str">
        <f t="shared" si="11"/>
        <v/>
      </c>
      <c r="L49" s="41" t="str">
        <f t="shared" si="11"/>
        <v/>
      </c>
      <c r="M49" s="41" t="str">
        <f t="shared" si="11"/>
        <v/>
      </c>
      <c r="N49" s="41" t="str">
        <f t="shared" si="11"/>
        <v/>
      </c>
      <c r="O49" s="41" t="str">
        <f t="shared" si="11"/>
        <v/>
      </c>
      <c r="P49" s="41" t="str">
        <f t="shared" si="11"/>
        <v/>
      </c>
      <c r="Q49" s="41" t="str">
        <f t="shared" si="11"/>
        <v/>
      </c>
      <c r="R49" s="41" t="str">
        <f t="shared" si="11"/>
        <v/>
      </c>
      <c r="S49" s="41" t="str">
        <f t="shared" si="11"/>
        <v/>
      </c>
      <c r="T49" s="41" t="str">
        <f t="shared" si="11"/>
        <v/>
      </c>
      <c r="U49" s="41" t="str">
        <f t="shared" si="11"/>
        <v/>
      </c>
      <c r="V49" s="41" t="str">
        <f t="shared" si="11"/>
        <v/>
      </c>
      <c r="W49" s="41" t="str">
        <f t="shared" si="11"/>
        <v/>
      </c>
      <c r="X49" s="41" t="str">
        <f t="shared" si="11"/>
        <v/>
      </c>
      <c r="Y49" s="41" t="str">
        <f t="shared" si="11"/>
        <v/>
      </c>
      <c r="Z49" s="41" t="str">
        <f t="shared" si="11"/>
        <v/>
      </c>
      <c r="AA49" s="41" t="str">
        <f t="shared" si="11"/>
        <v/>
      </c>
      <c r="AB49" s="41" t="str">
        <f t="shared" si="11"/>
        <v/>
      </c>
      <c r="AC49" s="41" t="str">
        <f t="shared" si="11"/>
        <v/>
      </c>
      <c r="AD49" s="41" t="str">
        <f t="shared" si="11"/>
        <v/>
      </c>
      <c r="AE49" s="41" t="str">
        <f t="shared" si="11"/>
        <v/>
      </c>
      <c r="AF49" s="8" t="str">
        <f t="shared" si="9"/>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7"/>
        <v>0</v>
      </c>
      <c r="B50" s="7" t="s">
        <v>208</v>
      </c>
      <c r="C50" s="41" t="str">
        <f t="shared" si="11"/>
        <v/>
      </c>
      <c r="D50" s="41" t="str">
        <f t="shared" si="11"/>
        <v/>
      </c>
      <c r="E50" s="41" t="str">
        <f t="shared" si="11"/>
        <v/>
      </c>
      <c r="F50" s="41" t="str">
        <f t="shared" si="11"/>
        <v/>
      </c>
      <c r="G50" s="41" t="str">
        <f t="shared" si="11"/>
        <v/>
      </c>
      <c r="H50" s="41" t="str">
        <f t="shared" si="11"/>
        <v/>
      </c>
      <c r="I50" s="41" t="str">
        <f t="shared" si="11"/>
        <v/>
      </c>
      <c r="J50" s="41" t="str">
        <f t="shared" si="11"/>
        <v/>
      </c>
      <c r="K50" s="41" t="str">
        <f t="shared" si="11"/>
        <v/>
      </c>
      <c r="L50" s="41" t="str">
        <f t="shared" si="11"/>
        <v/>
      </c>
      <c r="M50" s="41" t="str">
        <f t="shared" si="11"/>
        <v/>
      </c>
      <c r="N50" s="41" t="str">
        <f t="shared" si="11"/>
        <v/>
      </c>
      <c r="O50" s="41" t="str">
        <f t="shared" si="11"/>
        <v/>
      </c>
      <c r="P50" s="41" t="str">
        <f t="shared" si="11"/>
        <v/>
      </c>
      <c r="Q50" s="41" t="str">
        <f t="shared" si="11"/>
        <v/>
      </c>
      <c r="R50" s="41" t="str">
        <f t="shared" si="11"/>
        <v/>
      </c>
      <c r="S50" s="41" t="str">
        <f t="shared" si="11"/>
        <v/>
      </c>
      <c r="T50" s="41" t="str">
        <f t="shared" si="11"/>
        <v/>
      </c>
      <c r="U50" s="41" t="str">
        <f t="shared" si="11"/>
        <v/>
      </c>
      <c r="V50" s="41" t="str">
        <f t="shared" si="11"/>
        <v/>
      </c>
      <c r="W50" s="41" t="str">
        <f t="shared" si="11"/>
        <v/>
      </c>
      <c r="X50" s="41" t="str">
        <f t="shared" si="11"/>
        <v/>
      </c>
      <c r="Y50" s="41" t="str">
        <f t="shared" si="11"/>
        <v/>
      </c>
      <c r="Z50" s="41" t="str">
        <f t="shared" si="11"/>
        <v/>
      </c>
      <c r="AA50" s="41" t="str">
        <f t="shared" si="11"/>
        <v/>
      </c>
      <c r="AB50" s="41" t="str">
        <f t="shared" si="11"/>
        <v/>
      </c>
      <c r="AC50" s="41" t="str">
        <f t="shared" si="11"/>
        <v/>
      </c>
      <c r="AD50" s="41" t="str">
        <f t="shared" si="11"/>
        <v/>
      </c>
      <c r="AE50" s="41" t="str">
        <f t="shared" si="11"/>
        <v/>
      </c>
      <c r="AF50" s="8" t="str">
        <f t="shared" si="9"/>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7"/>
        <v>0</v>
      </c>
      <c r="B51" s="7" t="s">
        <v>209</v>
      </c>
      <c r="C51" s="41" t="str">
        <f t="shared" si="11"/>
        <v/>
      </c>
      <c r="D51" s="41" t="str">
        <f t="shared" si="11"/>
        <v/>
      </c>
      <c r="E51" s="41" t="str">
        <f t="shared" si="11"/>
        <v/>
      </c>
      <c r="F51" s="41" t="str">
        <f t="shared" si="11"/>
        <v/>
      </c>
      <c r="G51" s="41" t="str">
        <f t="shared" si="11"/>
        <v/>
      </c>
      <c r="H51" s="41" t="str">
        <f t="shared" si="11"/>
        <v/>
      </c>
      <c r="I51" s="41" t="str">
        <f t="shared" si="11"/>
        <v/>
      </c>
      <c r="J51" s="41" t="str">
        <f t="shared" si="11"/>
        <v/>
      </c>
      <c r="K51" s="41" t="str">
        <f t="shared" si="11"/>
        <v/>
      </c>
      <c r="L51" s="41" t="str">
        <f t="shared" si="11"/>
        <v/>
      </c>
      <c r="M51" s="41" t="str">
        <f t="shared" si="11"/>
        <v/>
      </c>
      <c r="N51" s="41" t="str">
        <f t="shared" si="11"/>
        <v/>
      </c>
      <c r="O51" s="41" t="str">
        <f t="shared" si="11"/>
        <v/>
      </c>
      <c r="P51" s="41" t="str">
        <f t="shared" si="11"/>
        <v/>
      </c>
      <c r="Q51" s="41" t="str">
        <f t="shared" si="11"/>
        <v/>
      </c>
      <c r="R51" s="41" t="str">
        <f t="shared" si="11"/>
        <v/>
      </c>
      <c r="S51" s="41" t="str">
        <f t="shared" si="11"/>
        <v/>
      </c>
      <c r="T51" s="41" t="str">
        <f t="shared" si="11"/>
        <v/>
      </c>
      <c r="U51" s="41" t="str">
        <f t="shared" si="11"/>
        <v/>
      </c>
      <c r="V51" s="41" t="str">
        <f t="shared" si="11"/>
        <v/>
      </c>
      <c r="W51" s="41" t="str">
        <f t="shared" si="11"/>
        <v/>
      </c>
      <c r="X51" s="41" t="str">
        <f t="shared" si="11"/>
        <v/>
      </c>
      <c r="Y51" s="41" t="str">
        <f t="shared" si="11"/>
        <v/>
      </c>
      <c r="Z51" s="41" t="str">
        <f t="shared" si="11"/>
        <v/>
      </c>
      <c r="AA51" s="41" t="str">
        <f t="shared" si="11"/>
        <v/>
      </c>
      <c r="AB51" s="41" t="str">
        <f t="shared" si="11"/>
        <v/>
      </c>
      <c r="AC51" s="41" t="str">
        <f t="shared" si="11"/>
        <v/>
      </c>
      <c r="AD51" s="41" t="str">
        <f t="shared" si="11"/>
        <v/>
      </c>
      <c r="AE51" s="41" t="str">
        <f t="shared" si="11"/>
        <v/>
      </c>
      <c r="AF51" s="8" t="str">
        <f t="shared" si="9"/>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7"/>
        <v>0</v>
      </c>
      <c r="B52" s="7" t="s">
        <v>210</v>
      </c>
      <c r="C52" s="42" t="str">
        <f t="shared" si="11"/>
        <v/>
      </c>
      <c r="D52" s="42" t="str">
        <f t="shared" si="11"/>
        <v/>
      </c>
      <c r="E52" s="42" t="str">
        <f t="shared" si="11"/>
        <v/>
      </c>
      <c r="F52" s="42" t="str">
        <f t="shared" si="11"/>
        <v/>
      </c>
      <c r="G52" s="42" t="str">
        <f t="shared" si="11"/>
        <v/>
      </c>
      <c r="H52" s="42" t="str">
        <f t="shared" si="11"/>
        <v/>
      </c>
      <c r="I52" s="42" t="str">
        <f t="shared" si="11"/>
        <v/>
      </c>
      <c r="J52" s="42" t="str">
        <f t="shared" si="11"/>
        <v/>
      </c>
      <c r="K52" s="42" t="str">
        <f t="shared" si="11"/>
        <v/>
      </c>
      <c r="L52" s="42" t="str">
        <f t="shared" si="11"/>
        <v/>
      </c>
      <c r="M52" s="42" t="str">
        <f t="shared" si="11"/>
        <v/>
      </c>
      <c r="N52" s="42" t="str">
        <f t="shared" si="11"/>
        <v/>
      </c>
      <c r="O52" s="42" t="str">
        <f t="shared" si="11"/>
        <v/>
      </c>
      <c r="P52" s="42" t="str">
        <f t="shared" si="11"/>
        <v/>
      </c>
      <c r="Q52" s="42" t="str">
        <f t="shared" si="11"/>
        <v/>
      </c>
      <c r="R52" s="42" t="str">
        <f t="shared" si="11"/>
        <v/>
      </c>
      <c r="S52" s="42" t="str">
        <f t="shared" si="11"/>
        <v/>
      </c>
      <c r="T52" s="42" t="str">
        <f t="shared" si="11"/>
        <v/>
      </c>
      <c r="U52" s="42" t="str">
        <f t="shared" si="11"/>
        <v/>
      </c>
      <c r="V52" s="42" t="str">
        <f t="shared" si="11"/>
        <v/>
      </c>
      <c r="W52" s="42" t="str">
        <f t="shared" si="11"/>
        <v/>
      </c>
      <c r="X52" s="42" t="str">
        <f t="shared" si="11"/>
        <v/>
      </c>
      <c r="Y52" s="42" t="str">
        <f t="shared" si="11"/>
        <v/>
      </c>
      <c r="Z52" s="42" t="str">
        <f t="shared" si="11"/>
        <v/>
      </c>
      <c r="AA52" s="42" t="str">
        <f t="shared" si="11"/>
        <v/>
      </c>
      <c r="AB52" s="42" t="str">
        <f t="shared" si="11"/>
        <v/>
      </c>
      <c r="AC52" s="42" t="str">
        <f t="shared" si="11"/>
        <v/>
      </c>
      <c r="AD52" s="42" t="str">
        <f t="shared" si="11"/>
        <v/>
      </c>
      <c r="AE52" s="42" t="str">
        <f t="shared" si="11"/>
        <v/>
      </c>
      <c r="AF52" s="8" t="str">
        <f t="shared" si="9"/>
        <v/>
      </c>
      <c r="AG52" s="3"/>
      <c r="AH52" s="3"/>
      <c r="AI52" s="3"/>
      <c r="AJ52" s="3"/>
      <c r="AK52" s="3"/>
      <c r="AL52" s="3"/>
      <c r="AM52" s="3"/>
      <c r="AN52" s="3"/>
      <c r="AO52" s="3"/>
      <c r="AP52" s="3"/>
      <c r="AQ52" s="3"/>
      <c r="AR52" s="3"/>
      <c r="AS52" s="3"/>
      <c r="AT52" s="3"/>
      <c r="AU52" s="3"/>
      <c r="AV52" s="3"/>
      <c r="AW52" s="3"/>
      <c r="AX52" s="3"/>
    </row>
    <row r="53" spans="1:50">
      <c r="C53" s="23" t="str">
        <f t="shared" ref="C53:AE53" si="12">IF(SUM(C40:C52)&gt;0,SUM(C40:C52),"")</f>
        <v/>
      </c>
      <c r="D53" s="23">
        <f t="shared" si="12"/>
        <v>1</v>
      </c>
      <c r="E53" s="23" t="str">
        <f t="shared" si="12"/>
        <v/>
      </c>
      <c r="F53" s="23" t="str">
        <f t="shared" si="12"/>
        <v/>
      </c>
      <c r="G53" s="23">
        <f t="shared" si="12"/>
        <v>1</v>
      </c>
      <c r="H53" s="23" t="str">
        <f t="shared" si="12"/>
        <v/>
      </c>
      <c r="I53" s="23" t="str">
        <f t="shared" si="12"/>
        <v/>
      </c>
      <c r="J53" s="23" t="str">
        <f t="shared" si="12"/>
        <v/>
      </c>
      <c r="K53" s="23" t="str">
        <f t="shared" si="12"/>
        <v/>
      </c>
      <c r="L53" s="23" t="str">
        <f t="shared" si="12"/>
        <v/>
      </c>
      <c r="M53" s="23" t="str">
        <f t="shared" si="12"/>
        <v/>
      </c>
      <c r="N53" s="23" t="str">
        <f t="shared" si="12"/>
        <v/>
      </c>
      <c r="O53" s="23" t="str">
        <f t="shared" si="12"/>
        <v/>
      </c>
      <c r="P53" s="23">
        <f t="shared" si="12"/>
        <v>1</v>
      </c>
      <c r="Q53" s="23" t="str">
        <f t="shared" si="12"/>
        <v/>
      </c>
      <c r="R53" s="23" t="str">
        <f t="shared" si="12"/>
        <v/>
      </c>
      <c r="S53" s="23">
        <f t="shared" si="12"/>
        <v>1</v>
      </c>
      <c r="T53" s="23" t="str">
        <f t="shared" si="12"/>
        <v/>
      </c>
      <c r="U53" s="23">
        <f t="shared" si="12"/>
        <v>1</v>
      </c>
      <c r="V53" s="23" t="str">
        <f t="shared" si="12"/>
        <v/>
      </c>
      <c r="W53" s="23" t="str">
        <f t="shared" si="12"/>
        <v/>
      </c>
      <c r="X53" s="23" t="str">
        <f t="shared" si="12"/>
        <v/>
      </c>
      <c r="Y53" s="23">
        <f t="shared" si="12"/>
        <v>1</v>
      </c>
      <c r="Z53" s="23" t="str">
        <f t="shared" si="12"/>
        <v/>
      </c>
      <c r="AA53" s="23" t="str">
        <f t="shared" si="12"/>
        <v/>
      </c>
      <c r="AB53" s="23">
        <f t="shared" si="12"/>
        <v>1</v>
      </c>
      <c r="AC53" s="23" t="str">
        <f t="shared" si="12"/>
        <v/>
      </c>
      <c r="AD53" s="23" t="str">
        <f t="shared" si="12"/>
        <v/>
      </c>
      <c r="AE53" s="23" t="str">
        <f t="shared" si="12"/>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t="str">
        <f>IFERROR(VLOOKUP($B$55,'PLOs-TQF-Mapping'!$C$54:$AF$59,J$56)*J41,"")</f>
        <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t="str">
        <f t="shared" ref="AF59:AF70" si="13">IF(SUM(C59:AE59)&gt;0,SUM(C59:AE59),"")</f>
        <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3"/>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3"/>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3"/>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3"/>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f>IFERROR(VLOOKUP($B$55,'PLOs-TQF-Mapping'!$C$54:$AF$59,U$56)*U46,"")</f>
        <v>1.790169346204366</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f t="shared" si="13"/>
        <v>1.790169346204366</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3"/>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f>IFERROR(VLOOKUP($B$55,'PLOs-TQF-Mapping'!$C$54:$AF$59,U$56)*U48,"")</f>
        <v>1.790169346204366</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f t="shared" si="13"/>
        <v>1.790169346204366</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3"/>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3"/>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3"/>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3"/>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t="str">
        <f t="shared" ref="AF76:AF87" si="14">IF(SUM(C76:AE76)&gt;0,SUM(C76:AE76),"")</f>
        <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4"/>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4"/>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4"/>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4"/>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f>IFERROR(VLOOKUP($B$72,'PLOs-TQF-Mapping'!$C$54:$AF$59,P$56)*P46,"")</f>
        <v>1.8466964510163042</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f>IFERROR(VLOOKUP($B$72,'PLOs-TQF-Mapping'!$C$54:$AF$59,U$56)*U46,"")</f>
        <v>1.790169346204366</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4"/>
        <v>3.6368657972206702</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4"/>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f>IFERROR(VLOOKUP($B$72,'PLOs-TQF-Mapping'!$C$54:$AF$59,P$56)*P48,"")</f>
        <v>1.8466964510163042</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f>IFERROR(VLOOKUP($B$72,'PLOs-TQF-Mapping'!$C$54:$AF$59,U$56)*U48,"")</f>
        <v>1.790169346204366</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f t="shared" si="14"/>
        <v>3.6368657972206702</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4"/>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4"/>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4"/>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4"/>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15">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5"/>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5"/>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5"/>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5"/>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f>IFERROR(VLOOKUP($B$89,'PLOs-TQF-Mapping'!$C$54:$AF$59,U$56)*U46,"")</f>
        <v>1.790169346204366</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f t="shared" si="15"/>
        <v>1.790169346204366</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5"/>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f>IFERROR(VLOOKUP($B$89,'PLOs-TQF-Mapping'!$C$54:$AF$59,U$56)*U48,"")</f>
        <v>1.790169346204366</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f t="shared" si="15"/>
        <v>1.790169346204366</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5"/>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5"/>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5"/>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5"/>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6">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6"/>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6"/>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6"/>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6"/>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f>IFERROR(VLOOKUP($B$106,'PLOs-TQF-Mapping'!$C$54:$AF$59,Y$56)*Y46,"")</f>
        <v>2.4160493827160492</v>
      </c>
      <c r="Z115" s="104" t="str">
        <f>IFERROR(VLOOKUP($B$106,'PLOs-TQF-Mapping'!$C$54:$AF$59,Z$56)*Z46,"")</f>
        <v/>
      </c>
      <c r="AA115" s="104" t="str">
        <f>IFERROR(VLOOKUP($B$106,'PLOs-TQF-Mapping'!$C$54:$AF$59,AA$56)*AA46,"")</f>
        <v/>
      </c>
      <c r="AB115" s="104">
        <f>IFERROR(VLOOKUP($B$106,'PLOs-TQF-Mapping'!$C$54:$AF$59,AB$56)*AB46,"")</f>
        <v>1.8690467799868573</v>
      </c>
      <c r="AC115" s="104" t="str">
        <f>IFERROR(VLOOKUP($B$106,'PLOs-TQF-Mapping'!$C$54:$AF$59,AC$56)*AC46,"")</f>
        <v/>
      </c>
      <c r="AD115" s="104" t="str">
        <f>IFERROR(VLOOKUP($B$106,'PLOs-TQF-Mapping'!$C$54:$AF$59,AD$56)*AD46,"")</f>
        <v/>
      </c>
      <c r="AE115" s="104" t="str">
        <f>IFERROR(VLOOKUP($B$106,'PLOs-TQF-Mapping'!$C$54:$AF$59,AE$56)*AE46,"")</f>
        <v/>
      </c>
      <c r="AF115" s="8">
        <f t="shared" si="16"/>
        <v>4.2850961627029065</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6"/>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f>IFERROR(VLOOKUP($B$106,'PLOs-TQF-Mapping'!$C$54:$AF$59,Y$56)*Y48,"")</f>
        <v>2.4160493827160492</v>
      </c>
      <c r="Z117" s="104" t="str">
        <f>IFERROR(VLOOKUP($B$106,'PLOs-TQF-Mapping'!$C$54:$AF$59,Z$56)*Z48,"")</f>
        <v/>
      </c>
      <c r="AA117" s="104" t="str">
        <f>IFERROR(VLOOKUP($B$106,'PLOs-TQF-Mapping'!$C$54:$AF$59,AA$56)*AA48,"")</f>
        <v/>
      </c>
      <c r="AB117" s="104">
        <f>IFERROR(VLOOKUP($B$106,'PLOs-TQF-Mapping'!$C$54:$AF$59,AB$56)*AB48,"")</f>
        <v>1.8690467799868573</v>
      </c>
      <c r="AC117" s="104" t="str">
        <f>IFERROR(VLOOKUP($B$106,'PLOs-TQF-Mapping'!$C$54:$AF$59,AC$56)*AC48,"")</f>
        <v/>
      </c>
      <c r="AD117" s="104" t="str">
        <f>IFERROR(VLOOKUP($B$106,'PLOs-TQF-Mapping'!$C$54:$AF$59,AD$56)*AD48,"")</f>
        <v/>
      </c>
      <c r="AE117" s="104" t="str">
        <f>IFERROR(VLOOKUP($B$106,'PLOs-TQF-Mapping'!$C$54:$AF$59,AE$56)*AE48,"")</f>
        <v/>
      </c>
      <c r="AF117" s="8">
        <f t="shared" si="16"/>
        <v>4.2850961627029065</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6"/>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6"/>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6"/>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6"/>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7">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7"/>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7"/>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7"/>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7"/>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f>IFERROR(VLOOKUP($B$123,'PLOs-TQF-Mapping'!$C$54:$AF$59,S$56)*S46,"")</f>
        <v>2.1871874255775188</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f>IFERROR(VLOOKUP($B$123,'PLOs-TQF-Mapping'!$C$54:$AF$59,AB$56)*AB46,"")</f>
        <v>1.8690467799868573</v>
      </c>
      <c r="AC132" s="104" t="str">
        <f>IFERROR(VLOOKUP($B$123,'PLOs-TQF-Mapping'!$C$54:$AF$59,AC$56)*AC46,"")</f>
        <v/>
      </c>
      <c r="AD132" s="104" t="str">
        <f>IFERROR(VLOOKUP($B$123,'PLOs-TQF-Mapping'!$C$54:$AF$59,AD$56)*AD46,"")</f>
        <v/>
      </c>
      <c r="AE132" s="104" t="str">
        <f>IFERROR(VLOOKUP($B$123,'PLOs-TQF-Mapping'!$C$54:$AF$59,AE$56)*AE46,"")</f>
        <v/>
      </c>
      <c r="AF132" s="8">
        <f t="shared" si="17"/>
        <v>4.0562342055643761</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7"/>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f>IFERROR(VLOOKUP($B$123,'PLOs-TQF-Mapping'!$C$54:$AF$59,S$56)*S48,"")</f>
        <v>2.1871874255775188</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f>IFERROR(VLOOKUP($B$123,'PLOs-TQF-Mapping'!$C$54:$AF$59,AB$56)*AB48,"")</f>
        <v>1.8690467799868573</v>
      </c>
      <c r="AC134" s="104" t="str">
        <f>IFERROR(VLOOKUP($B$123,'PLOs-TQF-Mapping'!$C$54:$AF$59,AC$56)*AC48,"")</f>
        <v/>
      </c>
      <c r="AD134" s="104" t="str">
        <f>IFERROR(VLOOKUP($B$123,'PLOs-TQF-Mapping'!$C$54:$AF$59,AD$56)*AD48,"")</f>
        <v/>
      </c>
      <c r="AE134" s="104" t="str">
        <f>IFERROR(VLOOKUP($B$123,'PLOs-TQF-Mapping'!$C$54:$AF$59,AE$56)*AE48,"")</f>
        <v/>
      </c>
      <c r="AF134" s="8">
        <f t="shared" si="17"/>
        <v>4.0562342055643761</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7"/>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7"/>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7"/>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7"/>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8">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8"/>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8"/>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8"/>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8"/>
        <v/>
      </c>
      <c r="AG148" s="8"/>
      <c r="AH148" s="8"/>
    </row>
    <row r="149" spans="1:34">
      <c r="A149" s="8">
        <v>0</v>
      </c>
      <c r="B149" s="3" t="s">
        <v>204</v>
      </c>
      <c r="C149" s="104" t="str">
        <f>IFERROR(VLOOKUP($B$140,'PLOs-TQF-Mapping'!$C$54:$AF$59,C$56)*C46,"")</f>
        <v/>
      </c>
      <c r="D149" s="104">
        <f>IFERROR(VLOOKUP($B$140,'PLOs-TQF-Mapping'!$C$54:$AF$59,D$56)*D46,"")</f>
        <v>2.0565710635298267</v>
      </c>
      <c r="E149" s="104" t="str">
        <f>IFERROR(VLOOKUP($B$140,'PLOs-TQF-Mapping'!$C$54:$AF$59,E$56)*E46,"")</f>
        <v/>
      </c>
      <c r="F149" s="104" t="str">
        <f>IFERROR(VLOOKUP($B$140,'PLOs-TQF-Mapping'!$C$54:$AF$59,F$56)*F46,"")</f>
        <v/>
      </c>
      <c r="G149" s="104">
        <f>IFERROR(VLOOKUP($B$140,'PLOs-TQF-Mapping'!$C$54:$AF$59,G$56)*G46,"")</f>
        <v>2.3076923076923079</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f>IFERROR(VLOOKUP($B$140,'PLOs-TQF-Mapping'!$C$54:$AF$59,Y$56)*Y46,"")</f>
        <v>2.4160493827160492</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f t="shared" si="18"/>
        <v>6.7803127539381842</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8"/>
        <v/>
      </c>
      <c r="AG150" s="8"/>
      <c r="AH150" s="8"/>
    </row>
    <row r="151" spans="1:34">
      <c r="A151" s="8">
        <v>0</v>
      </c>
      <c r="B151" s="3" t="s">
        <v>206</v>
      </c>
      <c r="C151" s="104" t="str">
        <f>IFERROR(VLOOKUP($B$140,'PLOs-TQF-Mapping'!$C$54:$AF$59,C$56)*C48,"")</f>
        <v/>
      </c>
      <c r="D151" s="104">
        <f>IFERROR(VLOOKUP($B$140,'PLOs-TQF-Mapping'!$C$54:$AF$59,D$56)*D48,"")</f>
        <v>2.0565710635298267</v>
      </c>
      <c r="E151" s="104" t="str">
        <f>IFERROR(VLOOKUP($B$140,'PLOs-TQF-Mapping'!$C$54:$AF$59,E$56)*E48,"")</f>
        <v/>
      </c>
      <c r="F151" s="104" t="str">
        <f>IFERROR(VLOOKUP($B$140,'PLOs-TQF-Mapping'!$C$54:$AF$59,F$56)*F48,"")</f>
        <v/>
      </c>
      <c r="G151" s="104">
        <f>IFERROR(VLOOKUP($B$140,'PLOs-TQF-Mapping'!$C$54:$AF$59,G$56)*G48,"")</f>
        <v>2.3076923076923079</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f>IFERROR(VLOOKUP($B$140,'PLOs-TQF-Mapping'!$C$54:$AF$59,Y$56)*Y48,"")</f>
        <v>2.4160493827160492</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f t="shared" si="18"/>
        <v>6.7803127539381842</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8"/>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8"/>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8"/>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8"/>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X156"/>
  <sheetViews>
    <sheetView topLeftCell="A46"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1</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204496</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x</v>
      </c>
      <c r="E3" s="11" t="str">
        <f t="shared" si="0"/>
        <v/>
      </c>
      <c r="F3" s="11" t="str">
        <f t="shared" si="0"/>
        <v>x</v>
      </c>
      <c r="G3" s="11" t="str">
        <f t="shared" si="0"/>
        <v>x</v>
      </c>
      <c r="H3" s="11" t="str">
        <f t="shared" si="0"/>
        <v/>
      </c>
      <c r="I3" s="11" t="str">
        <f t="shared" si="0"/>
        <v>x</v>
      </c>
      <c r="J3" s="11" t="str">
        <f t="shared" si="0"/>
        <v/>
      </c>
      <c r="K3" s="11" t="str">
        <f t="shared" si="0"/>
        <v>x</v>
      </c>
      <c r="L3" s="11" t="str">
        <f t="shared" si="0"/>
        <v>x</v>
      </c>
      <c r="M3" s="11" t="str">
        <f t="shared" si="0"/>
        <v>x</v>
      </c>
      <c r="N3" s="11" t="str">
        <f t="shared" si="0"/>
        <v>x</v>
      </c>
      <c r="O3" s="11" t="str">
        <f t="shared" si="0"/>
        <v/>
      </c>
      <c r="P3" s="11" t="str">
        <f t="shared" si="0"/>
        <v>x</v>
      </c>
      <c r="Q3" s="11" t="str">
        <f t="shared" si="0"/>
        <v/>
      </c>
      <c r="R3" s="11" t="str">
        <f t="shared" si="0"/>
        <v>x</v>
      </c>
      <c r="S3" s="11" t="str">
        <f t="shared" si="0"/>
        <v/>
      </c>
      <c r="T3" s="11" t="str">
        <f t="shared" si="0"/>
        <v>x</v>
      </c>
      <c r="U3" s="11" t="str">
        <f t="shared" si="0"/>
        <v>x</v>
      </c>
      <c r="V3" s="11" t="str">
        <f t="shared" si="0"/>
        <v/>
      </c>
      <c r="W3" s="11" t="str">
        <f t="shared" si="0"/>
        <v>x</v>
      </c>
      <c r="X3" s="11" t="str">
        <f t="shared" si="0"/>
        <v/>
      </c>
      <c r="Y3" s="11" t="str">
        <f t="shared" si="0"/>
        <v>x</v>
      </c>
      <c r="Z3" s="11" t="str">
        <f t="shared" si="0"/>
        <v/>
      </c>
      <c r="AA3" s="11" t="str">
        <f t="shared" si="0"/>
        <v/>
      </c>
      <c r="AB3" s="11" t="str">
        <f t="shared" si="0"/>
        <v>x</v>
      </c>
      <c r="AC3" s="11" t="str">
        <f t="shared" si="0"/>
        <v/>
      </c>
      <c r="AD3" s="11" t="str">
        <f t="shared" si="0"/>
        <v>x</v>
      </c>
      <c r="AE3" s="11" t="str">
        <f t="shared" si="0"/>
        <v>x</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c r="B6" s="7"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2" ht="15" customHeight="1">
      <c r="A7" s="18"/>
      <c r="B7" s="7" t="s">
        <v>199</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row>
    <row r="8" spans="1:32" ht="15" customHeight="1">
      <c r="A8" s="18"/>
      <c r="B8" s="7"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c r="B11" s="7"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v>50</v>
      </c>
      <c r="B12" s="7" t="s">
        <v>204</v>
      </c>
      <c r="C12" s="17"/>
      <c r="D12" s="17" t="s">
        <v>95</v>
      </c>
      <c r="E12" s="17"/>
      <c r="F12" s="17" t="s">
        <v>95</v>
      </c>
      <c r="G12" s="17" t="s">
        <v>95</v>
      </c>
      <c r="H12" s="17"/>
      <c r="I12" s="17" t="s">
        <v>95</v>
      </c>
      <c r="J12" s="17"/>
      <c r="K12" s="17" t="s">
        <v>95</v>
      </c>
      <c r="L12" s="17" t="s">
        <v>95</v>
      </c>
      <c r="M12" s="17" t="s">
        <v>95</v>
      </c>
      <c r="N12" s="17" t="s">
        <v>95</v>
      </c>
      <c r="O12" s="17"/>
      <c r="P12" s="17" t="s">
        <v>95</v>
      </c>
      <c r="Q12" s="17"/>
      <c r="R12" s="17" t="s">
        <v>95</v>
      </c>
      <c r="S12" s="17"/>
      <c r="T12" s="17" t="s">
        <v>95</v>
      </c>
      <c r="U12" s="17" t="s">
        <v>95</v>
      </c>
      <c r="V12" s="17"/>
      <c r="W12" s="17" t="s">
        <v>95</v>
      </c>
      <c r="X12" s="17"/>
      <c r="Y12" s="17" t="s">
        <v>95</v>
      </c>
      <c r="Z12" s="17"/>
      <c r="AA12" s="17"/>
      <c r="AB12" s="17" t="s">
        <v>95</v>
      </c>
      <c r="AC12" s="17"/>
      <c r="AD12" s="17" t="s">
        <v>95</v>
      </c>
      <c r="AE12" s="17" t="s">
        <v>95</v>
      </c>
    </row>
    <row r="13" spans="1:32" ht="15" customHeight="1">
      <c r="A13" s="18"/>
      <c r="B13" s="7"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v>50</v>
      </c>
      <c r="B14" s="7" t="s">
        <v>206</v>
      </c>
      <c r="C14" s="17"/>
      <c r="D14" s="17" t="s">
        <v>95</v>
      </c>
      <c r="E14" s="17"/>
      <c r="F14" s="17" t="s">
        <v>95</v>
      </c>
      <c r="G14" s="17" t="s">
        <v>95</v>
      </c>
      <c r="H14" s="17"/>
      <c r="I14" s="17" t="s">
        <v>95</v>
      </c>
      <c r="J14" s="17"/>
      <c r="K14" s="17" t="s">
        <v>95</v>
      </c>
      <c r="L14" s="17" t="s">
        <v>95</v>
      </c>
      <c r="M14" s="17" t="s">
        <v>95</v>
      </c>
      <c r="N14" s="17" t="s">
        <v>95</v>
      </c>
      <c r="O14" s="17"/>
      <c r="P14" s="17" t="s">
        <v>95</v>
      </c>
      <c r="Q14" s="17"/>
      <c r="R14" s="17" t="s">
        <v>95</v>
      </c>
      <c r="S14" s="17"/>
      <c r="T14" s="17" t="s">
        <v>95</v>
      </c>
      <c r="U14" s="17" t="s">
        <v>95</v>
      </c>
      <c r="V14" s="17"/>
      <c r="W14" s="17" t="s">
        <v>95</v>
      </c>
      <c r="X14" s="17"/>
      <c r="Y14" s="17" t="s">
        <v>95</v>
      </c>
      <c r="Z14" s="17"/>
      <c r="AA14" s="17"/>
      <c r="AB14" s="17" t="s">
        <v>95</v>
      </c>
      <c r="AC14" s="17"/>
      <c r="AD14" s="17" t="s">
        <v>95</v>
      </c>
      <c r="AE14" s="17" t="s">
        <v>95</v>
      </c>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7"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row>
    <row r="20" spans="1:50" ht="15" customHeight="1"/>
    <row r="21" spans="1:50" ht="15" customHeight="1">
      <c r="B21" s="3" t="s">
        <v>163</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t="str">
        <f t="shared" si="3"/>
        <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t="str">
        <f t="shared" ref="AF24:AF35" si="4">IF(SUM(C24:AE24)&gt;0,SUM(C24:AE24),"")</f>
        <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0.5</v>
      </c>
      <c r="B29" s="7" t="s">
        <v>204</v>
      </c>
      <c r="C29" s="41" t="str">
        <f t="shared" si="3"/>
        <v/>
      </c>
      <c r="D29" s="41">
        <f t="shared" si="3"/>
        <v>0.5</v>
      </c>
      <c r="E29" s="41" t="str">
        <f t="shared" si="3"/>
        <v/>
      </c>
      <c r="F29" s="41">
        <f t="shared" si="3"/>
        <v>0.5</v>
      </c>
      <c r="G29" s="41">
        <f t="shared" si="3"/>
        <v>0.5</v>
      </c>
      <c r="H29" s="41" t="str">
        <f t="shared" si="3"/>
        <v/>
      </c>
      <c r="I29" s="41">
        <f t="shared" si="3"/>
        <v>0.5</v>
      </c>
      <c r="J29" s="41" t="str">
        <f t="shared" si="3"/>
        <v/>
      </c>
      <c r="K29" s="41">
        <f t="shared" si="3"/>
        <v>0.5</v>
      </c>
      <c r="L29" s="41">
        <f t="shared" si="3"/>
        <v>0.5</v>
      </c>
      <c r="M29" s="41">
        <f t="shared" si="3"/>
        <v>0.5</v>
      </c>
      <c r="N29" s="41">
        <f t="shared" si="3"/>
        <v>0.5</v>
      </c>
      <c r="O29" s="41" t="str">
        <f t="shared" si="3"/>
        <v/>
      </c>
      <c r="P29" s="41">
        <f t="shared" si="3"/>
        <v>0.5</v>
      </c>
      <c r="Q29" s="41" t="str">
        <f t="shared" si="3"/>
        <v/>
      </c>
      <c r="R29" s="41">
        <f t="shared" si="3"/>
        <v>0.5</v>
      </c>
      <c r="S29" s="41" t="str">
        <f t="shared" si="3"/>
        <v/>
      </c>
      <c r="T29" s="41">
        <f t="shared" si="3"/>
        <v>0.5</v>
      </c>
      <c r="U29" s="41">
        <f t="shared" si="3"/>
        <v>0.5</v>
      </c>
      <c r="V29" s="41" t="str">
        <f t="shared" si="3"/>
        <v/>
      </c>
      <c r="W29" s="41">
        <f t="shared" si="3"/>
        <v>0.5</v>
      </c>
      <c r="X29" s="41" t="str">
        <f t="shared" si="3"/>
        <v/>
      </c>
      <c r="Y29" s="41">
        <f t="shared" si="3"/>
        <v>0.5</v>
      </c>
      <c r="Z29" s="41" t="str">
        <f t="shared" si="3"/>
        <v/>
      </c>
      <c r="AA29" s="41" t="str">
        <f t="shared" si="3"/>
        <v/>
      </c>
      <c r="AB29" s="41">
        <f t="shared" si="3"/>
        <v>0.5</v>
      </c>
      <c r="AC29" s="41" t="str">
        <f t="shared" si="3"/>
        <v/>
      </c>
      <c r="AD29" s="41">
        <f t="shared" si="3"/>
        <v>0.5</v>
      </c>
      <c r="AE29" s="41">
        <f t="shared" si="3"/>
        <v>0.5</v>
      </c>
      <c r="AF29" s="8">
        <f t="shared" si="4"/>
        <v>8.5</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0.5</v>
      </c>
      <c r="B31" s="7" t="s">
        <v>206</v>
      </c>
      <c r="C31" s="41" t="str">
        <f t="shared" si="3"/>
        <v/>
      </c>
      <c r="D31" s="41">
        <f t="shared" si="3"/>
        <v>0.5</v>
      </c>
      <c r="E31" s="41" t="str">
        <f t="shared" si="3"/>
        <v/>
      </c>
      <c r="F31" s="41">
        <f t="shared" si="3"/>
        <v>0.5</v>
      </c>
      <c r="G31" s="41">
        <f t="shared" si="3"/>
        <v>0.5</v>
      </c>
      <c r="H31" s="41" t="str">
        <f t="shared" si="3"/>
        <v/>
      </c>
      <c r="I31" s="41">
        <f t="shared" si="3"/>
        <v>0.5</v>
      </c>
      <c r="J31" s="41" t="str">
        <f t="shared" si="3"/>
        <v/>
      </c>
      <c r="K31" s="41">
        <f t="shared" si="3"/>
        <v>0.5</v>
      </c>
      <c r="L31" s="41">
        <f t="shared" si="3"/>
        <v>0.5</v>
      </c>
      <c r="M31" s="41">
        <f t="shared" si="3"/>
        <v>0.5</v>
      </c>
      <c r="N31" s="41">
        <f t="shared" si="3"/>
        <v>0.5</v>
      </c>
      <c r="O31" s="41" t="str">
        <f t="shared" si="3"/>
        <v/>
      </c>
      <c r="P31" s="41">
        <f t="shared" si="3"/>
        <v>0.5</v>
      </c>
      <c r="Q31" s="41" t="str">
        <f t="shared" si="3"/>
        <v/>
      </c>
      <c r="R31" s="41">
        <f t="shared" si="3"/>
        <v>0.5</v>
      </c>
      <c r="S31" s="41" t="str">
        <f t="shared" si="3"/>
        <v/>
      </c>
      <c r="T31" s="41">
        <f t="shared" si="3"/>
        <v>0.5</v>
      </c>
      <c r="U31" s="41">
        <f t="shared" si="3"/>
        <v>0.5</v>
      </c>
      <c r="V31" s="41" t="str">
        <f t="shared" si="3"/>
        <v/>
      </c>
      <c r="W31" s="41">
        <f t="shared" si="3"/>
        <v>0.5</v>
      </c>
      <c r="X31" s="41" t="str">
        <f t="shared" si="3"/>
        <v/>
      </c>
      <c r="Y31" s="41">
        <f t="shared" si="3"/>
        <v>0.5</v>
      </c>
      <c r="Z31" s="41" t="str">
        <f t="shared" si="3"/>
        <v/>
      </c>
      <c r="AA31" s="41" t="str">
        <f t="shared" si="3"/>
        <v/>
      </c>
      <c r="AB31" s="41">
        <f t="shared" si="3"/>
        <v>0.5</v>
      </c>
      <c r="AC31" s="41" t="str">
        <f t="shared" si="3"/>
        <v/>
      </c>
      <c r="AD31" s="41">
        <f t="shared" si="3"/>
        <v>0.5</v>
      </c>
      <c r="AE31" s="41">
        <f t="shared" si="3"/>
        <v>0.5</v>
      </c>
      <c r="AF31" s="8">
        <f t="shared" si="4"/>
        <v>8.5</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59" t="str">
        <f>IF(SUM(C23:C35)&gt;0,SUM(C23:C35),"")</f>
        <v/>
      </c>
      <c r="D36" s="59">
        <f t="shared" ref="D36:AE36" si="7">IF(SUM(D23:D35)&gt;0,SUM(D23:D35),"")</f>
        <v>1</v>
      </c>
      <c r="E36" s="59" t="str">
        <f t="shared" si="7"/>
        <v/>
      </c>
      <c r="F36" s="59">
        <f t="shared" si="7"/>
        <v>1</v>
      </c>
      <c r="G36" s="59">
        <f t="shared" si="7"/>
        <v>1</v>
      </c>
      <c r="H36" s="59" t="str">
        <f t="shared" si="7"/>
        <v/>
      </c>
      <c r="I36" s="59">
        <f t="shared" si="7"/>
        <v>1</v>
      </c>
      <c r="J36" s="59" t="str">
        <f t="shared" si="7"/>
        <v/>
      </c>
      <c r="K36" s="59">
        <f t="shared" si="7"/>
        <v>1</v>
      </c>
      <c r="L36" s="59">
        <f t="shared" si="7"/>
        <v>1</v>
      </c>
      <c r="M36" s="59">
        <f t="shared" si="7"/>
        <v>1</v>
      </c>
      <c r="N36" s="59">
        <f t="shared" si="7"/>
        <v>1</v>
      </c>
      <c r="O36" s="59" t="str">
        <f t="shared" si="7"/>
        <v/>
      </c>
      <c r="P36" s="59">
        <f t="shared" si="7"/>
        <v>1</v>
      </c>
      <c r="Q36" s="59" t="str">
        <f t="shared" si="7"/>
        <v/>
      </c>
      <c r="R36" s="59">
        <f t="shared" si="7"/>
        <v>1</v>
      </c>
      <c r="S36" s="59" t="str">
        <f t="shared" si="7"/>
        <v/>
      </c>
      <c r="T36" s="59">
        <f t="shared" si="7"/>
        <v>1</v>
      </c>
      <c r="U36" s="59">
        <f t="shared" si="7"/>
        <v>1</v>
      </c>
      <c r="V36" s="59" t="str">
        <f t="shared" si="7"/>
        <v/>
      </c>
      <c r="W36" s="59">
        <f t="shared" si="7"/>
        <v>1</v>
      </c>
      <c r="X36" s="59" t="str">
        <f t="shared" si="7"/>
        <v/>
      </c>
      <c r="Y36" s="59">
        <f t="shared" si="7"/>
        <v>1</v>
      </c>
      <c r="Z36" s="59" t="str">
        <f t="shared" si="7"/>
        <v/>
      </c>
      <c r="AA36" s="59" t="str">
        <f t="shared" si="7"/>
        <v/>
      </c>
      <c r="AB36" s="59">
        <f t="shared" si="7"/>
        <v>1</v>
      </c>
      <c r="AC36" s="59" t="str">
        <f t="shared" si="7"/>
        <v/>
      </c>
      <c r="AD36" s="59">
        <f t="shared" si="7"/>
        <v>1</v>
      </c>
      <c r="AE36" s="59">
        <f t="shared" si="7"/>
        <v>1</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t="str">
        <f t="shared" si="9"/>
        <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v>
      </c>
      <c r="B41" s="7" t="s">
        <v>199</v>
      </c>
      <c r="C41" s="41" t="str">
        <f t="shared" si="9"/>
        <v/>
      </c>
      <c r="D41" s="41" t="str">
        <f t="shared" si="9"/>
        <v/>
      </c>
      <c r="E41" s="41" t="str">
        <f t="shared" si="9"/>
        <v/>
      </c>
      <c r="F41" s="41" t="str">
        <f t="shared" si="9"/>
        <v/>
      </c>
      <c r="G41" s="41" t="str">
        <f t="shared" si="9"/>
        <v/>
      </c>
      <c r="H41" s="41" t="str">
        <f t="shared" si="9"/>
        <v/>
      </c>
      <c r="I41" s="41" t="str">
        <f t="shared" si="9"/>
        <v/>
      </c>
      <c r="J41" s="41" t="str">
        <f t="shared" si="9"/>
        <v/>
      </c>
      <c r="K41" s="41" t="str">
        <f t="shared" si="9"/>
        <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t="str">
        <f t="shared" si="9"/>
        <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t="str">
        <f t="shared" ref="AF41:AF52" si="10">IF(SUM(C41:AE41)&gt;0,SUM(C41:AE41),"")</f>
        <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v>
      </c>
      <c r="B42" s="7" t="s">
        <v>200</v>
      </c>
      <c r="C42" s="41" t="str">
        <f t="shared" si="9"/>
        <v/>
      </c>
      <c r="D42" s="41" t="str">
        <f t="shared" si="9"/>
        <v/>
      </c>
      <c r="E42" s="41" t="str">
        <f t="shared" si="9"/>
        <v/>
      </c>
      <c r="F42" s="41" t="str">
        <f t="shared" si="9"/>
        <v/>
      </c>
      <c r="G42" s="41" t="str">
        <f t="shared" si="9"/>
        <v/>
      </c>
      <c r="H42" s="41" t="str">
        <f t="shared" si="9"/>
        <v/>
      </c>
      <c r="I42" s="41" t="str">
        <f t="shared" si="9"/>
        <v/>
      </c>
      <c r="J42" s="41" t="str">
        <f t="shared" si="9"/>
        <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t="str">
        <f t="shared" si="10"/>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v>
      </c>
      <c r="B44" s="7" t="s">
        <v>202</v>
      </c>
      <c r="C44" s="41" t="str">
        <f t="shared" si="9"/>
        <v/>
      </c>
      <c r="D44" s="41" t="str">
        <f t="shared" si="9"/>
        <v/>
      </c>
      <c r="E44" s="41" t="str">
        <f t="shared" si="9"/>
        <v/>
      </c>
      <c r="F44" s="41" t="str">
        <f t="shared" si="9"/>
        <v/>
      </c>
      <c r="G44" s="41" t="str">
        <f t="shared" si="9"/>
        <v/>
      </c>
      <c r="H44" s="41" t="str">
        <f t="shared" si="9"/>
        <v/>
      </c>
      <c r="I44" s="41" t="str">
        <f t="shared" si="9"/>
        <v/>
      </c>
      <c r="J44" s="41" t="str">
        <f t="shared" si="9"/>
        <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t="str">
        <f t="shared" si="10"/>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0.5</v>
      </c>
      <c r="B46" s="7" t="s">
        <v>204</v>
      </c>
      <c r="C46" s="41" t="str">
        <f t="shared" si="9"/>
        <v/>
      </c>
      <c r="D46" s="41">
        <f t="shared" si="9"/>
        <v>0.5</v>
      </c>
      <c r="E46" s="41" t="str">
        <f t="shared" si="9"/>
        <v/>
      </c>
      <c r="F46" s="41">
        <f t="shared" si="9"/>
        <v>0.5</v>
      </c>
      <c r="G46" s="41">
        <f t="shared" si="9"/>
        <v>0.5</v>
      </c>
      <c r="H46" s="41" t="str">
        <f t="shared" si="9"/>
        <v/>
      </c>
      <c r="I46" s="41">
        <f t="shared" si="9"/>
        <v>0.5</v>
      </c>
      <c r="J46" s="41" t="str">
        <f t="shared" si="9"/>
        <v/>
      </c>
      <c r="K46" s="41">
        <f t="shared" si="9"/>
        <v>0.5</v>
      </c>
      <c r="L46" s="41">
        <f t="shared" si="9"/>
        <v>0.5</v>
      </c>
      <c r="M46" s="41">
        <f t="shared" si="9"/>
        <v>0.5</v>
      </c>
      <c r="N46" s="41">
        <f t="shared" si="9"/>
        <v>0.5</v>
      </c>
      <c r="O46" s="41" t="str">
        <f t="shared" si="9"/>
        <v/>
      </c>
      <c r="P46" s="41">
        <f t="shared" si="9"/>
        <v>0.5</v>
      </c>
      <c r="Q46" s="41" t="str">
        <f t="shared" si="9"/>
        <v/>
      </c>
      <c r="R46" s="41">
        <f t="shared" si="9"/>
        <v>0.5</v>
      </c>
      <c r="S46" s="41" t="str">
        <f t="shared" si="9"/>
        <v/>
      </c>
      <c r="T46" s="41">
        <f t="shared" si="9"/>
        <v>0.5</v>
      </c>
      <c r="U46" s="41">
        <f t="shared" si="9"/>
        <v>0.5</v>
      </c>
      <c r="V46" s="41" t="str">
        <f t="shared" si="9"/>
        <v/>
      </c>
      <c r="W46" s="41">
        <f t="shared" si="9"/>
        <v>0.5</v>
      </c>
      <c r="X46" s="41" t="str">
        <f t="shared" si="9"/>
        <v/>
      </c>
      <c r="Y46" s="41">
        <f t="shared" si="9"/>
        <v>0.5</v>
      </c>
      <c r="Z46" s="41" t="str">
        <f t="shared" si="9"/>
        <v/>
      </c>
      <c r="AA46" s="41" t="str">
        <f t="shared" si="9"/>
        <v/>
      </c>
      <c r="AB46" s="41">
        <f t="shared" si="9"/>
        <v>0.5</v>
      </c>
      <c r="AC46" s="41" t="str">
        <f t="shared" si="9"/>
        <v/>
      </c>
      <c r="AD46" s="41">
        <f t="shared" si="9"/>
        <v>0.5</v>
      </c>
      <c r="AE46" s="41">
        <f t="shared" si="9"/>
        <v>0.5</v>
      </c>
      <c r="AF46" s="8">
        <f t="shared" si="10"/>
        <v>8.5</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0.5</v>
      </c>
      <c r="B48" s="7" t="s">
        <v>206</v>
      </c>
      <c r="C48" s="41" t="str">
        <f t="shared" si="9"/>
        <v/>
      </c>
      <c r="D48" s="41">
        <f t="shared" si="9"/>
        <v>0.5</v>
      </c>
      <c r="E48" s="41" t="str">
        <f t="shared" si="9"/>
        <v/>
      </c>
      <c r="F48" s="41">
        <f t="shared" si="9"/>
        <v>0.5</v>
      </c>
      <c r="G48" s="41">
        <f t="shared" si="9"/>
        <v>0.5</v>
      </c>
      <c r="H48" s="41" t="str">
        <f t="shared" si="9"/>
        <v/>
      </c>
      <c r="I48" s="41">
        <f t="shared" si="9"/>
        <v>0.5</v>
      </c>
      <c r="J48" s="41" t="str">
        <f t="shared" si="9"/>
        <v/>
      </c>
      <c r="K48" s="41">
        <f t="shared" si="9"/>
        <v>0.5</v>
      </c>
      <c r="L48" s="41">
        <f t="shared" si="9"/>
        <v>0.5</v>
      </c>
      <c r="M48" s="41">
        <f t="shared" si="9"/>
        <v>0.5</v>
      </c>
      <c r="N48" s="41">
        <f t="shared" si="9"/>
        <v>0.5</v>
      </c>
      <c r="O48" s="41" t="str">
        <f t="shared" si="9"/>
        <v/>
      </c>
      <c r="P48" s="41">
        <f t="shared" si="9"/>
        <v>0.5</v>
      </c>
      <c r="Q48" s="41" t="str">
        <f t="shared" si="9"/>
        <v/>
      </c>
      <c r="R48" s="41">
        <f t="shared" si="9"/>
        <v>0.5</v>
      </c>
      <c r="S48" s="41" t="str">
        <f t="shared" si="9"/>
        <v/>
      </c>
      <c r="T48" s="41">
        <f t="shared" si="9"/>
        <v>0.5</v>
      </c>
      <c r="U48" s="41">
        <f t="shared" si="9"/>
        <v>0.5</v>
      </c>
      <c r="V48" s="41" t="str">
        <f t="shared" si="9"/>
        <v/>
      </c>
      <c r="W48" s="41">
        <f t="shared" si="9"/>
        <v>0.5</v>
      </c>
      <c r="X48" s="41" t="str">
        <f t="shared" si="9"/>
        <v/>
      </c>
      <c r="Y48" s="41">
        <f t="shared" si="9"/>
        <v>0.5</v>
      </c>
      <c r="Z48" s="41" t="str">
        <f t="shared" ref="Z48:AE48" si="11">IF(Z14="x",$A48,"")</f>
        <v/>
      </c>
      <c r="AA48" s="41" t="str">
        <f t="shared" si="11"/>
        <v/>
      </c>
      <c r="AB48" s="41">
        <f t="shared" si="11"/>
        <v>0.5</v>
      </c>
      <c r="AC48" s="41" t="str">
        <f t="shared" si="11"/>
        <v/>
      </c>
      <c r="AD48" s="41">
        <f t="shared" si="11"/>
        <v>0.5</v>
      </c>
      <c r="AE48" s="41">
        <f t="shared" si="11"/>
        <v>0.5</v>
      </c>
      <c r="AF48" s="8">
        <f t="shared" si="10"/>
        <v>8.5</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f t="shared" si="13"/>
        <v>1</v>
      </c>
      <c r="E53" s="23" t="str">
        <f t="shared" si="13"/>
        <v/>
      </c>
      <c r="F53" s="23">
        <f t="shared" si="13"/>
        <v>1</v>
      </c>
      <c r="G53" s="23">
        <f t="shared" si="13"/>
        <v>1</v>
      </c>
      <c r="H53" s="23" t="str">
        <f t="shared" si="13"/>
        <v/>
      </c>
      <c r="I53" s="23">
        <f t="shared" si="13"/>
        <v>1</v>
      </c>
      <c r="J53" s="23" t="str">
        <f t="shared" si="13"/>
        <v/>
      </c>
      <c r="K53" s="23">
        <f t="shared" si="13"/>
        <v>1</v>
      </c>
      <c r="L53" s="23">
        <f t="shared" si="13"/>
        <v>1</v>
      </c>
      <c r="M53" s="23">
        <f t="shared" si="13"/>
        <v>1</v>
      </c>
      <c r="N53" s="23">
        <f t="shared" si="13"/>
        <v>1</v>
      </c>
      <c r="O53" s="23" t="str">
        <f t="shared" si="13"/>
        <v/>
      </c>
      <c r="P53" s="23">
        <f t="shared" si="13"/>
        <v>1</v>
      </c>
      <c r="Q53" s="23" t="str">
        <f t="shared" si="13"/>
        <v/>
      </c>
      <c r="R53" s="23">
        <f t="shared" si="13"/>
        <v>1</v>
      </c>
      <c r="S53" s="23" t="str">
        <f t="shared" si="13"/>
        <v/>
      </c>
      <c r="T53" s="23">
        <f t="shared" si="13"/>
        <v>1</v>
      </c>
      <c r="U53" s="23">
        <f t="shared" si="13"/>
        <v>1</v>
      </c>
      <c r="V53" s="23" t="str">
        <f t="shared" si="13"/>
        <v/>
      </c>
      <c r="W53" s="23">
        <f t="shared" si="13"/>
        <v>1</v>
      </c>
      <c r="X53" s="23" t="str">
        <f t="shared" si="13"/>
        <v/>
      </c>
      <c r="Y53" s="23">
        <f t="shared" si="13"/>
        <v>1</v>
      </c>
      <c r="Z53" s="23" t="str">
        <f t="shared" si="13"/>
        <v/>
      </c>
      <c r="AA53" s="23" t="str">
        <f t="shared" si="13"/>
        <v/>
      </c>
      <c r="AB53" s="23">
        <f t="shared" si="13"/>
        <v>1</v>
      </c>
      <c r="AC53" s="23" t="str">
        <f t="shared" si="13"/>
        <v/>
      </c>
      <c r="AD53" s="23">
        <f t="shared" si="13"/>
        <v>1</v>
      </c>
      <c r="AE53" s="23">
        <f t="shared" si="13"/>
        <v>1</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t="str">
        <f>IFERROR(VLOOKUP($B$55,'PLOs-TQF-Mapping'!$C$54:$AF$59,J$56)*J41,"")</f>
        <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t="str">
        <f t="shared" ref="AF59:AF70" si="14">IF(SUM(C59:AE59)&gt;0,SUM(C59:AE59),"")</f>
        <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4"/>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f>IFERROR(VLOOKUP($B$55,'PLOs-TQF-Mapping'!$C$54:$AF$59,K$56)*K46,"")</f>
        <v>1.728919003199171</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f>IFERROR(VLOOKUP($B$55,'PLOs-TQF-Mapping'!$C$54:$AF$59,U$56)*U46,"")</f>
        <v>1.790169346204366</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f t="shared" si="14"/>
        <v>3.5190883494035372</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f>IFERROR(VLOOKUP($B$55,'PLOs-TQF-Mapping'!$C$54:$AF$59,K$56)*K48,"")</f>
        <v>1.728919003199171</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f>IFERROR(VLOOKUP($B$55,'PLOs-TQF-Mapping'!$C$54:$AF$59,U$56)*U48,"")</f>
        <v>1.790169346204366</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f t="shared" si="14"/>
        <v>3.5190883494035372</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t="str">
        <f t="shared" ref="AF76:AF87" si="15">IF(SUM(C76:AE76)&gt;0,SUM(C76:AE76),"")</f>
        <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f>IFERROR(VLOOKUP($B$72,'PLOs-TQF-Mapping'!$C$54:$AF$59,L$56)*L46,"")</f>
        <v>1.9070931003980542</v>
      </c>
      <c r="M81" s="104" t="str">
        <f>IFERROR(VLOOKUP($B$72,'PLOs-TQF-Mapping'!$C$54:$AF$59,M$56)*M46,"")</f>
        <v/>
      </c>
      <c r="N81" s="104" t="str">
        <f>IFERROR(VLOOKUP($B$72,'PLOs-TQF-Mapping'!$C$54:$AF$59,N$56)*N46,"")</f>
        <v/>
      </c>
      <c r="O81" s="104" t="str">
        <f>IFERROR(VLOOKUP($B$72,'PLOs-TQF-Mapping'!$C$54:$AF$59,O$56)*O46,"")</f>
        <v/>
      </c>
      <c r="P81" s="104">
        <f>IFERROR(VLOOKUP($B$72,'PLOs-TQF-Mapping'!$C$54:$AF$59,P$56)*P46,"")</f>
        <v>1.8466964510163042</v>
      </c>
      <c r="Q81" s="104" t="str">
        <f>IFERROR(VLOOKUP($B$72,'PLOs-TQF-Mapping'!$C$54:$AF$59,Q$56)*Q46,"")</f>
        <v/>
      </c>
      <c r="R81" s="104">
        <f>IFERROR(VLOOKUP($B$72,'PLOs-TQF-Mapping'!$C$54:$AF$59,R$56)*R46,"")</f>
        <v>1.7645885006008328</v>
      </c>
      <c r="S81" s="104" t="str">
        <f>IFERROR(VLOOKUP($B$72,'PLOs-TQF-Mapping'!$C$54:$AF$59,S$56)*S46,"")</f>
        <v/>
      </c>
      <c r="T81" s="104">
        <f>IFERROR(VLOOKUP($B$72,'PLOs-TQF-Mapping'!$C$54:$AF$59,T$56)*T46,"")</f>
        <v>1.8097179089026914</v>
      </c>
      <c r="U81" s="104">
        <f>IFERROR(VLOOKUP($B$72,'PLOs-TQF-Mapping'!$C$54:$AF$59,U$56)*U46,"")</f>
        <v>1.790169346204366</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5"/>
        <v>9.1182653071222486</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f>IFERROR(VLOOKUP($B$72,'PLOs-TQF-Mapping'!$C$54:$AF$59,L$56)*L48,"")</f>
        <v>1.9070931003980542</v>
      </c>
      <c r="M83" s="104" t="str">
        <f>IFERROR(VLOOKUP($B$72,'PLOs-TQF-Mapping'!$C$54:$AF$59,M$56)*M48,"")</f>
        <v/>
      </c>
      <c r="N83" s="104" t="str">
        <f>IFERROR(VLOOKUP($B$72,'PLOs-TQF-Mapping'!$C$54:$AF$59,N$56)*N48,"")</f>
        <v/>
      </c>
      <c r="O83" s="104" t="str">
        <f>IFERROR(VLOOKUP($B$72,'PLOs-TQF-Mapping'!$C$54:$AF$59,O$56)*O48,"")</f>
        <v/>
      </c>
      <c r="P83" s="104">
        <f>IFERROR(VLOOKUP($B$72,'PLOs-TQF-Mapping'!$C$54:$AF$59,P$56)*P48,"")</f>
        <v>1.8466964510163042</v>
      </c>
      <c r="Q83" s="104" t="str">
        <f>IFERROR(VLOOKUP($B$72,'PLOs-TQF-Mapping'!$C$54:$AF$59,Q$56)*Q48,"")</f>
        <v/>
      </c>
      <c r="R83" s="104">
        <f>IFERROR(VLOOKUP($B$72,'PLOs-TQF-Mapping'!$C$54:$AF$59,R$56)*R48,"")</f>
        <v>1.7645885006008328</v>
      </c>
      <c r="S83" s="104" t="str">
        <f>IFERROR(VLOOKUP($B$72,'PLOs-TQF-Mapping'!$C$54:$AF$59,S$56)*S48,"")</f>
        <v/>
      </c>
      <c r="T83" s="104">
        <f>IFERROR(VLOOKUP($B$72,'PLOs-TQF-Mapping'!$C$54:$AF$59,T$56)*T48,"")</f>
        <v>1.8097179089026914</v>
      </c>
      <c r="U83" s="104">
        <f>IFERROR(VLOOKUP($B$72,'PLOs-TQF-Mapping'!$C$54:$AF$59,U$56)*U48,"")</f>
        <v>1.790169346204366</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f t="shared" si="15"/>
        <v>9.1182653071222486</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16">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f>IFERROR(VLOOKUP($B$89,'PLOs-TQF-Mapping'!$C$54:$AF$59,L$56)*L46,"")</f>
        <v>1.9070931003980542</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f>IFERROR(VLOOKUP($B$89,'PLOs-TQF-Mapping'!$C$54:$AF$59,R$56)*R46,"")</f>
        <v>1.7645885006008328</v>
      </c>
      <c r="S98" s="104" t="str">
        <f>IFERROR(VLOOKUP($B$89,'PLOs-TQF-Mapping'!$C$54:$AF$59,S$56)*S46,"")</f>
        <v/>
      </c>
      <c r="T98" s="104" t="str">
        <f>IFERROR(VLOOKUP($B$89,'PLOs-TQF-Mapping'!$C$54:$AF$59,T$56)*T46,"")</f>
        <v/>
      </c>
      <c r="U98" s="104">
        <f>IFERROR(VLOOKUP($B$89,'PLOs-TQF-Mapping'!$C$54:$AF$59,U$56)*U46,"")</f>
        <v>1.790169346204366</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f t="shared" si="16"/>
        <v>5.4618509472032528</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f>IFERROR(VLOOKUP($B$89,'PLOs-TQF-Mapping'!$C$54:$AF$59,L$56)*L48,"")</f>
        <v>1.9070931003980542</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f>IFERROR(VLOOKUP($B$89,'PLOs-TQF-Mapping'!$C$54:$AF$59,R$56)*R48,"")</f>
        <v>1.7645885006008328</v>
      </c>
      <c r="S100" s="104" t="str">
        <f>IFERROR(VLOOKUP($B$89,'PLOs-TQF-Mapping'!$C$54:$AF$59,S$56)*S48,"")</f>
        <v/>
      </c>
      <c r="T100" s="104" t="str">
        <f>IFERROR(VLOOKUP($B$89,'PLOs-TQF-Mapping'!$C$54:$AF$59,T$56)*T48,"")</f>
        <v/>
      </c>
      <c r="U100" s="104">
        <f>IFERROR(VLOOKUP($B$89,'PLOs-TQF-Mapping'!$C$54:$AF$59,U$56)*U48,"")</f>
        <v>1.790169346204366</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f t="shared" si="16"/>
        <v>5.4618509472032528</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f>IFERROR(VLOOKUP($B$106,'PLOs-TQF-Mapping'!$C$54:$AF$59,F$56)*F46,"")</f>
        <v>2.306843891402715</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f>IFERROR(VLOOKUP($B$106,'PLOs-TQF-Mapping'!$C$54:$AF$59,W$56)*W46,"")</f>
        <v>2.309954751131222</v>
      </c>
      <c r="X115" s="104" t="str">
        <f>IFERROR(VLOOKUP($B$106,'PLOs-TQF-Mapping'!$C$54:$AF$59,X$56)*X46,"")</f>
        <v/>
      </c>
      <c r="Y115" s="104">
        <f>IFERROR(VLOOKUP($B$106,'PLOs-TQF-Mapping'!$C$54:$AF$59,Y$56)*Y46,"")</f>
        <v>2.4160493827160492</v>
      </c>
      <c r="Z115" s="104" t="str">
        <f>IFERROR(VLOOKUP($B$106,'PLOs-TQF-Mapping'!$C$54:$AF$59,Z$56)*Z46,"")</f>
        <v/>
      </c>
      <c r="AA115" s="104" t="str">
        <f>IFERROR(VLOOKUP($B$106,'PLOs-TQF-Mapping'!$C$54:$AF$59,AA$56)*AA46,"")</f>
        <v/>
      </c>
      <c r="AB115" s="104">
        <f>IFERROR(VLOOKUP($B$106,'PLOs-TQF-Mapping'!$C$54:$AF$59,AB$56)*AB46,"")</f>
        <v>1.8690467799868573</v>
      </c>
      <c r="AC115" s="104" t="str">
        <f>IFERROR(VLOOKUP($B$106,'PLOs-TQF-Mapping'!$C$54:$AF$59,AC$56)*AC46,"")</f>
        <v/>
      </c>
      <c r="AD115" s="104">
        <f>IFERROR(VLOOKUP($B$106,'PLOs-TQF-Mapping'!$C$54:$AF$59,AD$56)*AD46,"")</f>
        <v>1.9973579782790309</v>
      </c>
      <c r="AE115" s="104">
        <f>IFERROR(VLOOKUP($B$106,'PLOs-TQF-Mapping'!$C$54:$AF$59,AE$56)*AE46,"")</f>
        <v>1.7968624308697838</v>
      </c>
      <c r="AF115" s="8">
        <f t="shared" si="17"/>
        <v>12.696115214385657</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f>IFERROR(VLOOKUP($B$106,'PLOs-TQF-Mapping'!$C$54:$AF$59,F$56)*F48,"")</f>
        <v>2.306843891402715</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f>IFERROR(VLOOKUP($B$106,'PLOs-TQF-Mapping'!$C$54:$AF$59,W$56)*W48,"")</f>
        <v>2.309954751131222</v>
      </c>
      <c r="X117" s="104" t="str">
        <f>IFERROR(VLOOKUP($B$106,'PLOs-TQF-Mapping'!$C$54:$AF$59,X$56)*X48,"")</f>
        <v/>
      </c>
      <c r="Y117" s="104">
        <f>IFERROR(VLOOKUP($B$106,'PLOs-TQF-Mapping'!$C$54:$AF$59,Y$56)*Y48,"")</f>
        <v>2.4160493827160492</v>
      </c>
      <c r="Z117" s="104" t="str">
        <f>IFERROR(VLOOKUP($B$106,'PLOs-TQF-Mapping'!$C$54:$AF$59,Z$56)*Z48,"")</f>
        <v/>
      </c>
      <c r="AA117" s="104" t="str">
        <f>IFERROR(VLOOKUP($B$106,'PLOs-TQF-Mapping'!$C$54:$AF$59,AA$56)*AA48,"")</f>
        <v/>
      </c>
      <c r="AB117" s="104">
        <f>IFERROR(VLOOKUP($B$106,'PLOs-TQF-Mapping'!$C$54:$AF$59,AB$56)*AB48,"")</f>
        <v>1.8690467799868573</v>
      </c>
      <c r="AC117" s="104" t="str">
        <f>IFERROR(VLOOKUP($B$106,'PLOs-TQF-Mapping'!$C$54:$AF$59,AC$56)*AC48,"")</f>
        <v/>
      </c>
      <c r="AD117" s="104">
        <f>IFERROR(VLOOKUP($B$106,'PLOs-TQF-Mapping'!$C$54:$AF$59,AD$56)*AD48,"")</f>
        <v>1.9973579782790309</v>
      </c>
      <c r="AE117" s="104">
        <f>IFERROR(VLOOKUP($B$106,'PLOs-TQF-Mapping'!$C$54:$AF$59,AE$56)*AE48,"")</f>
        <v>1.7968624308697838</v>
      </c>
      <c r="AF117" s="8">
        <f t="shared" si="17"/>
        <v>12.696115214385657</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f>IFERROR(VLOOKUP($B$123,'PLOs-TQF-Mapping'!$C$54:$AF$59,M$56)*M46,"")</f>
        <v>2.5</v>
      </c>
      <c r="N132" s="104">
        <f>IFERROR(VLOOKUP($B$123,'PLOs-TQF-Mapping'!$C$54:$AF$59,N$56)*N46,"")</f>
        <v>2.5</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f>IFERROR(VLOOKUP($B$123,'PLOs-TQF-Mapping'!$C$54:$AF$59,AB$56)*AB46,"")</f>
        <v>1.8690467799868573</v>
      </c>
      <c r="AC132" s="104" t="str">
        <f>IFERROR(VLOOKUP($B$123,'PLOs-TQF-Mapping'!$C$54:$AF$59,AC$56)*AC46,"")</f>
        <v/>
      </c>
      <c r="AD132" s="104" t="str">
        <f>IFERROR(VLOOKUP($B$123,'PLOs-TQF-Mapping'!$C$54:$AF$59,AD$56)*AD46,"")</f>
        <v/>
      </c>
      <c r="AE132" s="104">
        <f>IFERROR(VLOOKUP($B$123,'PLOs-TQF-Mapping'!$C$54:$AF$59,AE$56)*AE46,"")</f>
        <v>1.7968624308697838</v>
      </c>
      <c r="AF132" s="8">
        <f t="shared" si="18"/>
        <v>8.6659092108566416</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f>IFERROR(VLOOKUP($B$123,'PLOs-TQF-Mapping'!$C$54:$AF$59,M$56)*M48,"")</f>
        <v>2.5</v>
      </c>
      <c r="N134" s="104">
        <f>IFERROR(VLOOKUP($B$123,'PLOs-TQF-Mapping'!$C$54:$AF$59,N$56)*N48,"")</f>
        <v>2.5</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f>IFERROR(VLOOKUP($B$123,'PLOs-TQF-Mapping'!$C$54:$AF$59,AB$56)*AB48,"")</f>
        <v>1.8690467799868573</v>
      </c>
      <c r="AC134" s="104" t="str">
        <f>IFERROR(VLOOKUP($B$123,'PLOs-TQF-Mapping'!$C$54:$AF$59,AC$56)*AC48,"")</f>
        <v/>
      </c>
      <c r="AD134" s="104" t="str">
        <f>IFERROR(VLOOKUP($B$123,'PLOs-TQF-Mapping'!$C$54:$AF$59,AD$56)*AD48,"")</f>
        <v/>
      </c>
      <c r="AE134" s="104">
        <f>IFERROR(VLOOKUP($B$123,'PLOs-TQF-Mapping'!$C$54:$AF$59,AE$56)*AE48,"")</f>
        <v>1.7968624308697838</v>
      </c>
      <c r="AF134" s="8">
        <f t="shared" si="18"/>
        <v>8.6659092108566416</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f>IFERROR(VLOOKUP($B$140,'PLOs-TQF-Mapping'!$C$54:$AF$59,D$56)*D46,"")</f>
        <v>2.0565710635298267</v>
      </c>
      <c r="E149" s="104" t="str">
        <f>IFERROR(VLOOKUP($B$140,'PLOs-TQF-Mapping'!$C$54:$AF$59,E$56)*E46,"")</f>
        <v/>
      </c>
      <c r="F149" s="104">
        <f>IFERROR(VLOOKUP($B$140,'PLOs-TQF-Mapping'!$C$54:$AF$59,F$56)*F46,"")</f>
        <v>2.306843891402715</v>
      </c>
      <c r="G149" s="104">
        <f>IFERROR(VLOOKUP($B$140,'PLOs-TQF-Mapping'!$C$54:$AF$59,G$56)*G46,"")</f>
        <v>2.3076923076923079</v>
      </c>
      <c r="H149" s="104" t="str">
        <f>IFERROR(VLOOKUP($B$140,'PLOs-TQF-Mapping'!$C$54:$AF$59,H$56)*H46,"")</f>
        <v/>
      </c>
      <c r="I149" s="104">
        <f>IFERROR(VLOOKUP($B$140,'PLOs-TQF-Mapping'!$C$54:$AF$59,I$56)*I46,"")</f>
        <v>2.2682409502262444</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f>IFERROR(VLOOKUP($B$140,'PLOs-TQF-Mapping'!$C$54:$AF$59,Y$56)*Y46,"")</f>
        <v>2.4160493827160492</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f t="shared" si="19"/>
        <v>11.355397595567144</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f>IFERROR(VLOOKUP($B$140,'PLOs-TQF-Mapping'!$C$54:$AF$59,D$56)*D48,"")</f>
        <v>2.0565710635298267</v>
      </c>
      <c r="E151" s="104" t="str">
        <f>IFERROR(VLOOKUP($B$140,'PLOs-TQF-Mapping'!$C$54:$AF$59,E$56)*E48,"")</f>
        <v/>
      </c>
      <c r="F151" s="104">
        <f>IFERROR(VLOOKUP($B$140,'PLOs-TQF-Mapping'!$C$54:$AF$59,F$56)*F48,"")</f>
        <v>2.306843891402715</v>
      </c>
      <c r="G151" s="104">
        <f>IFERROR(VLOOKUP($B$140,'PLOs-TQF-Mapping'!$C$54:$AF$59,G$56)*G48,"")</f>
        <v>2.3076923076923079</v>
      </c>
      <c r="H151" s="104" t="str">
        <f>IFERROR(VLOOKUP($B$140,'PLOs-TQF-Mapping'!$C$54:$AF$59,H$56)*H48,"")</f>
        <v/>
      </c>
      <c r="I151" s="104">
        <f>IFERROR(VLOOKUP($B$140,'PLOs-TQF-Mapping'!$C$54:$AF$59,I$56)*I48,"")</f>
        <v>2.2682409502262444</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f>IFERROR(VLOOKUP($B$140,'PLOs-TQF-Mapping'!$C$54:$AF$59,Y$56)*Y48,"")</f>
        <v>2.4160493827160492</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f t="shared" si="19"/>
        <v>11.355397595567144</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X156"/>
  <sheetViews>
    <sheetView topLeftCell="A46"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1</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204497</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x</v>
      </c>
      <c r="E3" s="11" t="str">
        <f t="shared" si="0"/>
        <v/>
      </c>
      <c r="F3" s="11" t="str">
        <f t="shared" si="0"/>
        <v>x</v>
      </c>
      <c r="G3" s="11" t="str">
        <f t="shared" si="0"/>
        <v/>
      </c>
      <c r="H3" s="11" t="str">
        <f t="shared" si="0"/>
        <v/>
      </c>
      <c r="I3" s="11" t="str">
        <f t="shared" si="0"/>
        <v>x</v>
      </c>
      <c r="J3" s="11" t="str">
        <f t="shared" si="0"/>
        <v/>
      </c>
      <c r="K3" s="11" t="str">
        <f t="shared" si="0"/>
        <v>x</v>
      </c>
      <c r="L3" s="11" t="str">
        <f t="shared" si="0"/>
        <v>x</v>
      </c>
      <c r="M3" s="11" t="str">
        <f t="shared" si="0"/>
        <v/>
      </c>
      <c r="N3" s="11" t="str">
        <f t="shared" si="0"/>
        <v/>
      </c>
      <c r="O3" s="11" t="str">
        <f t="shared" si="0"/>
        <v/>
      </c>
      <c r="P3" s="11" t="str">
        <f t="shared" si="0"/>
        <v>x</v>
      </c>
      <c r="Q3" s="11" t="str">
        <f t="shared" si="0"/>
        <v/>
      </c>
      <c r="R3" s="11" t="str">
        <f t="shared" si="0"/>
        <v/>
      </c>
      <c r="S3" s="11" t="str">
        <f t="shared" si="0"/>
        <v/>
      </c>
      <c r="T3" s="11" t="str">
        <f t="shared" si="0"/>
        <v>x</v>
      </c>
      <c r="U3" s="11" t="str">
        <f t="shared" si="0"/>
        <v>x</v>
      </c>
      <c r="V3" s="11" t="str">
        <f t="shared" si="0"/>
        <v/>
      </c>
      <c r="W3" s="11" t="str">
        <f t="shared" si="0"/>
        <v/>
      </c>
      <c r="X3" s="11" t="str">
        <f t="shared" si="0"/>
        <v/>
      </c>
      <c r="Y3" s="11" t="str">
        <f t="shared" si="0"/>
        <v/>
      </c>
      <c r="Z3" s="11" t="str">
        <f t="shared" si="0"/>
        <v/>
      </c>
      <c r="AA3" s="11" t="str">
        <f t="shared" si="0"/>
        <v/>
      </c>
      <c r="AB3" s="11" t="str">
        <f t="shared" si="0"/>
        <v/>
      </c>
      <c r="AC3" s="11" t="str">
        <f t="shared" si="0"/>
        <v/>
      </c>
      <c r="AD3" s="11" t="str">
        <f t="shared" si="0"/>
        <v>x</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c r="B6" s="7"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2" ht="15" customHeight="1">
      <c r="A7" s="18"/>
      <c r="B7" s="7" t="s">
        <v>199</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row>
    <row r="8" spans="1:32" ht="15" customHeight="1">
      <c r="A8" s="18"/>
      <c r="B8" s="7"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c r="B11" s="7"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v>50</v>
      </c>
      <c r="B12" s="7" t="s">
        <v>204</v>
      </c>
      <c r="C12" s="17"/>
      <c r="D12" s="17" t="s">
        <v>95</v>
      </c>
      <c r="E12" s="17"/>
      <c r="F12" s="17" t="s">
        <v>95</v>
      </c>
      <c r="G12" s="17"/>
      <c r="H12" s="17"/>
      <c r="I12" s="17" t="s">
        <v>95</v>
      </c>
      <c r="J12" s="17"/>
      <c r="K12" s="17" t="s">
        <v>95</v>
      </c>
      <c r="L12" s="17" t="s">
        <v>95</v>
      </c>
      <c r="M12" s="17"/>
      <c r="N12" s="17"/>
      <c r="O12" s="17"/>
      <c r="P12" s="17" t="s">
        <v>95</v>
      </c>
      <c r="Q12" s="17"/>
      <c r="R12" s="17"/>
      <c r="S12" s="17"/>
      <c r="T12" s="17" t="s">
        <v>95</v>
      </c>
      <c r="U12" s="17" t="s">
        <v>95</v>
      </c>
      <c r="V12" s="17"/>
      <c r="W12" s="17"/>
      <c r="X12" s="17"/>
      <c r="Y12" s="17"/>
      <c r="Z12" s="17"/>
      <c r="AA12" s="17"/>
      <c r="AB12" s="17"/>
      <c r="AC12" s="17"/>
      <c r="AD12" s="17" t="s">
        <v>95</v>
      </c>
      <c r="AE12" s="17"/>
    </row>
    <row r="13" spans="1:32" ht="15" customHeight="1">
      <c r="A13" s="18"/>
      <c r="B13" s="7"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v>50</v>
      </c>
      <c r="B14" s="7" t="s">
        <v>206</v>
      </c>
      <c r="C14" s="17"/>
      <c r="D14" s="17"/>
      <c r="E14" s="17"/>
      <c r="F14" s="17" t="s">
        <v>95</v>
      </c>
      <c r="G14" s="17"/>
      <c r="H14" s="17"/>
      <c r="I14" s="17"/>
      <c r="J14" s="17"/>
      <c r="K14" s="17" t="s">
        <v>95</v>
      </c>
      <c r="L14" s="17" t="s">
        <v>95</v>
      </c>
      <c r="M14" s="17"/>
      <c r="N14" s="17"/>
      <c r="O14" s="17"/>
      <c r="P14" s="17" t="s">
        <v>95</v>
      </c>
      <c r="Q14" s="17"/>
      <c r="R14" s="17"/>
      <c r="S14" s="17"/>
      <c r="T14" s="17" t="s">
        <v>95</v>
      </c>
      <c r="U14" s="17" t="s">
        <v>95</v>
      </c>
      <c r="V14" s="17"/>
      <c r="W14" s="17"/>
      <c r="X14" s="17"/>
      <c r="Y14" s="17"/>
      <c r="Z14" s="17"/>
      <c r="AA14" s="17"/>
      <c r="AB14" s="17"/>
      <c r="AC14" s="17"/>
      <c r="AD14" s="17" t="s">
        <v>95</v>
      </c>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7"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row>
    <row r="20" spans="1:50" ht="15" customHeight="1"/>
    <row r="21" spans="1:50" ht="15" customHeight="1">
      <c r="B21" s="3" t="s">
        <v>163</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t="str">
        <f t="shared" si="3"/>
        <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t="str">
        <f t="shared" ref="AF24:AF35" si="4">IF(SUM(C24:AE24)&gt;0,SUM(C24:AE24),"")</f>
        <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0.5</v>
      </c>
      <c r="B29" s="7" t="s">
        <v>204</v>
      </c>
      <c r="C29" s="41" t="str">
        <f t="shared" si="3"/>
        <v/>
      </c>
      <c r="D29" s="41">
        <f t="shared" si="3"/>
        <v>0.5</v>
      </c>
      <c r="E29" s="41" t="str">
        <f t="shared" si="3"/>
        <v/>
      </c>
      <c r="F29" s="41">
        <f t="shared" si="3"/>
        <v>0.5</v>
      </c>
      <c r="G29" s="41" t="str">
        <f t="shared" si="3"/>
        <v/>
      </c>
      <c r="H29" s="41" t="str">
        <f t="shared" si="3"/>
        <v/>
      </c>
      <c r="I29" s="41">
        <f t="shared" si="3"/>
        <v>0.5</v>
      </c>
      <c r="J29" s="41" t="str">
        <f t="shared" si="3"/>
        <v/>
      </c>
      <c r="K29" s="41">
        <f t="shared" si="3"/>
        <v>0.5</v>
      </c>
      <c r="L29" s="41">
        <f t="shared" si="3"/>
        <v>0.5</v>
      </c>
      <c r="M29" s="41" t="str">
        <f t="shared" si="3"/>
        <v/>
      </c>
      <c r="N29" s="41" t="str">
        <f t="shared" si="3"/>
        <v/>
      </c>
      <c r="O29" s="41" t="str">
        <f t="shared" si="3"/>
        <v/>
      </c>
      <c r="P29" s="41">
        <f t="shared" si="3"/>
        <v>0.5</v>
      </c>
      <c r="Q29" s="41" t="str">
        <f t="shared" si="3"/>
        <v/>
      </c>
      <c r="R29" s="41" t="str">
        <f t="shared" si="3"/>
        <v/>
      </c>
      <c r="S29" s="41" t="str">
        <f t="shared" si="3"/>
        <v/>
      </c>
      <c r="T29" s="41">
        <f t="shared" si="3"/>
        <v>0.5</v>
      </c>
      <c r="U29" s="41">
        <f t="shared" si="3"/>
        <v>0.5</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f t="shared" si="3"/>
        <v>0.5</v>
      </c>
      <c r="AE29" s="41" t="str">
        <f t="shared" si="3"/>
        <v/>
      </c>
      <c r="AF29" s="8">
        <f t="shared" si="4"/>
        <v>4.5</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0.5</v>
      </c>
      <c r="B31" s="7" t="s">
        <v>206</v>
      </c>
      <c r="C31" s="41" t="str">
        <f t="shared" si="3"/>
        <v/>
      </c>
      <c r="D31" s="41" t="str">
        <f t="shared" si="3"/>
        <v/>
      </c>
      <c r="E31" s="41" t="str">
        <f t="shared" si="3"/>
        <v/>
      </c>
      <c r="F31" s="41">
        <f t="shared" si="3"/>
        <v>0.5</v>
      </c>
      <c r="G31" s="41" t="str">
        <f t="shared" si="3"/>
        <v/>
      </c>
      <c r="H31" s="41" t="str">
        <f t="shared" si="3"/>
        <v/>
      </c>
      <c r="I31" s="41" t="str">
        <f t="shared" si="3"/>
        <v/>
      </c>
      <c r="J31" s="41" t="str">
        <f t="shared" si="3"/>
        <v/>
      </c>
      <c r="K31" s="41">
        <f t="shared" si="3"/>
        <v>0.5</v>
      </c>
      <c r="L31" s="41">
        <f t="shared" si="3"/>
        <v>0.5</v>
      </c>
      <c r="M31" s="41" t="str">
        <f t="shared" si="3"/>
        <v/>
      </c>
      <c r="N31" s="41" t="str">
        <f t="shared" si="3"/>
        <v/>
      </c>
      <c r="O31" s="41" t="str">
        <f t="shared" si="3"/>
        <v/>
      </c>
      <c r="P31" s="41">
        <f t="shared" si="3"/>
        <v>0.5</v>
      </c>
      <c r="Q31" s="41" t="str">
        <f t="shared" si="3"/>
        <v/>
      </c>
      <c r="R31" s="41" t="str">
        <f t="shared" si="3"/>
        <v/>
      </c>
      <c r="S31" s="41" t="str">
        <f t="shared" si="3"/>
        <v/>
      </c>
      <c r="T31" s="41">
        <f t="shared" si="3"/>
        <v>0.5</v>
      </c>
      <c r="U31" s="41">
        <f t="shared" si="3"/>
        <v>0.5</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f t="shared" si="3"/>
        <v>0.5</v>
      </c>
      <c r="AE31" s="41" t="str">
        <f t="shared" si="3"/>
        <v/>
      </c>
      <c r="AF31" s="8">
        <f t="shared" si="4"/>
        <v>3.5</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59" t="str">
        <f>IF(SUM(C23:C35)&gt;0,SUM(C23:C35),"")</f>
        <v/>
      </c>
      <c r="D36" s="59">
        <f t="shared" ref="D36:AE36" si="7">IF(SUM(D23:D35)&gt;0,SUM(D23:D35),"")</f>
        <v>0.5</v>
      </c>
      <c r="E36" s="59" t="str">
        <f t="shared" si="7"/>
        <v/>
      </c>
      <c r="F36" s="59">
        <f t="shared" si="7"/>
        <v>1</v>
      </c>
      <c r="G36" s="59" t="str">
        <f t="shared" si="7"/>
        <v/>
      </c>
      <c r="H36" s="59" t="str">
        <f t="shared" si="7"/>
        <v/>
      </c>
      <c r="I36" s="59">
        <f t="shared" si="7"/>
        <v>0.5</v>
      </c>
      <c r="J36" s="59" t="str">
        <f t="shared" si="7"/>
        <v/>
      </c>
      <c r="K36" s="59">
        <f t="shared" si="7"/>
        <v>1</v>
      </c>
      <c r="L36" s="59">
        <f t="shared" si="7"/>
        <v>1</v>
      </c>
      <c r="M36" s="59" t="str">
        <f t="shared" si="7"/>
        <v/>
      </c>
      <c r="N36" s="59" t="str">
        <f t="shared" si="7"/>
        <v/>
      </c>
      <c r="O36" s="59" t="str">
        <f t="shared" si="7"/>
        <v/>
      </c>
      <c r="P36" s="59">
        <f t="shared" si="7"/>
        <v>1</v>
      </c>
      <c r="Q36" s="59" t="str">
        <f t="shared" si="7"/>
        <v/>
      </c>
      <c r="R36" s="59" t="str">
        <f t="shared" si="7"/>
        <v/>
      </c>
      <c r="S36" s="59" t="str">
        <f t="shared" si="7"/>
        <v/>
      </c>
      <c r="T36" s="59">
        <f t="shared" si="7"/>
        <v>1</v>
      </c>
      <c r="U36" s="59">
        <f t="shared" si="7"/>
        <v>1</v>
      </c>
      <c r="V36" s="59" t="str">
        <f t="shared" si="7"/>
        <v/>
      </c>
      <c r="W36" s="59" t="str">
        <f t="shared" si="7"/>
        <v/>
      </c>
      <c r="X36" s="59" t="str">
        <f t="shared" si="7"/>
        <v/>
      </c>
      <c r="Y36" s="59" t="str">
        <f t="shared" si="7"/>
        <v/>
      </c>
      <c r="Z36" s="59" t="str">
        <f t="shared" si="7"/>
        <v/>
      </c>
      <c r="AA36" s="59" t="str">
        <f t="shared" si="7"/>
        <v/>
      </c>
      <c r="AB36" s="59" t="str">
        <f t="shared" si="7"/>
        <v/>
      </c>
      <c r="AC36" s="59" t="str">
        <f t="shared" si="7"/>
        <v/>
      </c>
      <c r="AD36" s="59">
        <f t="shared" si="7"/>
        <v>1</v>
      </c>
      <c r="AE36" s="59"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t="str">
        <f t="shared" si="9"/>
        <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v>
      </c>
      <c r="B41" s="7" t="s">
        <v>199</v>
      </c>
      <c r="C41" s="41" t="str">
        <f t="shared" si="9"/>
        <v/>
      </c>
      <c r="D41" s="41" t="str">
        <f t="shared" si="9"/>
        <v/>
      </c>
      <c r="E41" s="41" t="str">
        <f t="shared" si="9"/>
        <v/>
      </c>
      <c r="F41" s="41" t="str">
        <f t="shared" si="9"/>
        <v/>
      </c>
      <c r="G41" s="41" t="str">
        <f t="shared" si="9"/>
        <v/>
      </c>
      <c r="H41" s="41" t="str">
        <f t="shared" si="9"/>
        <v/>
      </c>
      <c r="I41" s="41" t="str">
        <f t="shared" si="9"/>
        <v/>
      </c>
      <c r="J41" s="41" t="str">
        <f t="shared" si="9"/>
        <v/>
      </c>
      <c r="K41" s="41" t="str">
        <f t="shared" si="9"/>
        <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t="str">
        <f t="shared" si="9"/>
        <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t="str">
        <f t="shared" ref="AF41:AF52" si="10">IF(SUM(C41:AE41)&gt;0,SUM(C41:AE41),"")</f>
        <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v>
      </c>
      <c r="B42" s="7" t="s">
        <v>200</v>
      </c>
      <c r="C42" s="41" t="str">
        <f t="shared" si="9"/>
        <v/>
      </c>
      <c r="D42" s="41" t="str">
        <f t="shared" si="9"/>
        <v/>
      </c>
      <c r="E42" s="41" t="str">
        <f t="shared" si="9"/>
        <v/>
      </c>
      <c r="F42" s="41" t="str">
        <f t="shared" si="9"/>
        <v/>
      </c>
      <c r="G42" s="41" t="str">
        <f t="shared" si="9"/>
        <v/>
      </c>
      <c r="H42" s="41" t="str">
        <f t="shared" si="9"/>
        <v/>
      </c>
      <c r="I42" s="41" t="str">
        <f t="shared" si="9"/>
        <v/>
      </c>
      <c r="J42" s="41" t="str">
        <f t="shared" si="9"/>
        <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t="str">
        <f t="shared" si="10"/>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v>
      </c>
      <c r="B44" s="7" t="s">
        <v>202</v>
      </c>
      <c r="C44" s="41" t="str">
        <f t="shared" si="9"/>
        <v/>
      </c>
      <c r="D44" s="41" t="str">
        <f t="shared" si="9"/>
        <v/>
      </c>
      <c r="E44" s="41" t="str">
        <f t="shared" si="9"/>
        <v/>
      </c>
      <c r="F44" s="41" t="str">
        <f t="shared" si="9"/>
        <v/>
      </c>
      <c r="G44" s="41" t="str">
        <f t="shared" si="9"/>
        <v/>
      </c>
      <c r="H44" s="41" t="str">
        <f t="shared" si="9"/>
        <v/>
      </c>
      <c r="I44" s="41" t="str">
        <f t="shared" si="9"/>
        <v/>
      </c>
      <c r="J44" s="41" t="str">
        <f t="shared" si="9"/>
        <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t="str">
        <f t="shared" si="10"/>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0.5</v>
      </c>
      <c r="B46" s="7" t="s">
        <v>204</v>
      </c>
      <c r="C46" s="41" t="str">
        <f t="shared" si="9"/>
        <v/>
      </c>
      <c r="D46" s="41">
        <f t="shared" si="9"/>
        <v>0.5</v>
      </c>
      <c r="E46" s="41" t="str">
        <f t="shared" si="9"/>
        <v/>
      </c>
      <c r="F46" s="41">
        <f t="shared" si="9"/>
        <v>0.5</v>
      </c>
      <c r="G46" s="41" t="str">
        <f t="shared" si="9"/>
        <v/>
      </c>
      <c r="H46" s="41" t="str">
        <f t="shared" si="9"/>
        <v/>
      </c>
      <c r="I46" s="41">
        <f t="shared" si="9"/>
        <v>0.5</v>
      </c>
      <c r="J46" s="41" t="str">
        <f t="shared" si="9"/>
        <v/>
      </c>
      <c r="K46" s="41">
        <f t="shared" si="9"/>
        <v>0.5</v>
      </c>
      <c r="L46" s="41">
        <f t="shared" si="9"/>
        <v>0.5</v>
      </c>
      <c r="M46" s="41" t="str">
        <f t="shared" si="9"/>
        <v/>
      </c>
      <c r="N46" s="41" t="str">
        <f t="shared" si="9"/>
        <v/>
      </c>
      <c r="O46" s="41" t="str">
        <f t="shared" si="9"/>
        <v/>
      </c>
      <c r="P46" s="41">
        <f t="shared" si="9"/>
        <v>0.5</v>
      </c>
      <c r="Q46" s="41" t="str">
        <f t="shared" si="9"/>
        <v/>
      </c>
      <c r="R46" s="41" t="str">
        <f t="shared" si="9"/>
        <v/>
      </c>
      <c r="S46" s="41" t="str">
        <f t="shared" si="9"/>
        <v/>
      </c>
      <c r="T46" s="41">
        <f t="shared" si="9"/>
        <v>0.5</v>
      </c>
      <c r="U46" s="41">
        <f t="shared" si="9"/>
        <v>0.5</v>
      </c>
      <c r="V46" s="41" t="str">
        <f t="shared" si="9"/>
        <v/>
      </c>
      <c r="W46" s="41" t="str">
        <f t="shared" si="9"/>
        <v/>
      </c>
      <c r="X46" s="41" t="str">
        <f t="shared" si="9"/>
        <v/>
      </c>
      <c r="Y46" s="41" t="str">
        <f t="shared" si="9"/>
        <v/>
      </c>
      <c r="Z46" s="41" t="str">
        <f t="shared" si="9"/>
        <v/>
      </c>
      <c r="AA46" s="41" t="str">
        <f t="shared" si="9"/>
        <v/>
      </c>
      <c r="AB46" s="41" t="str">
        <f t="shared" si="9"/>
        <v/>
      </c>
      <c r="AC46" s="41" t="str">
        <f t="shared" si="9"/>
        <v/>
      </c>
      <c r="AD46" s="41">
        <f t="shared" si="9"/>
        <v>0.5</v>
      </c>
      <c r="AE46" s="41" t="str">
        <f t="shared" si="9"/>
        <v/>
      </c>
      <c r="AF46" s="8">
        <f t="shared" si="10"/>
        <v>4.5</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0.5</v>
      </c>
      <c r="B48" s="7" t="s">
        <v>206</v>
      </c>
      <c r="C48" s="41" t="str">
        <f t="shared" si="9"/>
        <v/>
      </c>
      <c r="D48" s="41" t="str">
        <f t="shared" si="9"/>
        <v/>
      </c>
      <c r="E48" s="41" t="str">
        <f t="shared" si="9"/>
        <v/>
      </c>
      <c r="F48" s="41">
        <f t="shared" si="9"/>
        <v>0.5</v>
      </c>
      <c r="G48" s="41" t="str">
        <f t="shared" si="9"/>
        <v/>
      </c>
      <c r="H48" s="41" t="str">
        <f t="shared" si="9"/>
        <v/>
      </c>
      <c r="I48" s="41" t="str">
        <f t="shared" si="9"/>
        <v/>
      </c>
      <c r="J48" s="41" t="str">
        <f t="shared" si="9"/>
        <v/>
      </c>
      <c r="K48" s="41">
        <f t="shared" si="9"/>
        <v>0.5</v>
      </c>
      <c r="L48" s="41">
        <f t="shared" si="9"/>
        <v>0.5</v>
      </c>
      <c r="M48" s="41" t="str">
        <f t="shared" si="9"/>
        <v/>
      </c>
      <c r="N48" s="41" t="str">
        <f t="shared" si="9"/>
        <v/>
      </c>
      <c r="O48" s="41" t="str">
        <f t="shared" si="9"/>
        <v/>
      </c>
      <c r="P48" s="41">
        <f t="shared" si="9"/>
        <v>0.5</v>
      </c>
      <c r="Q48" s="41" t="str">
        <f t="shared" si="9"/>
        <v/>
      </c>
      <c r="R48" s="41" t="str">
        <f t="shared" si="9"/>
        <v/>
      </c>
      <c r="S48" s="41" t="str">
        <f t="shared" si="9"/>
        <v/>
      </c>
      <c r="T48" s="41">
        <f t="shared" si="9"/>
        <v>0.5</v>
      </c>
      <c r="U48" s="41">
        <f t="shared" si="9"/>
        <v>0.5</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f t="shared" si="11"/>
        <v>0.5</v>
      </c>
      <c r="AE48" s="41" t="str">
        <f t="shared" si="11"/>
        <v/>
      </c>
      <c r="AF48" s="8">
        <f t="shared" si="10"/>
        <v>3.5</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f t="shared" si="13"/>
        <v>0.5</v>
      </c>
      <c r="E53" s="23" t="str">
        <f t="shared" si="13"/>
        <v/>
      </c>
      <c r="F53" s="23">
        <f t="shared" si="13"/>
        <v>1</v>
      </c>
      <c r="G53" s="23" t="str">
        <f t="shared" si="13"/>
        <v/>
      </c>
      <c r="H53" s="23" t="str">
        <f t="shared" si="13"/>
        <v/>
      </c>
      <c r="I53" s="23">
        <f t="shared" si="13"/>
        <v>0.5</v>
      </c>
      <c r="J53" s="23" t="str">
        <f t="shared" si="13"/>
        <v/>
      </c>
      <c r="K53" s="23">
        <f t="shared" si="13"/>
        <v>1</v>
      </c>
      <c r="L53" s="23">
        <f t="shared" si="13"/>
        <v>1</v>
      </c>
      <c r="M53" s="23" t="str">
        <f t="shared" si="13"/>
        <v/>
      </c>
      <c r="N53" s="23" t="str">
        <f t="shared" si="13"/>
        <v/>
      </c>
      <c r="O53" s="23" t="str">
        <f t="shared" si="13"/>
        <v/>
      </c>
      <c r="P53" s="23">
        <f t="shared" si="13"/>
        <v>1</v>
      </c>
      <c r="Q53" s="23" t="str">
        <f t="shared" si="13"/>
        <v/>
      </c>
      <c r="R53" s="23" t="str">
        <f t="shared" si="13"/>
        <v/>
      </c>
      <c r="S53" s="23" t="str">
        <f t="shared" si="13"/>
        <v/>
      </c>
      <c r="T53" s="23">
        <f t="shared" si="13"/>
        <v>1</v>
      </c>
      <c r="U53" s="23">
        <f t="shared" si="13"/>
        <v>1</v>
      </c>
      <c r="V53" s="23" t="str">
        <f t="shared" si="13"/>
        <v/>
      </c>
      <c r="W53" s="23" t="str">
        <f t="shared" si="13"/>
        <v/>
      </c>
      <c r="X53" s="23" t="str">
        <f t="shared" si="13"/>
        <v/>
      </c>
      <c r="Y53" s="23" t="str">
        <f t="shared" si="13"/>
        <v/>
      </c>
      <c r="Z53" s="23" t="str">
        <f t="shared" si="13"/>
        <v/>
      </c>
      <c r="AA53" s="23" t="str">
        <f t="shared" si="13"/>
        <v/>
      </c>
      <c r="AB53" s="23" t="str">
        <f t="shared" si="13"/>
        <v/>
      </c>
      <c r="AC53" s="23" t="str">
        <f t="shared" si="13"/>
        <v/>
      </c>
      <c r="AD53" s="23">
        <f t="shared" si="13"/>
        <v>1</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t="str">
        <f>IFERROR(VLOOKUP($B$55,'PLOs-TQF-Mapping'!$C$54:$AF$59,J$56)*J41,"")</f>
        <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t="str">
        <f t="shared" ref="AF59:AF70" si="14">IF(SUM(C59:AE59)&gt;0,SUM(C59:AE59),"")</f>
        <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4"/>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f>IFERROR(VLOOKUP($B$55,'PLOs-TQF-Mapping'!$C$54:$AF$59,K$56)*K46,"")</f>
        <v>1.728919003199171</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f>IFERROR(VLOOKUP($B$55,'PLOs-TQF-Mapping'!$C$54:$AF$59,U$56)*U46,"")</f>
        <v>1.790169346204366</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f t="shared" si="14"/>
        <v>3.5190883494035372</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f>IFERROR(VLOOKUP($B$55,'PLOs-TQF-Mapping'!$C$54:$AF$59,K$56)*K48,"")</f>
        <v>1.728919003199171</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f>IFERROR(VLOOKUP($B$55,'PLOs-TQF-Mapping'!$C$54:$AF$59,U$56)*U48,"")</f>
        <v>1.790169346204366</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f t="shared" si="14"/>
        <v>3.5190883494035372</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t="str">
        <f t="shared" ref="AF76:AF87" si="15">IF(SUM(C76:AE76)&gt;0,SUM(C76:AE76),"")</f>
        <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f>IFERROR(VLOOKUP($B$72,'PLOs-TQF-Mapping'!$C$54:$AF$59,L$56)*L46,"")</f>
        <v>1.9070931003980542</v>
      </c>
      <c r="M81" s="104" t="str">
        <f>IFERROR(VLOOKUP($B$72,'PLOs-TQF-Mapping'!$C$54:$AF$59,M$56)*M46,"")</f>
        <v/>
      </c>
      <c r="N81" s="104" t="str">
        <f>IFERROR(VLOOKUP($B$72,'PLOs-TQF-Mapping'!$C$54:$AF$59,N$56)*N46,"")</f>
        <v/>
      </c>
      <c r="O81" s="104" t="str">
        <f>IFERROR(VLOOKUP($B$72,'PLOs-TQF-Mapping'!$C$54:$AF$59,O$56)*O46,"")</f>
        <v/>
      </c>
      <c r="P81" s="104">
        <f>IFERROR(VLOOKUP($B$72,'PLOs-TQF-Mapping'!$C$54:$AF$59,P$56)*P46,"")</f>
        <v>1.8466964510163042</v>
      </c>
      <c r="Q81" s="104" t="str">
        <f>IFERROR(VLOOKUP($B$72,'PLOs-TQF-Mapping'!$C$54:$AF$59,Q$56)*Q46,"")</f>
        <v/>
      </c>
      <c r="R81" s="104" t="str">
        <f>IFERROR(VLOOKUP($B$72,'PLOs-TQF-Mapping'!$C$54:$AF$59,R$56)*R46,"")</f>
        <v/>
      </c>
      <c r="S81" s="104" t="str">
        <f>IFERROR(VLOOKUP($B$72,'PLOs-TQF-Mapping'!$C$54:$AF$59,S$56)*S46,"")</f>
        <v/>
      </c>
      <c r="T81" s="104">
        <f>IFERROR(VLOOKUP($B$72,'PLOs-TQF-Mapping'!$C$54:$AF$59,T$56)*T46,"")</f>
        <v>1.8097179089026914</v>
      </c>
      <c r="U81" s="104">
        <f>IFERROR(VLOOKUP($B$72,'PLOs-TQF-Mapping'!$C$54:$AF$59,U$56)*U46,"")</f>
        <v>1.790169346204366</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5"/>
        <v>7.353676806521416</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f>IFERROR(VLOOKUP($B$72,'PLOs-TQF-Mapping'!$C$54:$AF$59,L$56)*L48,"")</f>
        <v>1.9070931003980542</v>
      </c>
      <c r="M83" s="104" t="str">
        <f>IFERROR(VLOOKUP($B$72,'PLOs-TQF-Mapping'!$C$54:$AF$59,M$56)*M48,"")</f>
        <v/>
      </c>
      <c r="N83" s="104" t="str">
        <f>IFERROR(VLOOKUP($B$72,'PLOs-TQF-Mapping'!$C$54:$AF$59,N$56)*N48,"")</f>
        <v/>
      </c>
      <c r="O83" s="104" t="str">
        <f>IFERROR(VLOOKUP($B$72,'PLOs-TQF-Mapping'!$C$54:$AF$59,O$56)*O48,"")</f>
        <v/>
      </c>
      <c r="P83" s="104">
        <f>IFERROR(VLOOKUP($B$72,'PLOs-TQF-Mapping'!$C$54:$AF$59,P$56)*P48,"")</f>
        <v>1.8466964510163042</v>
      </c>
      <c r="Q83" s="104" t="str">
        <f>IFERROR(VLOOKUP($B$72,'PLOs-TQF-Mapping'!$C$54:$AF$59,Q$56)*Q48,"")</f>
        <v/>
      </c>
      <c r="R83" s="104" t="str">
        <f>IFERROR(VLOOKUP($B$72,'PLOs-TQF-Mapping'!$C$54:$AF$59,R$56)*R48,"")</f>
        <v/>
      </c>
      <c r="S83" s="104" t="str">
        <f>IFERROR(VLOOKUP($B$72,'PLOs-TQF-Mapping'!$C$54:$AF$59,S$56)*S48,"")</f>
        <v/>
      </c>
      <c r="T83" s="104">
        <f>IFERROR(VLOOKUP($B$72,'PLOs-TQF-Mapping'!$C$54:$AF$59,T$56)*T48,"")</f>
        <v>1.8097179089026914</v>
      </c>
      <c r="U83" s="104">
        <f>IFERROR(VLOOKUP($B$72,'PLOs-TQF-Mapping'!$C$54:$AF$59,U$56)*U48,"")</f>
        <v>1.790169346204366</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f t="shared" si="15"/>
        <v>7.353676806521416</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16">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f>IFERROR(VLOOKUP($B$89,'PLOs-TQF-Mapping'!$C$54:$AF$59,L$56)*L46,"")</f>
        <v>1.9070931003980542</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f>IFERROR(VLOOKUP($B$89,'PLOs-TQF-Mapping'!$C$54:$AF$59,U$56)*U46,"")</f>
        <v>1.790169346204366</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f t="shared" si="16"/>
        <v>3.6972624466024202</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f>IFERROR(VLOOKUP($B$89,'PLOs-TQF-Mapping'!$C$54:$AF$59,L$56)*L48,"")</f>
        <v>1.9070931003980542</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f>IFERROR(VLOOKUP($B$89,'PLOs-TQF-Mapping'!$C$54:$AF$59,U$56)*U48,"")</f>
        <v>1.790169346204366</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f t="shared" si="16"/>
        <v>3.6972624466024202</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f>IFERROR(VLOOKUP($B$106,'PLOs-TQF-Mapping'!$C$54:$AF$59,F$56)*F46,"")</f>
        <v>2.306843891402715</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f>IFERROR(VLOOKUP($B$106,'PLOs-TQF-Mapping'!$C$54:$AF$59,AD$56)*AD46,"")</f>
        <v>1.9973579782790309</v>
      </c>
      <c r="AE115" s="104" t="str">
        <f>IFERROR(VLOOKUP($B$106,'PLOs-TQF-Mapping'!$C$54:$AF$59,AE$56)*AE46,"")</f>
        <v/>
      </c>
      <c r="AF115" s="8">
        <f t="shared" si="17"/>
        <v>4.3042018696817461</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f>IFERROR(VLOOKUP($B$106,'PLOs-TQF-Mapping'!$C$54:$AF$59,F$56)*F48,"")</f>
        <v>2.306843891402715</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f>IFERROR(VLOOKUP($B$106,'PLOs-TQF-Mapping'!$C$54:$AF$59,AD$56)*AD48,"")</f>
        <v>1.9973579782790309</v>
      </c>
      <c r="AE117" s="104" t="str">
        <f>IFERROR(VLOOKUP($B$106,'PLOs-TQF-Mapping'!$C$54:$AF$59,AE$56)*AE48,"")</f>
        <v/>
      </c>
      <c r="AF117" s="8">
        <f t="shared" si="17"/>
        <v>4.3042018696817461</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f>IFERROR(VLOOKUP($B$140,'PLOs-TQF-Mapping'!$C$54:$AF$59,D$56)*D46,"")</f>
        <v>2.0565710635298267</v>
      </c>
      <c r="E149" s="104" t="str">
        <f>IFERROR(VLOOKUP($B$140,'PLOs-TQF-Mapping'!$C$54:$AF$59,E$56)*E46,"")</f>
        <v/>
      </c>
      <c r="F149" s="104">
        <f>IFERROR(VLOOKUP($B$140,'PLOs-TQF-Mapping'!$C$54:$AF$59,F$56)*F46,"")</f>
        <v>2.306843891402715</v>
      </c>
      <c r="G149" s="104" t="str">
        <f>IFERROR(VLOOKUP($B$140,'PLOs-TQF-Mapping'!$C$54:$AF$59,G$56)*G46,"")</f>
        <v/>
      </c>
      <c r="H149" s="104" t="str">
        <f>IFERROR(VLOOKUP($B$140,'PLOs-TQF-Mapping'!$C$54:$AF$59,H$56)*H46,"")</f>
        <v/>
      </c>
      <c r="I149" s="104">
        <f>IFERROR(VLOOKUP($B$140,'PLOs-TQF-Mapping'!$C$54:$AF$59,I$56)*I46,"")</f>
        <v>2.2682409502262444</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f t="shared" si="19"/>
        <v>6.6316559051587856</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f>IFERROR(VLOOKUP($B$140,'PLOs-TQF-Mapping'!$C$54:$AF$59,F$56)*F48,"")</f>
        <v>2.306843891402715</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f t="shared" si="19"/>
        <v>2.306843891402715</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X156"/>
  <sheetViews>
    <sheetView topLeftCell="A46"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0.65625</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204491</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 t="shared" si="0"/>
        <v/>
      </c>
      <c r="K3" s="11" t="str">
        <f t="shared" si="0"/>
        <v>x</v>
      </c>
      <c r="L3" s="11" t="str">
        <f t="shared" si="0"/>
        <v>x</v>
      </c>
      <c r="M3" s="11" t="str">
        <f t="shared" si="0"/>
        <v/>
      </c>
      <c r="N3" s="11" t="str">
        <f t="shared" si="0"/>
        <v/>
      </c>
      <c r="O3" s="11" t="str">
        <f t="shared" si="0"/>
        <v/>
      </c>
      <c r="P3" s="11" t="str">
        <f t="shared" si="0"/>
        <v>x</v>
      </c>
      <c r="Q3" s="11" t="str">
        <f t="shared" si="0"/>
        <v/>
      </c>
      <c r="R3" s="11" t="str">
        <f t="shared" si="0"/>
        <v/>
      </c>
      <c r="S3" s="11" t="str">
        <f t="shared" si="0"/>
        <v/>
      </c>
      <c r="T3" s="11" t="str">
        <f t="shared" si="0"/>
        <v>x</v>
      </c>
      <c r="U3" s="11" t="str">
        <f t="shared" si="0"/>
        <v>x</v>
      </c>
      <c r="V3" s="11" t="str">
        <f t="shared" si="0"/>
        <v/>
      </c>
      <c r="W3" s="11" t="str">
        <f t="shared" si="0"/>
        <v/>
      </c>
      <c r="X3" s="11" t="str">
        <f t="shared" si="0"/>
        <v/>
      </c>
      <c r="Y3" s="11" t="str">
        <f t="shared" si="0"/>
        <v/>
      </c>
      <c r="Z3" s="11" t="str">
        <f t="shared" si="0"/>
        <v/>
      </c>
      <c r="AA3" s="11" t="str">
        <f t="shared" si="0"/>
        <v/>
      </c>
      <c r="AB3" s="11" t="str">
        <f t="shared" si="0"/>
        <v/>
      </c>
      <c r="AC3" s="11" t="str">
        <f t="shared" si="0"/>
        <v/>
      </c>
      <c r="AD3" s="11" t="str">
        <f t="shared" si="0"/>
        <v>x</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c r="B6" s="7"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2" ht="15" customHeight="1">
      <c r="A7" s="18"/>
      <c r="B7" s="7" t="s">
        <v>199</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row>
    <row r="8" spans="1:32" ht="15" customHeight="1">
      <c r="A8" s="18"/>
      <c r="B8" s="7"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c r="B11" s="7"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v>35</v>
      </c>
      <c r="B12" s="7" t="s">
        <v>204</v>
      </c>
      <c r="C12" s="17"/>
      <c r="D12" s="17"/>
      <c r="E12" s="17"/>
      <c r="F12" s="17"/>
      <c r="G12" s="17"/>
      <c r="H12" s="17"/>
      <c r="I12" s="17"/>
      <c r="J12" s="17"/>
      <c r="K12" s="17" t="s">
        <v>95</v>
      </c>
      <c r="L12" s="17" t="s">
        <v>95</v>
      </c>
      <c r="M12" s="17"/>
      <c r="N12" s="17"/>
      <c r="O12" s="17"/>
      <c r="P12" s="17" t="s">
        <v>95</v>
      </c>
      <c r="Q12" s="17"/>
      <c r="R12" s="17"/>
      <c r="S12" s="17"/>
      <c r="T12" s="17" t="s">
        <v>95</v>
      </c>
      <c r="U12" s="17" t="s">
        <v>95</v>
      </c>
      <c r="V12" s="17"/>
      <c r="W12" s="17"/>
      <c r="X12" s="17"/>
      <c r="Y12" s="17"/>
      <c r="Z12" s="17"/>
      <c r="AA12" s="17"/>
      <c r="AB12" s="17"/>
      <c r="AC12" s="17"/>
      <c r="AD12" s="17" t="s">
        <v>95</v>
      </c>
      <c r="AE12" s="17"/>
    </row>
    <row r="13" spans="1:32" ht="15" customHeight="1">
      <c r="A13" s="18">
        <v>50</v>
      </c>
      <c r="B13" s="7" t="s">
        <v>205</v>
      </c>
      <c r="C13" s="17"/>
      <c r="D13" s="17"/>
      <c r="E13" s="17"/>
      <c r="F13" s="17"/>
      <c r="G13" s="17"/>
      <c r="H13" s="17"/>
      <c r="I13" s="17"/>
      <c r="J13" s="17"/>
      <c r="K13" s="17" t="s">
        <v>95</v>
      </c>
      <c r="L13" s="17" t="s">
        <v>95</v>
      </c>
      <c r="M13" s="17"/>
      <c r="N13" s="17"/>
      <c r="O13" s="17"/>
      <c r="P13" s="17" t="s">
        <v>95</v>
      </c>
      <c r="Q13" s="17"/>
      <c r="R13" s="17"/>
      <c r="S13" s="17"/>
      <c r="T13" s="17" t="s">
        <v>95</v>
      </c>
      <c r="U13" s="17" t="s">
        <v>95</v>
      </c>
      <c r="V13" s="17"/>
      <c r="W13" s="17"/>
      <c r="X13" s="17"/>
      <c r="Y13" s="17"/>
      <c r="Z13" s="17"/>
      <c r="AA13" s="17"/>
      <c r="AB13" s="17"/>
      <c r="AC13" s="17"/>
      <c r="AD13" s="17" t="s">
        <v>95</v>
      </c>
      <c r="AE13" s="17"/>
    </row>
    <row r="14" spans="1:32" ht="15" customHeight="1">
      <c r="A14" s="18">
        <v>15</v>
      </c>
      <c r="B14" s="7" t="s">
        <v>206</v>
      </c>
      <c r="C14" s="17"/>
      <c r="D14" s="17"/>
      <c r="E14" s="17"/>
      <c r="F14" s="17"/>
      <c r="G14" s="17"/>
      <c r="H14" s="17"/>
      <c r="I14" s="17"/>
      <c r="J14" s="17"/>
      <c r="K14" s="17" t="s">
        <v>95</v>
      </c>
      <c r="L14" s="17" t="s">
        <v>95</v>
      </c>
      <c r="M14" s="17"/>
      <c r="N14" s="17"/>
      <c r="O14" s="17"/>
      <c r="P14" s="17" t="s">
        <v>95</v>
      </c>
      <c r="Q14" s="17"/>
      <c r="R14" s="17"/>
      <c r="S14" s="17"/>
      <c r="T14" s="17" t="s">
        <v>95</v>
      </c>
      <c r="U14" s="17" t="s">
        <v>95</v>
      </c>
      <c r="V14" s="17"/>
      <c r="W14" s="17"/>
      <c r="X14" s="17"/>
      <c r="Y14" s="17"/>
      <c r="Z14" s="17"/>
      <c r="AA14" s="17"/>
      <c r="AB14" s="17"/>
      <c r="AC14" s="17"/>
      <c r="AD14" s="17" t="s">
        <v>95</v>
      </c>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7"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row>
    <row r="20" spans="1:50" ht="15" customHeight="1"/>
    <row r="21" spans="1:50" ht="15" customHeight="1">
      <c r="B21" s="3" t="s">
        <v>163</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t="str">
        <f t="shared" si="3"/>
        <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t="str">
        <f t="shared" ref="AF24:AF35" si="4">IF(SUM(C24:AE24)&gt;0,SUM(C24:AE24),"")</f>
        <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0.35</v>
      </c>
      <c r="B29" s="7" t="s">
        <v>204</v>
      </c>
      <c r="C29" s="41" t="str">
        <f t="shared" si="3"/>
        <v/>
      </c>
      <c r="D29" s="41" t="str">
        <f t="shared" si="3"/>
        <v/>
      </c>
      <c r="E29" s="41" t="str">
        <f t="shared" si="3"/>
        <v/>
      </c>
      <c r="F29" s="41" t="str">
        <f t="shared" si="3"/>
        <v/>
      </c>
      <c r="G29" s="41" t="str">
        <f t="shared" si="3"/>
        <v/>
      </c>
      <c r="H29" s="41" t="str">
        <f t="shared" si="3"/>
        <v/>
      </c>
      <c r="I29" s="41" t="str">
        <f t="shared" si="3"/>
        <v/>
      </c>
      <c r="J29" s="41" t="str">
        <f t="shared" si="3"/>
        <v/>
      </c>
      <c r="K29" s="41">
        <f t="shared" si="3"/>
        <v>0.22968749999999999</v>
      </c>
      <c r="L29" s="41">
        <f t="shared" si="3"/>
        <v>0.22968749999999999</v>
      </c>
      <c r="M29" s="41" t="str">
        <f t="shared" si="3"/>
        <v/>
      </c>
      <c r="N29" s="41" t="str">
        <f t="shared" si="3"/>
        <v/>
      </c>
      <c r="O29" s="41" t="str">
        <f t="shared" si="3"/>
        <v/>
      </c>
      <c r="P29" s="41">
        <f t="shared" si="3"/>
        <v>0.22968749999999999</v>
      </c>
      <c r="Q29" s="41" t="str">
        <f t="shared" si="3"/>
        <v/>
      </c>
      <c r="R29" s="41" t="str">
        <f t="shared" si="3"/>
        <v/>
      </c>
      <c r="S29" s="41" t="str">
        <f t="shared" si="3"/>
        <v/>
      </c>
      <c r="T29" s="41">
        <f t="shared" si="3"/>
        <v>0.22968749999999999</v>
      </c>
      <c r="U29" s="41">
        <f t="shared" si="3"/>
        <v>0.22968749999999999</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f t="shared" si="3"/>
        <v>0.22968749999999999</v>
      </c>
      <c r="AE29" s="41" t="str">
        <f t="shared" si="3"/>
        <v/>
      </c>
      <c r="AF29" s="8">
        <f t="shared" si="4"/>
        <v>1.378125</v>
      </c>
    </row>
    <row r="30" spans="1:50" ht="15" customHeight="1">
      <c r="A30" s="21">
        <f t="shared" si="1"/>
        <v>0.5</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f t="shared" si="3"/>
        <v>0.328125</v>
      </c>
      <c r="L30" s="41">
        <f t="shared" si="3"/>
        <v>0.328125</v>
      </c>
      <c r="M30" s="41" t="str">
        <f t="shared" si="3"/>
        <v/>
      </c>
      <c r="N30" s="41" t="str">
        <f t="shared" si="3"/>
        <v/>
      </c>
      <c r="O30" s="41" t="str">
        <f t="shared" si="3"/>
        <v/>
      </c>
      <c r="P30" s="41">
        <f t="shared" si="3"/>
        <v>0.328125</v>
      </c>
      <c r="Q30" s="41" t="str">
        <f t="shared" si="3"/>
        <v/>
      </c>
      <c r="R30" s="41" t="str">
        <f t="shared" si="3"/>
        <v/>
      </c>
      <c r="S30" s="41" t="str">
        <f t="shared" si="3"/>
        <v/>
      </c>
      <c r="T30" s="41">
        <f t="shared" si="3"/>
        <v>0.328125</v>
      </c>
      <c r="U30" s="41">
        <f t="shared" si="3"/>
        <v>0.328125</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f t="shared" si="3"/>
        <v>0.328125</v>
      </c>
      <c r="AE30" s="41" t="str">
        <f t="shared" si="3"/>
        <v/>
      </c>
      <c r="AF30" s="8">
        <f t="shared" si="4"/>
        <v>1.96875</v>
      </c>
    </row>
    <row r="31" spans="1:50" s="8" customFormat="1" ht="15" customHeight="1">
      <c r="A31" s="21">
        <f t="shared" si="1"/>
        <v>0.15</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f t="shared" si="3"/>
        <v>9.8437499999999997E-2</v>
      </c>
      <c r="L31" s="41">
        <f t="shared" si="3"/>
        <v>9.8437499999999997E-2</v>
      </c>
      <c r="M31" s="41" t="str">
        <f t="shared" si="3"/>
        <v/>
      </c>
      <c r="N31" s="41" t="str">
        <f t="shared" si="3"/>
        <v/>
      </c>
      <c r="O31" s="41" t="str">
        <f t="shared" si="3"/>
        <v/>
      </c>
      <c r="P31" s="41">
        <f t="shared" si="3"/>
        <v>9.8437499999999997E-2</v>
      </c>
      <c r="Q31" s="41" t="str">
        <f t="shared" si="3"/>
        <v/>
      </c>
      <c r="R31" s="41" t="str">
        <f t="shared" si="3"/>
        <v/>
      </c>
      <c r="S31" s="41" t="str">
        <f t="shared" si="3"/>
        <v/>
      </c>
      <c r="T31" s="41">
        <f t="shared" si="3"/>
        <v>9.8437499999999997E-2</v>
      </c>
      <c r="U31" s="41">
        <f t="shared" si="3"/>
        <v>9.8437499999999997E-2</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f t="shared" si="3"/>
        <v>9.8437499999999997E-2</v>
      </c>
      <c r="AE31" s="41" t="str">
        <f t="shared" si="3"/>
        <v/>
      </c>
      <c r="AF31" s="8">
        <f t="shared" si="4"/>
        <v>0.59062499999999996</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59" t="str">
        <f>IF(SUM(C23:C35)&gt;0,SUM(C23:C35),"")</f>
        <v/>
      </c>
      <c r="D36" s="59" t="str">
        <f t="shared" ref="D36:AE36" si="7">IF(SUM(D23:D35)&gt;0,SUM(D23:D35),"")</f>
        <v/>
      </c>
      <c r="E36" s="59" t="str">
        <f t="shared" si="7"/>
        <v/>
      </c>
      <c r="F36" s="59" t="str">
        <f t="shared" si="7"/>
        <v/>
      </c>
      <c r="G36" s="59" t="str">
        <f t="shared" si="7"/>
        <v/>
      </c>
      <c r="H36" s="59" t="str">
        <f t="shared" si="7"/>
        <v/>
      </c>
      <c r="I36" s="59" t="str">
        <f t="shared" si="7"/>
        <v/>
      </c>
      <c r="J36" s="59" t="str">
        <f t="shared" si="7"/>
        <v/>
      </c>
      <c r="K36" s="59">
        <f t="shared" si="7"/>
        <v>0.65625</v>
      </c>
      <c r="L36" s="59">
        <f t="shared" si="7"/>
        <v>0.65625</v>
      </c>
      <c r="M36" s="59" t="str">
        <f t="shared" si="7"/>
        <v/>
      </c>
      <c r="N36" s="59" t="str">
        <f t="shared" si="7"/>
        <v/>
      </c>
      <c r="O36" s="59" t="str">
        <f t="shared" si="7"/>
        <v/>
      </c>
      <c r="P36" s="59">
        <f t="shared" si="7"/>
        <v>0.65625</v>
      </c>
      <c r="Q36" s="59" t="str">
        <f t="shared" si="7"/>
        <v/>
      </c>
      <c r="R36" s="59" t="str">
        <f t="shared" si="7"/>
        <v/>
      </c>
      <c r="S36" s="59" t="str">
        <f t="shared" si="7"/>
        <v/>
      </c>
      <c r="T36" s="59">
        <f t="shared" si="7"/>
        <v>0.65625</v>
      </c>
      <c r="U36" s="59">
        <f t="shared" si="7"/>
        <v>0.65625</v>
      </c>
      <c r="V36" s="59" t="str">
        <f t="shared" si="7"/>
        <v/>
      </c>
      <c r="W36" s="59" t="str">
        <f t="shared" si="7"/>
        <v/>
      </c>
      <c r="X36" s="59" t="str">
        <f t="shared" si="7"/>
        <v/>
      </c>
      <c r="Y36" s="59" t="str">
        <f t="shared" si="7"/>
        <v/>
      </c>
      <c r="Z36" s="59" t="str">
        <f t="shared" si="7"/>
        <v/>
      </c>
      <c r="AA36" s="59" t="str">
        <f t="shared" si="7"/>
        <v/>
      </c>
      <c r="AB36" s="59" t="str">
        <f t="shared" si="7"/>
        <v/>
      </c>
      <c r="AC36" s="59" t="str">
        <f t="shared" si="7"/>
        <v/>
      </c>
      <c r="AD36" s="59">
        <f t="shared" si="7"/>
        <v>0.65625</v>
      </c>
      <c r="AE36" s="59"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t="str">
        <f t="shared" si="9"/>
        <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v>
      </c>
      <c r="B41" s="7" t="s">
        <v>199</v>
      </c>
      <c r="C41" s="41" t="str">
        <f t="shared" si="9"/>
        <v/>
      </c>
      <c r="D41" s="41" t="str">
        <f t="shared" si="9"/>
        <v/>
      </c>
      <c r="E41" s="41" t="str">
        <f t="shared" si="9"/>
        <v/>
      </c>
      <c r="F41" s="41" t="str">
        <f t="shared" si="9"/>
        <v/>
      </c>
      <c r="G41" s="41" t="str">
        <f t="shared" si="9"/>
        <v/>
      </c>
      <c r="H41" s="41" t="str">
        <f t="shared" si="9"/>
        <v/>
      </c>
      <c r="I41" s="41" t="str">
        <f t="shared" si="9"/>
        <v/>
      </c>
      <c r="J41" s="41" t="str">
        <f t="shared" si="9"/>
        <v/>
      </c>
      <c r="K41" s="41" t="str">
        <f t="shared" si="9"/>
        <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t="str">
        <f t="shared" si="9"/>
        <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t="str">
        <f t="shared" ref="AF41:AF52" si="10">IF(SUM(C41:AE41)&gt;0,SUM(C41:AE41),"")</f>
        <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v>
      </c>
      <c r="B42" s="7" t="s">
        <v>200</v>
      </c>
      <c r="C42" s="41" t="str">
        <f t="shared" si="9"/>
        <v/>
      </c>
      <c r="D42" s="41" t="str">
        <f t="shared" si="9"/>
        <v/>
      </c>
      <c r="E42" s="41" t="str">
        <f t="shared" si="9"/>
        <v/>
      </c>
      <c r="F42" s="41" t="str">
        <f t="shared" si="9"/>
        <v/>
      </c>
      <c r="G42" s="41" t="str">
        <f t="shared" si="9"/>
        <v/>
      </c>
      <c r="H42" s="41" t="str">
        <f t="shared" si="9"/>
        <v/>
      </c>
      <c r="I42" s="41" t="str">
        <f t="shared" si="9"/>
        <v/>
      </c>
      <c r="J42" s="41" t="str">
        <f t="shared" si="9"/>
        <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t="str">
        <f t="shared" si="10"/>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v>
      </c>
      <c r="B44" s="7" t="s">
        <v>202</v>
      </c>
      <c r="C44" s="41" t="str">
        <f t="shared" si="9"/>
        <v/>
      </c>
      <c r="D44" s="41" t="str">
        <f t="shared" si="9"/>
        <v/>
      </c>
      <c r="E44" s="41" t="str">
        <f t="shared" si="9"/>
        <v/>
      </c>
      <c r="F44" s="41" t="str">
        <f t="shared" si="9"/>
        <v/>
      </c>
      <c r="G44" s="41" t="str">
        <f t="shared" si="9"/>
        <v/>
      </c>
      <c r="H44" s="41" t="str">
        <f t="shared" si="9"/>
        <v/>
      </c>
      <c r="I44" s="41" t="str">
        <f t="shared" si="9"/>
        <v/>
      </c>
      <c r="J44" s="41" t="str">
        <f t="shared" si="9"/>
        <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t="str">
        <f t="shared" si="10"/>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0.35</v>
      </c>
      <c r="B46" s="7" t="s">
        <v>204</v>
      </c>
      <c r="C46" s="41" t="str">
        <f t="shared" si="9"/>
        <v/>
      </c>
      <c r="D46" s="41" t="str">
        <f t="shared" si="9"/>
        <v/>
      </c>
      <c r="E46" s="41" t="str">
        <f t="shared" si="9"/>
        <v/>
      </c>
      <c r="F46" s="41" t="str">
        <f t="shared" si="9"/>
        <v/>
      </c>
      <c r="G46" s="41" t="str">
        <f t="shared" si="9"/>
        <v/>
      </c>
      <c r="H46" s="41" t="str">
        <f t="shared" si="9"/>
        <v/>
      </c>
      <c r="I46" s="41" t="str">
        <f t="shared" si="9"/>
        <v/>
      </c>
      <c r="J46" s="41" t="str">
        <f t="shared" si="9"/>
        <v/>
      </c>
      <c r="K46" s="41">
        <f t="shared" si="9"/>
        <v>0.35</v>
      </c>
      <c r="L46" s="41">
        <f t="shared" si="9"/>
        <v>0.35</v>
      </c>
      <c r="M46" s="41" t="str">
        <f t="shared" si="9"/>
        <v/>
      </c>
      <c r="N46" s="41" t="str">
        <f t="shared" si="9"/>
        <v/>
      </c>
      <c r="O46" s="41" t="str">
        <f t="shared" si="9"/>
        <v/>
      </c>
      <c r="P46" s="41">
        <f t="shared" si="9"/>
        <v>0.35</v>
      </c>
      <c r="Q46" s="41" t="str">
        <f t="shared" si="9"/>
        <v/>
      </c>
      <c r="R46" s="41" t="str">
        <f t="shared" si="9"/>
        <v/>
      </c>
      <c r="S46" s="41" t="str">
        <f t="shared" si="9"/>
        <v/>
      </c>
      <c r="T46" s="41">
        <f t="shared" si="9"/>
        <v>0.35</v>
      </c>
      <c r="U46" s="41">
        <f t="shared" si="9"/>
        <v>0.35</v>
      </c>
      <c r="V46" s="41" t="str">
        <f t="shared" si="9"/>
        <v/>
      </c>
      <c r="W46" s="41" t="str">
        <f t="shared" si="9"/>
        <v/>
      </c>
      <c r="X46" s="41" t="str">
        <f t="shared" si="9"/>
        <v/>
      </c>
      <c r="Y46" s="41" t="str">
        <f t="shared" si="9"/>
        <v/>
      </c>
      <c r="Z46" s="41" t="str">
        <f t="shared" si="9"/>
        <v/>
      </c>
      <c r="AA46" s="41" t="str">
        <f t="shared" si="9"/>
        <v/>
      </c>
      <c r="AB46" s="41" t="str">
        <f t="shared" si="9"/>
        <v/>
      </c>
      <c r="AC46" s="41" t="str">
        <f t="shared" si="9"/>
        <v/>
      </c>
      <c r="AD46" s="41">
        <f t="shared" si="9"/>
        <v>0.35</v>
      </c>
      <c r="AE46" s="41" t="str">
        <f t="shared" si="9"/>
        <v/>
      </c>
      <c r="AF46" s="8">
        <f t="shared" si="10"/>
        <v>2.1</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0.5</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f t="shared" si="9"/>
        <v>0.5</v>
      </c>
      <c r="L47" s="41">
        <f t="shared" si="9"/>
        <v>0.5</v>
      </c>
      <c r="M47" s="41" t="str">
        <f t="shared" si="9"/>
        <v/>
      </c>
      <c r="N47" s="41" t="str">
        <f t="shared" si="9"/>
        <v/>
      </c>
      <c r="O47" s="41" t="str">
        <f t="shared" si="9"/>
        <v/>
      </c>
      <c r="P47" s="41">
        <f t="shared" si="9"/>
        <v>0.5</v>
      </c>
      <c r="Q47" s="41" t="str">
        <f t="shared" si="9"/>
        <v/>
      </c>
      <c r="R47" s="41" t="str">
        <f t="shared" si="9"/>
        <v/>
      </c>
      <c r="S47" s="41" t="str">
        <f t="shared" si="9"/>
        <v/>
      </c>
      <c r="T47" s="41">
        <f t="shared" si="9"/>
        <v>0.5</v>
      </c>
      <c r="U47" s="41">
        <f t="shared" si="9"/>
        <v>0.5</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f t="shared" si="9"/>
        <v>0.5</v>
      </c>
      <c r="AE47" s="41" t="str">
        <f t="shared" si="9"/>
        <v/>
      </c>
      <c r="AF47" s="8">
        <f t="shared" si="10"/>
        <v>3</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0.15</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f t="shared" si="9"/>
        <v>0.15</v>
      </c>
      <c r="L48" s="41">
        <f t="shared" si="9"/>
        <v>0.15</v>
      </c>
      <c r="M48" s="41" t="str">
        <f t="shared" si="9"/>
        <v/>
      </c>
      <c r="N48" s="41" t="str">
        <f t="shared" si="9"/>
        <v/>
      </c>
      <c r="O48" s="41" t="str">
        <f t="shared" si="9"/>
        <v/>
      </c>
      <c r="P48" s="41">
        <f t="shared" si="9"/>
        <v>0.15</v>
      </c>
      <c r="Q48" s="41" t="str">
        <f t="shared" si="9"/>
        <v/>
      </c>
      <c r="R48" s="41" t="str">
        <f t="shared" si="9"/>
        <v/>
      </c>
      <c r="S48" s="41" t="str">
        <f t="shared" si="9"/>
        <v/>
      </c>
      <c r="T48" s="41">
        <f t="shared" si="9"/>
        <v>0.15</v>
      </c>
      <c r="U48" s="41">
        <f t="shared" si="9"/>
        <v>0.15</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f t="shared" si="11"/>
        <v>0.15</v>
      </c>
      <c r="AE48" s="41" t="str">
        <f t="shared" si="11"/>
        <v/>
      </c>
      <c r="AF48" s="8">
        <f t="shared" si="10"/>
        <v>0.9</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t="str">
        <f t="shared" si="13"/>
        <v/>
      </c>
      <c r="F53" s="23" t="str">
        <f t="shared" si="13"/>
        <v/>
      </c>
      <c r="G53" s="23" t="str">
        <f t="shared" si="13"/>
        <v/>
      </c>
      <c r="H53" s="23" t="str">
        <f t="shared" si="13"/>
        <v/>
      </c>
      <c r="I53" s="23" t="str">
        <f t="shared" si="13"/>
        <v/>
      </c>
      <c r="J53" s="23" t="str">
        <f t="shared" si="13"/>
        <v/>
      </c>
      <c r="K53" s="23">
        <f t="shared" si="13"/>
        <v>1</v>
      </c>
      <c r="L53" s="23">
        <f t="shared" si="13"/>
        <v>1</v>
      </c>
      <c r="M53" s="23" t="str">
        <f t="shared" si="13"/>
        <v/>
      </c>
      <c r="N53" s="23" t="str">
        <f t="shared" si="13"/>
        <v/>
      </c>
      <c r="O53" s="23" t="str">
        <f t="shared" si="13"/>
        <v/>
      </c>
      <c r="P53" s="23">
        <f t="shared" si="13"/>
        <v>1</v>
      </c>
      <c r="Q53" s="23" t="str">
        <f t="shared" si="13"/>
        <v/>
      </c>
      <c r="R53" s="23" t="str">
        <f t="shared" si="13"/>
        <v/>
      </c>
      <c r="S53" s="23" t="str">
        <f t="shared" si="13"/>
        <v/>
      </c>
      <c r="T53" s="23">
        <f t="shared" si="13"/>
        <v>1</v>
      </c>
      <c r="U53" s="23">
        <f t="shared" si="13"/>
        <v>1</v>
      </c>
      <c r="V53" s="23" t="str">
        <f t="shared" si="13"/>
        <v/>
      </c>
      <c r="W53" s="23" t="str">
        <f t="shared" si="13"/>
        <v/>
      </c>
      <c r="X53" s="23" t="str">
        <f t="shared" si="13"/>
        <v/>
      </c>
      <c r="Y53" s="23" t="str">
        <f t="shared" si="13"/>
        <v/>
      </c>
      <c r="Z53" s="23" t="str">
        <f t="shared" si="13"/>
        <v/>
      </c>
      <c r="AA53" s="23" t="str">
        <f t="shared" si="13"/>
        <v/>
      </c>
      <c r="AB53" s="23" t="str">
        <f t="shared" si="13"/>
        <v/>
      </c>
      <c r="AC53" s="23" t="str">
        <f t="shared" si="13"/>
        <v/>
      </c>
      <c r="AD53" s="23">
        <f t="shared" si="13"/>
        <v>1</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t="str">
        <f>IFERROR(VLOOKUP($B$55,'PLOs-TQF-Mapping'!$C$54:$AF$59,J$56)*J41,"")</f>
        <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t="str">
        <f t="shared" ref="AF59:AF70" si="14">IF(SUM(C59:AE59)&gt;0,SUM(C59:AE59),"")</f>
        <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4"/>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f>IFERROR(VLOOKUP($B$55,'PLOs-TQF-Mapping'!$C$54:$AF$59,K$56)*K46,"")</f>
        <v>1.2102433022394197</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f>IFERROR(VLOOKUP($B$55,'PLOs-TQF-Mapping'!$C$54:$AF$59,U$56)*U46,"")</f>
        <v>1.2531185423430562</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f t="shared" si="14"/>
        <v>2.4633618445824759</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f>IFERROR(VLOOKUP($B$55,'PLOs-TQF-Mapping'!$C$54:$AF$59,K$56)*K47,"")</f>
        <v>1.728919003199171</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f>IFERROR(VLOOKUP($B$55,'PLOs-TQF-Mapping'!$C$54:$AF$59,U$56)*U47,"")</f>
        <v>1.790169346204366</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f t="shared" si="14"/>
        <v>3.5190883494035372</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f>IFERROR(VLOOKUP($B$55,'PLOs-TQF-Mapping'!$C$54:$AF$59,K$56)*K48,"")</f>
        <v>0.51867570095975124</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f>IFERROR(VLOOKUP($B$55,'PLOs-TQF-Mapping'!$C$54:$AF$59,U$56)*U48,"")</f>
        <v>0.53705080386130977</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f t="shared" si="14"/>
        <v>1.0557265048210609</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t="str">
        <f t="shared" ref="AF76:AF87" si="15">IF(SUM(C76:AE76)&gt;0,SUM(C76:AE76),"")</f>
        <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f>IFERROR(VLOOKUP($B$72,'PLOs-TQF-Mapping'!$C$54:$AF$59,L$56)*L46,"")</f>
        <v>1.3349651702786378</v>
      </c>
      <c r="M81" s="104" t="str">
        <f>IFERROR(VLOOKUP($B$72,'PLOs-TQF-Mapping'!$C$54:$AF$59,M$56)*M46,"")</f>
        <v/>
      </c>
      <c r="N81" s="104" t="str">
        <f>IFERROR(VLOOKUP($B$72,'PLOs-TQF-Mapping'!$C$54:$AF$59,N$56)*N46,"")</f>
        <v/>
      </c>
      <c r="O81" s="104" t="str">
        <f>IFERROR(VLOOKUP($B$72,'PLOs-TQF-Mapping'!$C$54:$AF$59,O$56)*O46,"")</f>
        <v/>
      </c>
      <c r="P81" s="104">
        <f>IFERROR(VLOOKUP($B$72,'PLOs-TQF-Mapping'!$C$54:$AF$59,P$56)*P46,"")</f>
        <v>1.2926875157114128</v>
      </c>
      <c r="Q81" s="104" t="str">
        <f>IFERROR(VLOOKUP($B$72,'PLOs-TQF-Mapping'!$C$54:$AF$59,Q$56)*Q46,"")</f>
        <v/>
      </c>
      <c r="R81" s="104" t="str">
        <f>IFERROR(VLOOKUP($B$72,'PLOs-TQF-Mapping'!$C$54:$AF$59,R$56)*R46,"")</f>
        <v/>
      </c>
      <c r="S81" s="104" t="str">
        <f>IFERROR(VLOOKUP($B$72,'PLOs-TQF-Mapping'!$C$54:$AF$59,S$56)*S46,"")</f>
        <v/>
      </c>
      <c r="T81" s="104">
        <f>IFERROR(VLOOKUP($B$72,'PLOs-TQF-Mapping'!$C$54:$AF$59,T$56)*T46,"")</f>
        <v>1.2668025362318838</v>
      </c>
      <c r="U81" s="104">
        <f>IFERROR(VLOOKUP($B$72,'PLOs-TQF-Mapping'!$C$54:$AF$59,U$56)*U46,"")</f>
        <v>1.2531185423430562</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5"/>
        <v>5.1475737645649913</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f>IFERROR(VLOOKUP($B$72,'PLOs-TQF-Mapping'!$C$54:$AF$59,L$56)*L47,"")</f>
        <v>1.9070931003980542</v>
      </c>
      <c r="M82" s="104" t="str">
        <f>IFERROR(VLOOKUP($B$72,'PLOs-TQF-Mapping'!$C$54:$AF$59,M$56)*M47,"")</f>
        <v/>
      </c>
      <c r="N82" s="104" t="str">
        <f>IFERROR(VLOOKUP($B$72,'PLOs-TQF-Mapping'!$C$54:$AF$59,N$56)*N47,"")</f>
        <v/>
      </c>
      <c r="O82" s="104" t="str">
        <f>IFERROR(VLOOKUP($B$72,'PLOs-TQF-Mapping'!$C$54:$AF$59,O$56)*O47,"")</f>
        <v/>
      </c>
      <c r="P82" s="104">
        <f>IFERROR(VLOOKUP($B$72,'PLOs-TQF-Mapping'!$C$54:$AF$59,P$56)*P47,"")</f>
        <v>1.8466964510163042</v>
      </c>
      <c r="Q82" s="104" t="str">
        <f>IFERROR(VLOOKUP($B$72,'PLOs-TQF-Mapping'!$C$54:$AF$59,Q$56)*Q47,"")</f>
        <v/>
      </c>
      <c r="R82" s="104" t="str">
        <f>IFERROR(VLOOKUP($B$72,'PLOs-TQF-Mapping'!$C$54:$AF$59,R$56)*R47,"")</f>
        <v/>
      </c>
      <c r="S82" s="104" t="str">
        <f>IFERROR(VLOOKUP($B$72,'PLOs-TQF-Mapping'!$C$54:$AF$59,S$56)*S47,"")</f>
        <v/>
      </c>
      <c r="T82" s="104">
        <f>IFERROR(VLOOKUP($B$72,'PLOs-TQF-Mapping'!$C$54:$AF$59,T$56)*T47,"")</f>
        <v>1.8097179089026914</v>
      </c>
      <c r="U82" s="104">
        <f>IFERROR(VLOOKUP($B$72,'PLOs-TQF-Mapping'!$C$54:$AF$59,U$56)*U47,"")</f>
        <v>1.790169346204366</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f t="shared" si="15"/>
        <v>7.353676806521416</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f>IFERROR(VLOOKUP($B$72,'PLOs-TQF-Mapping'!$C$54:$AF$59,L$56)*L48,"")</f>
        <v>0.57212793011941621</v>
      </c>
      <c r="M83" s="104" t="str">
        <f>IFERROR(VLOOKUP($B$72,'PLOs-TQF-Mapping'!$C$54:$AF$59,M$56)*M48,"")</f>
        <v/>
      </c>
      <c r="N83" s="104" t="str">
        <f>IFERROR(VLOOKUP($B$72,'PLOs-TQF-Mapping'!$C$54:$AF$59,N$56)*N48,"")</f>
        <v/>
      </c>
      <c r="O83" s="104" t="str">
        <f>IFERROR(VLOOKUP($B$72,'PLOs-TQF-Mapping'!$C$54:$AF$59,O$56)*O48,"")</f>
        <v/>
      </c>
      <c r="P83" s="104">
        <f>IFERROR(VLOOKUP($B$72,'PLOs-TQF-Mapping'!$C$54:$AF$59,P$56)*P48,"")</f>
        <v>0.55400893530489126</v>
      </c>
      <c r="Q83" s="104" t="str">
        <f>IFERROR(VLOOKUP($B$72,'PLOs-TQF-Mapping'!$C$54:$AF$59,Q$56)*Q48,"")</f>
        <v/>
      </c>
      <c r="R83" s="104" t="str">
        <f>IFERROR(VLOOKUP($B$72,'PLOs-TQF-Mapping'!$C$54:$AF$59,R$56)*R48,"")</f>
        <v/>
      </c>
      <c r="S83" s="104" t="str">
        <f>IFERROR(VLOOKUP($B$72,'PLOs-TQF-Mapping'!$C$54:$AF$59,S$56)*S48,"")</f>
        <v/>
      </c>
      <c r="T83" s="104">
        <f>IFERROR(VLOOKUP($B$72,'PLOs-TQF-Mapping'!$C$54:$AF$59,T$56)*T48,"")</f>
        <v>0.54291537267080736</v>
      </c>
      <c r="U83" s="104">
        <f>IFERROR(VLOOKUP($B$72,'PLOs-TQF-Mapping'!$C$54:$AF$59,U$56)*U48,"")</f>
        <v>0.53705080386130977</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f t="shared" si="15"/>
        <v>2.2061030419564247</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16">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f>IFERROR(VLOOKUP($B$89,'PLOs-TQF-Mapping'!$C$54:$AF$59,L$56)*L46,"")</f>
        <v>1.3349651702786378</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f>IFERROR(VLOOKUP($B$89,'PLOs-TQF-Mapping'!$C$54:$AF$59,U$56)*U46,"")</f>
        <v>1.2531185423430562</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f t="shared" si="16"/>
        <v>2.5880837126216942</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f>IFERROR(VLOOKUP($B$89,'PLOs-TQF-Mapping'!$C$54:$AF$59,L$56)*L47,"")</f>
        <v>1.9070931003980542</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f>IFERROR(VLOOKUP($B$89,'PLOs-TQF-Mapping'!$C$54:$AF$59,U$56)*U47,"")</f>
        <v>1.790169346204366</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f t="shared" si="16"/>
        <v>3.6972624466024202</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f>IFERROR(VLOOKUP($B$89,'PLOs-TQF-Mapping'!$C$54:$AF$59,L$56)*L48,"")</f>
        <v>0.57212793011941621</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f>IFERROR(VLOOKUP($B$89,'PLOs-TQF-Mapping'!$C$54:$AF$59,U$56)*U48,"")</f>
        <v>0.53705080386130977</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f t="shared" si="16"/>
        <v>1.109178733980726</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f>IFERROR(VLOOKUP($B$106,'PLOs-TQF-Mapping'!$C$54:$AF$59,AD$56)*AD46,"")</f>
        <v>1.3981505847953215</v>
      </c>
      <c r="AE115" s="104" t="str">
        <f>IFERROR(VLOOKUP($B$106,'PLOs-TQF-Mapping'!$C$54:$AF$59,AE$56)*AE46,"")</f>
        <v/>
      </c>
      <c r="AF115" s="8">
        <f t="shared" si="17"/>
        <v>1.3981505847953215</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f>IFERROR(VLOOKUP($B$106,'PLOs-TQF-Mapping'!$C$54:$AF$59,AD$56)*AD47,"")</f>
        <v>1.9973579782790309</v>
      </c>
      <c r="AE116" s="104" t="str">
        <f>IFERROR(VLOOKUP($B$106,'PLOs-TQF-Mapping'!$C$54:$AF$59,AE$56)*AE47,"")</f>
        <v/>
      </c>
      <c r="AF116" s="8">
        <f t="shared" si="17"/>
        <v>1.9973579782790309</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f>IFERROR(VLOOKUP($B$106,'PLOs-TQF-Mapping'!$C$54:$AF$59,AD$56)*AD48,"")</f>
        <v>0.59920739348370922</v>
      </c>
      <c r="AE117" s="104" t="str">
        <f>IFERROR(VLOOKUP($B$106,'PLOs-TQF-Mapping'!$C$54:$AF$59,AE$56)*AE48,"")</f>
        <v/>
      </c>
      <c r="AF117" s="8">
        <f t="shared" si="17"/>
        <v>0.59920739348370922</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1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X156"/>
  <sheetViews>
    <sheetView topLeftCell="A133"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0.4642857142857143</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204499</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 t="shared" si="0"/>
        <v/>
      </c>
      <c r="K3" s="11" t="str">
        <f t="shared" si="0"/>
        <v>x</v>
      </c>
      <c r="L3" s="11" t="str">
        <f t="shared" si="0"/>
        <v>x</v>
      </c>
      <c r="M3" s="11" t="str">
        <f t="shared" si="0"/>
        <v/>
      </c>
      <c r="N3" s="11" t="str">
        <f t="shared" si="0"/>
        <v/>
      </c>
      <c r="O3" s="11" t="str">
        <f t="shared" si="0"/>
        <v/>
      </c>
      <c r="P3" s="11" t="str">
        <f t="shared" si="0"/>
        <v>x</v>
      </c>
      <c r="Q3" s="11" t="str">
        <f t="shared" si="0"/>
        <v/>
      </c>
      <c r="R3" s="11" t="str">
        <f t="shared" si="0"/>
        <v/>
      </c>
      <c r="S3" s="11" t="str">
        <f t="shared" si="0"/>
        <v/>
      </c>
      <c r="T3" s="11" t="str">
        <f t="shared" si="0"/>
        <v>x</v>
      </c>
      <c r="U3" s="11" t="str">
        <f t="shared" si="0"/>
        <v>x</v>
      </c>
      <c r="V3" s="11" t="str">
        <f t="shared" si="0"/>
        <v/>
      </c>
      <c r="W3" s="11" t="str">
        <f t="shared" si="0"/>
        <v/>
      </c>
      <c r="X3" s="11" t="str">
        <f t="shared" si="0"/>
        <v/>
      </c>
      <c r="Y3" s="11" t="str">
        <f t="shared" si="0"/>
        <v/>
      </c>
      <c r="Z3" s="11" t="str">
        <f t="shared" si="0"/>
        <v/>
      </c>
      <c r="AA3" s="11" t="str">
        <f t="shared" si="0"/>
        <v/>
      </c>
      <c r="AB3" s="11" t="str">
        <f t="shared" si="0"/>
        <v/>
      </c>
      <c r="AC3" s="11" t="str">
        <f t="shared" si="0"/>
        <v/>
      </c>
      <c r="AD3" s="11" t="str">
        <f t="shared" si="0"/>
        <v>x</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c r="B6" s="7"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2" ht="15" customHeight="1">
      <c r="A7" s="18"/>
      <c r="B7" s="7" t="s">
        <v>199</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row>
    <row r="8" spans="1:32" ht="15" customHeight="1">
      <c r="A8" s="18"/>
      <c r="B8" s="7"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c r="B11" s="7"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v>35</v>
      </c>
      <c r="B12" s="7" t="s">
        <v>204</v>
      </c>
      <c r="C12" s="17"/>
      <c r="D12" s="17"/>
      <c r="E12" s="17"/>
      <c r="F12" s="17"/>
      <c r="G12" s="17"/>
      <c r="H12" s="17"/>
      <c r="I12" s="17"/>
      <c r="J12" s="17"/>
      <c r="K12" s="17" t="s">
        <v>95</v>
      </c>
      <c r="L12" s="17" t="s">
        <v>95</v>
      </c>
      <c r="M12" s="17"/>
      <c r="N12" s="17"/>
      <c r="O12" s="17"/>
      <c r="P12" s="17" t="s">
        <v>95</v>
      </c>
      <c r="Q12" s="17"/>
      <c r="R12" s="17"/>
      <c r="S12" s="17"/>
      <c r="T12" s="17" t="s">
        <v>95</v>
      </c>
      <c r="U12" s="17" t="s">
        <v>95</v>
      </c>
      <c r="V12" s="17"/>
      <c r="W12" s="17"/>
      <c r="X12" s="17"/>
      <c r="Y12" s="17"/>
      <c r="Z12" s="17"/>
      <c r="AA12" s="17"/>
      <c r="AB12" s="17"/>
      <c r="AC12" s="17"/>
      <c r="AD12" s="17" t="s">
        <v>95</v>
      </c>
      <c r="AE12" s="17"/>
    </row>
    <row r="13" spans="1:32" ht="15" customHeight="1">
      <c r="A13" s="18">
        <v>50</v>
      </c>
      <c r="B13" s="7" t="s">
        <v>205</v>
      </c>
      <c r="C13" s="17"/>
      <c r="D13" s="17"/>
      <c r="E13" s="17"/>
      <c r="F13" s="17"/>
      <c r="G13" s="17"/>
      <c r="H13" s="17"/>
      <c r="I13" s="17"/>
      <c r="J13" s="17"/>
      <c r="K13" s="17" t="s">
        <v>95</v>
      </c>
      <c r="L13" s="17" t="s">
        <v>95</v>
      </c>
      <c r="M13" s="17"/>
      <c r="N13" s="17"/>
      <c r="O13" s="17"/>
      <c r="P13" s="17" t="s">
        <v>95</v>
      </c>
      <c r="Q13" s="17"/>
      <c r="R13" s="17"/>
      <c r="S13" s="17"/>
      <c r="T13" s="17" t="s">
        <v>95</v>
      </c>
      <c r="U13" s="17" t="s">
        <v>95</v>
      </c>
      <c r="V13" s="17"/>
      <c r="W13" s="17"/>
      <c r="X13" s="17"/>
      <c r="Y13" s="17"/>
      <c r="Z13" s="17"/>
      <c r="AA13" s="17"/>
      <c r="AB13" s="17"/>
      <c r="AC13" s="17"/>
      <c r="AD13" s="17" t="s">
        <v>95</v>
      </c>
      <c r="AE13" s="17"/>
    </row>
    <row r="14" spans="1:32" ht="15" customHeight="1">
      <c r="A14" s="18">
        <v>15</v>
      </c>
      <c r="B14" s="7" t="s">
        <v>206</v>
      </c>
      <c r="C14" s="17"/>
      <c r="D14" s="17"/>
      <c r="E14" s="17"/>
      <c r="F14" s="17"/>
      <c r="G14" s="17"/>
      <c r="H14" s="17"/>
      <c r="I14" s="17"/>
      <c r="J14" s="17"/>
      <c r="K14" s="17" t="s">
        <v>95</v>
      </c>
      <c r="L14" s="17" t="s">
        <v>95</v>
      </c>
      <c r="M14" s="17"/>
      <c r="N14" s="17"/>
      <c r="O14" s="17"/>
      <c r="P14" s="17" t="s">
        <v>95</v>
      </c>
      <c r="Q14" s="17"/>
      <c r="R14" s="17"/>
      <c r="S14" s="17"/>
      <c r="T14" s="17" t="s">
        <v>95</v>
      </c>
      <c r="U14" s="17" t="s">
        <v>95</v>
      </c>
      <c r="V14" s="17"/>
      <c r="W14" s="17"/>
      <c r="X14" s="17"/>
      <c r="Y14" s="17"/>
      <c r="Z14" s="17"/>
      <c r="AA14" s="17"/>
      <c r="AB14" s="17"/>
      <c r="AC14" s="17"/>
      <c r="AD14" s="17" t="s">
        <v>95</v>
      </c>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7"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row>
    <row r="20" spans="1:50" ht="15" customHeight="1"/>
    <row r="21" spans="1:50" ht="15" customHeight="1">
      <c r="B21" s="3" t="s">
        <v>163</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t="str">
        <f t="shared" si="3"/>
        <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t="str">
        <f t="shared" ref="AF24:AF35" si="4">IF(SUM(C24:AE24)&gt;0,SUM(C24:AE24),"")</f>
        <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0.35</v>
      </c>
      <c r="B29" s="7" t="s">
        <v>204</v>
      </c>
      <c r="C29" s="41" t="str">
        <f t="shared" si="3"/>
        <v/>
      </c>
      <c r="D29" s="41" t="str">
        <f t="shared" si="3"/>
        <v/>
      </c>
      <c r="E29" s="41" t="str">
        <f t="shared" si="3"/>
        <v/>
      </c>
      <c r="F29" s="41" t="str">
        <f t="shared" si="3"/>
        <v/>
      </c>
      <c r="G29" s="41" t="str">
        <f t="shared" si="3"/>
        <v/>
      </c>
      <c r="H29" s="41" t="str">
        <f t="shared" si="3"/>
        <v/>
      </c>
      <c r="I29" s="41" t="str">
        <f t="shared" si="3"/>
        <v/>
      </c>
      <c r="J29" s="41" t="str">
        <f t="shared" si="3"/>
        <v/>
      </c>
      <c r="K29" s="41">
        <f t="shared" si="3"/>
        <v>0.16250000000000001</v>
      </c>
      <c r="L29" s="41">
        <f t="shared" si="3"/>
        <v>0.16250000000000001</v>
      </c>
      <c r="M29" s="41" t="str">
        <f t="shared" si="3"/>
        <v/>
      </c>
      <c r="N29" s="41" t="str">
        <f t="shared" si="3"/>
        <v/>
      </c>
      <c r="O29" s="41" t="str">
        <f t="shared" si="3"/>
        <v/>
      </c>
      <c r="P29" s="41">
        <f t="shared" si="3"/>
        <v>0.16250000000000001</v>
      </c>
      <c r="Q29" s="41" t="str">
        <f t="shared" si="3"/>
        <v/>
      </c>
      <c r="R29" s="41" t="str">
        <f t="shared" si="3"/>
        <v/>
      </c>
      <c r="S29" s="41" t="str">
        <f t="shared" si="3"/>
        <v/>
      </c>
      <c r="T29" s="41">
        <f t="shared" si="3"/>
        <v>0.16250000000000001</v>
      </c>
      <c r="U29" s="41">
        <f t="shared" si="3"/>
        <v>0.16250000000000001</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f t="shared" si="3"/>
        <v>0.16250000000000001</v>
      </c>
      <c r="AE29" s="41" t="str">
        <f t="shared" si="3"/>
        <v/>
      </c>
      <c r="AF29" s="8">
        <f t="shared" si="4"/>
        <v>0.97499999999999998</v>
      </c>
    </row>
    <row r="30" spans="1:50" ht="15" customHeight="1">
      <c r="A30" s="21">
        <f t="shared" si="1"/>
        <v>0.5</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f t="shared" si="3"/>
        <v>0.23214285714285715</v>
      </c>
      <c r="L30" s="41">
        <f t="shared" si="3"/>
        <v>0.23214285714285715</v>
      </c>
      <c r="M30" s="41" t="str">
        <f t="shared" si="3"/>
        <v/>
      </c>
      <c r="N30" s="41" t="str">
        <f t="shared" si="3"/>
        <v/>
      </c>
      <c r="O30" s="41" t="str">
        <f t="shared" si="3"/>
        <v/>
      </c>
      <c r="P30" s="41">
        <f t="shared" si="3"/>
        <v>0.23214285714285715</v>
      </c>
      <c r="Q30" s="41" t="str">
        <f t="shared" si="3"/>
        <v/>
      </c>
      <c r="R30" s="41" t="str">
        <f t="shared" si="3"/>
        <v/>
      </c>
      <c r="S30" s="41" t="str">
        <f t="shared" si="3"/>
        <v/>
      </c>
      <c r="T30" s="41">
        <f t="shared" si="3"/>
        <v>0.23214285714285715</v>
      </c>
      <c r="U30" s="41">
        <f t="shared" si="3"/>
        <v>0.23214285714285715</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f t="shared" si="3"/>
        <v>0.23214285714285715</v>
      </c>
      <c r="AE30" s="41" t="str">
        <f t="shared" si="3"/>
        <v/>
      </c>
      <c r="AF30" s="8">
        <f t="shared" si="4"/>
        <v>1.392857142857143</v>
      </c>
    </row>
    <row r="31" spans="1:50" s="8" customFormat="1" ht="15" customHeight="1">
      <c r="A31" s="21">
        <f t="shared" si="1"/>
        <v>0.15</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f t="shared" si="3"/>
        <v>6.9642857142857145E-2</v>
      </c>
      <c r="L31" s="41">
        <f t="shared" si="3"/>
        <v>6.9642857142857145E-2</v>
      </c>
      <c r="M31" s="41" t="str">
        <f t="shared" si="3"/>
        <v/>
      </c>
      <c r="N31" s="41" t="str">
        <f t="shared" si="3"/>
        <v/>
      </c>
      <c r="O31" s="41" t="str">
        <f t="shared" si="3"/>
        <v/>
      </c>
      <c r="P31" s="41">
        <f t="shared" si="3"/>
        <v>6.9642857142857145E-2</v>
      </c>
      <c r="Q31" s="41" t="str">
        <f t="shared" si="3"/>
        <v/>
      </c>
      <c r="R31" s="41" t="str">
        <f t="shared" si="3"/>
        <v/>
      </c>
      <c r="S31" s="41" t="str">
        <f t="shared" si="3"/>
        <v/>
      </c>
      <c r="T31" s="41">
        <f t="shared" si="3"/>
        <v>6.9642857142857145E-2</v>
      </c>
      <c r="U31" s="41">
        <f t="shared" si="3"/>
        <v>6.9642857142857145E-2</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f t="shared" si="3"/>
        <v>6.9642857142857145E-2</v>
      </c>
      <c r="AE31" s="41" t="str">
        <f t="shared" si="3"/>
        <v/>
      </c>
      <c r="AF31" s="8">
        <f t="shared" si="4"/>
        <v>0.41785714285714282</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59" t="str">
        <f>IF(SUM(C23:C35)&gt;0,SUM(C23:C35),"")</f>
        <v/>
      </c>
      <c r="D36" s="59" t="str">
        <f t="shared" ref="D36:AE36" si="7">IF(SUM(D23:D35)&gt;0,SUM(D23:D35),"")</f>
        <v/>
      </c>
      <c r="E36" s="59" t="str">
        <f t="shared" si="7"/>
        <v/>
      </c>
      <c r="F36" s="59" t="str">
        <f t="shared" si="7"/>
        <v/>
      </c>
      <c r="G36" s="59" t="str">
        <f t="shared" si="7"/>
        <v/>
      </c>
      <c r="H36" s="59" t="str">
        <f t="shared" si="7"/>
        <v/>
      </c>
      <c r="I36" s="59" t="str">
        <f t="shared" si="7"/>
        <v/>
      </c>
      <c r="J36" s="59" t="str">
        <f t="shared" si="7"/>
        <v/>
      </c>
      <c r="K36" s="59">
        <f t="shared" si="7"/>
        <v>0.4642857142857143</v>
      </c>
      <c r="L36" s="59">
        <f t="shared" si="7"/>
        <v>0.4642857142857143</v>
      </c>
      <c r="M36" s="59" t="str">
        <f t="shared" si="7"/>
        <v/>
      </c>
      <c r="N36" s="59" t="str">
        <f t="shared" si="7"/>
        <v/>
      </c>
      <c r="O36" s="59" t="str">
        <f t="shared" si="7"/>
        <v/>
      </c>
      <c r="P36" s="59">
        <f t="shared" si="7"/>
        <v>0.4642857142857143</v>
      </c>
      <c r="Q36" s="59" t="str">
        <f t="shared" si="7"/>
        <v/>
      </c>
      <c r="R36" s="59" t="str">
        <f t="shared" si="7"/>
        <v/>
      </c>
      <c r="S36" s="59" t="str">
        <f t="shared" si="7"/>
        <v/>
      </c>
      <c r="T36" s="59">
        <f t="shared" si="7"/>
        <v>0.4642857142857143</v>
      </c>
      <c r="U36" s="59">
        <f t="shared" si="7"/>
        <v>0.4642857142857143</v>
      </c>
      <c r="V36" s="59" t="str">
        <f t="shared" si="7"/>
        <v/>
      </c>
      <c r="W36" s="59" t="str">
        <f t="shared" si="7"/>
        <v/>
      </c>
      <c r="X36" s="59" t="str">
        <f t="shared" si="7"/>
        <v/>
      </c>
      <c r="Y36" s="59" t="str">
        <f t="shared" si="7"/>
        <v/>
      </c>
      <c r="Z36" s="59" t="str">
        <f t="shared" si="7"/>
        <v/>
      </c>
      <c r="AA36" s="59" t="str">
        <f t="shared" si="7"/>
        <v/>
      </c>
      <c r="AB36" s="59" t="str">
        <f t="shared" si="7"/>
        <v/>
      </c>
      <c r="AC36" s="59" t="str">
        <f t="shared" si="7"/>
        <v/>
      </c>
      <c r="AD36" s="59">
        <f t="shared" si="7"/>
        <v>0.4642857142857143</v>
      </c>
      <c r="AE36" s="59"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t="str">
        <f t="shared" si="9"/>
        <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v>
      </c>
      <c r="B41" s="7" t="s">
        <v>199</v>
      </c>
      <c r="C41" s="41" t="str">
        <f t="shared" si="9"/>
        <v/>
      </c>
      <c r="D41" s="41" t="str">
        <f t="shared" si="9"/>
        <v/>
      </c>
      <c r="E41" s="41" t="str">
        <f t="shared" si="9"/>
        <v/>
      </c>
      <c r="F41" s="41" t="str">
        <f t="shared" si="9"/>
        <v/>
      </c>
      <c r="G41" s="41" t="str">
        <f t="shared" si="9"/>
        <v/>
      </c>
      <c r="H41" s="41" t="str">
        <f t="shared" si="9"/>
        <v/>
      </c>
      <c r="I41" s="41" t="str">
        <f t="shared" si="9"/>
        <v/>
      </c>
      <c r="J41" s="41" t="str">
        <f t="shared" si="9"/>
        <v/>
      </c>
      <c r="K41" s="41" t="str">
        <f t="shared" si="9"/>
        <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t="str">
        <f t="shared" si="9"/>
        <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t="str">
        <f t="shared" ref="AF41:AF52" si="10">IF(SUM(C41:AE41)&gt;0,SUM(C41:AE41),"")</f>
        <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v>
      </c>
      <c r="B42" s="7" t="s">
        <v>200</v>
      </c>
      <c r="C42" s="41" t="str">
        <f t="shared" si="9"/>
        <v/>
      </c>
      <c r="D42" s="41" t="str">
        <f t="shared" si="9"/>
        <v/>
      </c>
      <c r="E42" s="41" t="str">
        <f t="shared" si="9"/>
        <v/>
      </c>
      <c r="F42" s="41" t="str">
        <f t="shared" si="9"/>
        <v/>
      </c>
      <c r="G42" s="41" t="str">
        <f t="shared" si="9"/>
        <v/>
      </c>
      <c r="H42" s="41" t="str">
        <f t="shared" si="9"/>
        <v/>
      </c>
      <c r="I42" s="41" t="str">
        <f t="shared" si="9"/>
        <v/>
      </c>
      <c r="J42" s="41" t="str">
        <f t="shared" si="9"/>
        <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t="str">
        <f t="shared" si="10"/>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v>
      </c>
      <c r="B44" s="7" t="s">
        <v>202</v>
      </c>
      <c r="C44" s="41" t="str">
        <f t="shared" si="9"/>
        <v/>
      </c>
      <c r="D44" s="41" t="str">
        <f t="shared" si="9"/>
        <v/>
      </c>
      <c r="E44" s="41" t="str">
        <f t="shared" si="9"/>
        <v/>
      </c>
      <c r="F44" s="41" t="str">
        <f t="shared" si="9"/>
        <v/>
      </c>
      <c r="G44" s="41" t="str">
        <f t="shared" si="9"/>
        <v/>
      </c>
      <c r="H44" s="41" t="str">
        <f t="shared" si="9"/>
        <v/>
      </c>
      <c r="I44" s="41" t="str">
        <f t="shared" si="9"/>
        <v/>
      </c>
      <c r="J44" s="41" t="str">
        <f t="shared" si="9"/>
        <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t="str">
        <f t="shared" si="10"/>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0.35</v>
      </c>
      <c r="B46" s="7" t="s">
        <v>204</v>
      </c>
      <c r="C46" s="41" t="str">
        <f t="shared" si="9"/>
        <v/>
      </c>
      <c r="D46" s="41" t="str">
        <f t="shared" si="9"/>
        <v/>
      </c>
      <c r="E46" s="41" t="str">
        <f t="shared" si="9"/>
        <v/>
      </c>
      <c r="F46" s="41" t="str">
        <f t="shared" si="9"/>
        <v/>
      </c>
      <c r="G46" s="41" t="str">
        <f t="shared" si="9"/>
        <v/>
      </c>
      <c r="H46" s="41" t="str">
        <f t="shared" si="9"/>
        <v/>
      </c>
      <c r="I46" s="41" t="str">
        <f t="shared" si="9"/>
        <v/>
      </c>
      <c r="J46" s="41" t="str">
        <f t="shared" si="9"/>
        <v/>
      </c>
      <c r="K46" s="41">
        <f t="shared" si="9"/>
        <v>0.35</v>
      </c>
      <c r="L46" s="41">
        <f t="shared" si="9"/>
        <v>0.35</v>
      </c>
      <c r="M46" s="41" t="str">
        <f t="shared" si="9"/>
        <v/>
      </c>
      <c r="N46" s="41" t="str">
        <f t="shared" si="9"/>
        <v/>
      </c>
      <c r="O46" s="41" t="str">
        <f t="shared" si="9"/>
        <v/>
      </c>
      <c r="P46" s="41">
        <f t="shared" si="9"/>
        <v>0.35</v>
      </c>
      <c r="Q46" s="41" t="str">
        <f t="shared" si="9"/>
        <v/>
      </c>
      <c r="R46" s="41" t="str">
        <f t="shared" si="9"/>
        <v/>
      </c>
      <c r="S46" s="41" t="str">
        <f t="shared" si="9"/>
        <v/>
      </c>
      <c r="T46" s="41">
        <f t="shared" si="9"/>
        <v>0.35</v>
      </c>
      <c r="U46" s="41">
        <f t="shared" si="9"/>
        <v>0.35</v>
      </c>
      <c r="V46" s="41" t="str">
        <f t="shared" si="9"/>
        <v/>
      </c>
      <c r="W46" s="41" t="str">
        <f t="shared" si="9"/>
        <v/>
      </c>
      <c r="X46" s="41" t="str">
        <f t="shared" si="9"/>
        <v/>
      </c>
      <c r="Y46" s="41" t="str">
        <f t="shared" si="9"/>
        <v/>
      </c>
      <c r="Z46" s="41" t="str">
        <f t="shared" si="9"/>
        <v/>
      </c>
      <c r="AA46" s="41" t="str">
        <f t="shared" si="9"/>
        <v/>
      </c>
      <c r="AB46" s="41" t="str">
        <f t="shared" si="9"/>
        <v/>
      </c>
      <c r="AC46" s="41" t="str">
        <f t="shared" si="9"/>
        <v/>
      </c>
      <c r="AD46" s="41">
        <f t="shared" si="9"/>
        <v>0.35</v>
      </c>
      <c r="AE46" s="41" t="str">
        <f t="shared" si="9"/>
        <v/>
      </c>
      <c r="AF46" s="8">
        <f t="shared" si="10"/>
        <v>2.1</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0.5</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f t="shared" si="9"/>
        <v>0.5</v>
      </c>
      <c r="L47" s="41">
        <f t="shared" si="9"/>
        <v>0.5</v>
      </c>
      <c r="M47" s="41" t="str">
        <f t="shared" si="9"/>
        <v/>
      </c>
      <c r="N47" s="41" t="str">
        <f t="shared" si="9"/>
        <v/>
      </c>
      <c r="O47" s="41" t="str">
        <f t="shared" si="9"/>
        <v/>
      </c>
      <c r="P47" s="41">
        <f t="shared" si="9"/>
        <v>0.5</v>
      </c>
      <c r="Q47" s="41" t="str">
        <f t="shared" si="9"/>
        <v/>
      </c>
      <c r="R47" s="41" t="str">
        <f t="shared" si="9"/>
        <v/>
      </c>
      <c r="S47" s="41" t="str">
        <f t="shared" si="9"/>
        <v/>
      </c>
      <c r="T47" s="41">
        <f t="shared" si="9"/>
        <v>0.5</v>
      </c>
      <c r="U47" s="41">
        <f t="shared" si="9"/>
        <v>0.5</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f t="shared" si="9"/>
        <v>0.5</v>
      </c>
      <c r="AE47" s="41" t="str">
        <f t="shared" si="9"/>
        <v/>
      </c>
      <c r="AF47" s="8">
        <f t="shared" si="10"/>
        <v>3</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0.15</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f t="shared" si="9"/>
        <v>0.15</v>
      </c>
      <c r="L48" s="41">
        <f t="shared" si="9"/>
        <v>0.15</v>
      </c>
      <c r="M48" s="41" t="str">
        <f t="shared" si="9"/>
        <v/>
      </c>
      <c r="N48" s="41" t="str">
        <f t="shared" si="9"/>
        <v/>
      </c>
      <c r="O48" s="41" t="str">
        <f t="shared" si="9"/>
        <v/>
      </c>
      <c r="P48" s="41">
        <f t="shared" si="9"/>
        <v>0.15</v>
      </c>
      <c r="Q48" s="41" t="str">
        <f t="shared" si="9"/>
        <v/>
      </c>
      <c r="R48" s="41" t="str">
        <f t="shared" si="9"/>
        <v/>
      </c>
      <c r="S48" s="41" t="str">
        <f t="shared" si="9"/>
        <v/>
      </c>
      <c r="T48" s="41">
        <f t="shared" si="9"/>
        <v>0.15</v>
      </c>
      <c r="U48" s="41">
        <f t="shared" si="9"/>
        <v>0.15</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f t="shared" si="11"/>
        <v>0.15</v>
      </c>
      <c r="AE48" s="41" t="str">
        <f t="shared" si="11"/>
        <v/>
      </c>
      <c r="AF48" s="8">
        <f t="shared" si="10"/>
        <v>0.9</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t="str">
        <f t="shared" si="13"/>
        <v/>
      </c>
      <c r="F53" s="23" t="str">
        <f t="shared" si="13"/>
        <v/>
      </c>
      <c r="G53" s="23" t="str">
        <f t="shared" si="13"/>
        <v/>
      </c>
      <c r="H53" s="23" t="str">
        <f t="shared" si="13"/>
        <v/>
      </c>
      <c r="I53" s="23" t="str">
        <f t="shared" si="13"/>
        <v/>
      </c>
      <c r="J53" s="23" t="str">
        <f t="shared" si="13"/>
        <v/>
      </c>
      <c r="K53" s="23">
        <f t="shared" si="13"/>
        <v>1</v>
      </c>
      <c r="L53" s="23">
        <f t="shared" si="13"/>
        <v>1</v>
      </c>
      <c r="M53" s="23" t="str">
        <f t="shared" si="13"/>
        <v/>
      </c>
      <c r="N53" s="23" t="str">
        <f t="shared" si="13"/>
        <v/>
      </c>
      <c r="O53" s="23" t="str">
        <f t="shared" si="13"/>
        <v/>
      </c>
      <c r="P53" s="23">
        <f t="shared" si="13"/>
        <v>1</v>
      </c>
      <c r="Q53" s="23" t="str">
        <f t="shared" si="13"/>
        <v/>
      </c>
      <c r="R53" s="23" t="str">
        <f t="shared" si="13"/>
        <v/>
      </c>
      <c r="S53" s="23" t="str">
        <f t="shared" si="13"/>
        <v/>
      </c>
      <c r="T53" s="23">
        <f t="shared" si="13"/>
        <v>1</v>
      </c>
      <c r="U53" s="23">
        <f t="shared" si="13"/>
        <v>1</v>
      </c>
      <c r="V53" s="23" t="str">
        <f t="shared" si="13"/>
        <v/>
      </c>
      <c r="W53" s="23" t="str">
        <f t="shared" si="13"/>
        <v/>
      </c>
      <c r="X53" s="23" t="str">
        <f t="shared" si="13"/>
        <v/>
      </c>
      <c r="Y53" s="23" t="str">
        <f t="shared" si="13"/>
        <v/>
      </c>
      <c r="Z53" s="23" t="str">
        <f t="shared" si="13"/>
        <v/>
      </c>
      <c r="AA53" s="23" t="str">
        <f t="shared" si="13"/>
        <v/>
      </c>
      <c r="AB53" s="23" t="str">
        <f t="shared" si="13"/>
        <v/>
      </c>
      <c r="AC53" s="23" t="str">
        <f t="shared" si="13"/>
        <v/>
      </c>
      <c r="AD53" s="23">
        <f t="shared" si="13"/>
        <v>1</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t="str">
        <f>IFERROR(VLOOKUP($B$55,'PLOs-TQF-Mapping'!$C$54:$AF$59,J$56)*J41,"")</f>
        <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t="str">
        <f t="shared" ref="AF59:AF70" si="14">IF(SUM(C59:AE59)&gt;0,SUM(C59:AE59),"")</f>
        <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4"/>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f>IFERROR(VLOOKUP($B$55,'PLOs-TQF-Mapping'!$C$54:$AF$59,K$56)*K46,"")</f>
        <v>1.2102433022394197</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f>IFERROR(VLOOKUP($B$55,'PLOs-TQF-Mapping'!$C$54:$AF$59,U$56)*U46,"")</f>
        <v>1.2531185423430562</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f t="shared" si="14"/>
        <v>2.4633618445824759</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f>IFERROR(VLOOKUP($B$55,'PLOs-TQF-Mapping'!$C$54:$AF$59,K$56)*K47,"")</f>
        <v>1.728919003199171</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f>IFERROR(VLOOKUP($B$55,'PLOs-TQF-Mapping'!$C$54:$AF$59,U$56)*U47,"")</f>
        <v>1.790169346204366</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f t="shared" si="14"/>
        <v>3.5190883494035372</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f>IFERROR(VLOOKUP($B$55,'PLOs-TQF-Mapping'!$C$54:$AF$59,K$56)*K48,"")</f>
        <v>0.51867570095975124</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f>IFERROR(VLOOKUP($B$55,'PLOs-TQF-Mapping'!$C$54:$AF$59,U$56)*U48,"")</f>
        <v>0.53705080386130977</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f t="shared" si="14"/>
        <v>1.0557265048210609</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t="str">
        <f t="shared" ref="AF76:AF87" si="15">IF(SUM(C76:AE76)&gt;0,SUM(C76:AE76),"")</f>
        <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f>IFERROR(VLOOKUP($B$72,'PLOs-TQF-Mapping'!$C$54:$AF$59,L$56)*L46,"")</f>
        <v>1.3349651702786378</v>
      </c>
      <c r="M81" s="104" t="str">
        <f>IFERROR(VLOOKUP($B$72,'PLOs-TQF-Mapping'!$C$54:$AF$59,M$56)*M46,"")</f>
        <v/>
      </c>
      <c r="N81" s="104" t="str">
        <f>IFERROR(VLOOKUP($B$72,'PLOs-TQF-Mapping'!$C$54:$AF$59,N$56)*N46,"")</f>
        <v/>
      </c>
      <c r="O81" s="104" t="str">
        <f>IFERROR(VLOOKUP($B$72,'PLOs-TQF-Mapping'!$C$54:$AF$59,O$56)*O46,"")</f>
        <v/>
      </c>
      <c r="P81" s="104">
        <f>IFERROR(VLOOKUP($B$72,'PLOs-TQF-Mapping'!$C$54:$AF$59,P$56)*P46,"")</f>
        <v>1.2926875157114128</v>
      </c>
      <c r="Q81" s="104" t="str">
        <f>IFERROR(VLOOKUP($B$72,'PLOs-TQF-Mapping'!$C$54:$AF$59,Q$56)*Q46,"")</f>
        <v/>
      </c>
      <c r="R81" s="104" t="str">
        <f>IFERROR(VLOOKUP($B$72,'PLOs-TQF-Mapping'!$C$54:$AF$59,R$56)*R46,"")</f>
        <v/>
      </c>
      <c r="S81" s="104" t="str">
        <f>IFERROR(VLOOKUP($B$72,'PLOs-TQF-Mapping'!$C$54:$AF$59,S$56)*S46,"")</f>
        <v/>
      </c>
      <c r="T81" s="104">
        <f>IFERROR(VLOOKUP($B$72,'PLOs-TQF-Mapping'!$C$54:$AF$59,T$56)*T46,"")</f>
        <v>1.2668025362318838</v>
      </c>
      <c r="U81" s="104">
        <f>IFERROR(VLOOKUP($B$72,'PLOs-TQF-Mapping'!$C$54:$AF$59,U$56)*U46,"")</f>
        <v>1.2531185423430562</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5"/>
        <v>5.1475737645649913</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f>IFERROR(VLOOKUP($B$72,'PLOs-TQF-Mapping'!$C$54:$AF$59,L$56)*L47,"")</f>
        <v>1.9070931003980542</v>
      </c>
      <c r="M82" s="104" t="str">
        <f>IFERROR(VLOOKUP($B$72,'PLOs-TQF-Mapping'!$C$54:$AF$59,M$56)*M47,"")</f>
        <v/>
      </c>
      <c r="N82" s="104" t="str">
        <f>IFERROR(VLOOKUP($B$72,'PLOs-TQF-Mapping'!$C$54:$AF$59,N$56)*N47,"")</f>
        <v/>
      </c>
      <c r="O82" s="104" t="str">
        <f>IFERROR(VLOOKUP($B$72,'PLOs-TQF-Mapping'!$C$54:$AF$59,O$56)*O47,"")</f>
        <v/>
      </c>
      <c r="P82" s="104">
        <f>IFERROR(VLOOKUP($B$72,'PLOs-TQF-Mapping'!$C$54:$AF$59,P$56)*P47,"")</f>
        <v>1.8466964510163042</v>
      </c>
      <c r="Q82" s="104" t="str">
        <f>IFERROR(VLOOKUP($B$72,'PLOs-TQF-Mapping'!$C$54:$AF$59,Q$56)*Q47,"")</f>
        <v/>
      </c>
      <c r="R82" s="104" t="str">
        <f>IFERROR(VLOOKUP($B$72,'PLOs-TQF-Mapping'!$C$54:$AF$59,R$56)*R47,"")</f>
        <v/>
      </c>
      <c r="S82" s="104" t="str">
        <f>IFERROR(VLOOKUP($B$72,'PLOs-TQF-Mapping'!$C$54:$AF$59,S$56)*S47,"")</f>
        <v/>
      </c>
      <c r="T82" s="104">
        <f>IFERROR(VLOOKUP($B$72,'PLOs-TQF-Mapping'!$C$54:$AF$59,T$56)*T47,"")</f>
        <v>1.8097179089026914</v>
      </c>
      <c r="U82" s="104">
        <f>IFERROR(VLOOKUP($B$72,'PLOs-TQF-Mapping'!$C$54:$AF$59,U$56)*U47,"")</f>
        <v>1.790169346204366</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f t="shared" si="15"/>
        <v>7.353676806521416</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f>IFERROR(VLOOKUP($B$72,'PLOs-TQF-Mapping'!$C$54:$AF$59,L$56)*L48,"")</f>
        <v>0.57212793011941621</v>
      </c>
      <c r="M83" s="104" t="str">
        <f>IFERROR(VLOOKUP($B$72,'PLOs-TQF-Mapping'!$C$54:$AF$59,M$56)*M48,"")</f>
        <v/>
      </c>
      <c r="N83" s="104" t="str">
        <f>IFERROR(VLOOKUP($B$72,'PLOs-TQF-Mapping'!$C$54:$AF$59,N$56)*N48,"")</f>
        <v/>
      </c>
      <c r="O83" s="104" t="str">
        <f>IFERROR(VLOOKUP($B$72,'PLOs-TQF-Mapping'!$C$54:$AF$59,O$56)*O48,"")</f>
        <v/>
      </c>
      <c r="P83" s="104">
        <f>IFERROR(VLOOKUP($B$72,'PLOs-TQF-Mapping'!$C$54:$AF$59,P$56)*P48,"")</f>
        <v>0.55400893530489126</v>
      </c>
      <c r="Q83" s="104" t="str">
        <f>IFERROR(VLOOKUP($B$72,'PLOs-TQF-Mapping'!$C$54:$AF$59,Q$56)*Q48,"")</f>
        <v/>
      </c>
      <c r="R83" s="104" t="str">
        <f>IFERROR(VLOOKUP($B$72,'PLOs-TQF-Mapping'!$C$54:$AF$59,R$56)*R48,"")</f>
        <v/>
      </c>
      <c r="S83" s="104" t="str">
        <f>IFERROR(VLOOKUP($B$72,'PLOs-TQF-Mapping'!$C$54:$AF$59,S$56)*S48,"")</f>
        <v/>
      </c>
      <c r="T83" s="104">
        <f>IFERROR(VLOOKUP($B$72,'PLOs-TQF-Mapping'!$C$54:$AF$59,T$56)*T48,"")</f>
        <v>0.54291537267080736</v>
      </c>
      <c r="U83" s="104">
        <f>IFERROR(VLOOKUP($B$72,'PLOs-TQF-Mapping'!$C$54:$AF$59,U$56)*U48,"")</f>
        <v>0.53705080386130977</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f t="shared" si="15"/>
        <v>2.2061030419564247</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16">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f>IFERROR(VLOOKUP($B$89,'PLOs-TQF-Mapping'!$C$54:$AF$59,L$56)*L46,"")</f>
        <v>1.3349651702786378</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f>IFERROR(VLOOKUP($B$89,'PLOs-TQF-Mapping'!$C$54:$AF$59,U$56)*U46,"")</f>
        <v>1.2531185423430562</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f t="shared" si="16"/>
        <v>2.5880837126216942</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f>IFERROR(VLOOKUP($B$89,'PLOs-TQF-Mapping'!$C$54:$AF$59,L$56)*L47,"")</f>
        <v>1.9070931003980542</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f>IFERROR(VLOOKUP($B$89,'PLOs-TQF-Mapping'!$C$54:$AF$59,U$56)*U47,"")</f>
        <v>1.790169346204366</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f t="shared" si="16"/>
        <v>3.6972624466024202</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f>IFERROR(VLOOKUP($B$89,'PLOs-TQF-Mapping'!$C$54:$AF$59,L$56)*L48,"")</f>
        <v>0.57212793011941621</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f>IFERROR(VLOOKUP($B$89,'PLOs-TQF-Mapping'!$C$54:$AF$59,U$56)*U48,"")</f>
        <v>0.53705080386130977</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f t="shared" si="16"/>
        <v>1.109178733980726</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f>IFERROR(VLOOKUP($B$106,'PLOs-TQF-Mapping'!$C$54:$AF$59,AD$56)*AD46,"")</f>
        <v>1.3981505847953215</v>
      </c>
      <c r="AE115" s="104" t="str">
        <f>IFERROR(VLOOKUP($B$106,'PLOs-TQF-Mapping'!$C$54:$AF$59,AE$56)*AE46,"")</f>
        <v/>
      </c>
      <c r="AF115" s="8">
        <f t="shared" si="17"/>
        <v>1.3981505847953215</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f>IFERROR(VLOOKUP($B$106,'PLOs-TQF-Mapping'!$C$54:$AF$59,AD$56)*AD47,"")</f>
        <v>1.9973579782790309</v>
      </c>
      <c r="AE116" s="104" t="str">
        <f>IFERROR(VLOOKUP($B$106,'PLOs-TQF-Mapping'!$C$54:$AF$59,AE$56)*AE47,"")</f>
        <v/>
      </c>
      <c r="AF116" s="8">
        <f t="shared" si="17"/>
        <v>1.9973579782790309</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f>IFERROR(VLOOKUP($B$106,'PLOs-TQF-Mapping'!$C$54:$AF$59,AD$56)*AD48,"")</f>
        <v>0.59920739348370922</v>
      </c>
      <c r="AE117" s="104" t="str">
        <f>IFERROR(VLOOKUP($B$106,'PLOs-TQF-Mapping'!$C$54:$AF$59,AE$56)*AE48,"")</f>
        <v/>
      </c>
      <c r="AF117" s="8">
        <f t="shared" si="17"/>
        <v>0.59920739348370922</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1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M155"/>
  <sheetViews>
    <sheetView topLeftCell="A4" zoomScale="150" zoomScaleNormal="150" workbookViewId="0">
      <selection activeCell="B6" sqref="B6:B18"/>
    </sheetView>
  </sheetViews>
  <sheetFormatPr defaultColWidth="14.42578125" defaultRowHeight="15"/>
  <cols>
    <col min="1" max="1" width="6.28515625" style="8" customWidth="1"/>
    <col min="2" max="2" width="17" style="3" customWidth="1"/>
    <col min="3" max="3" width="6.85546875" style="8" bestFit="1" customWidth="1"/>
    <col min="4" max="9" width="3.7109375" style="8" customWidth="1"/>
    <col min="10" max="10" width="5.28515625" style="8" customWidth="1"/>
    <col min="11" max="17" width="3.7109375" style="8" customWidth="1"/>
    <col min="18" max="18" width="6.85546875" style="8" bestFit="1" customWidth="1"/>
    <col min="19" max="30" width="3.7109375" style="8" customWidth="1"/>
    <col min="31" max="31" width="6.85546875" style="8" bestFit="1" customWidth="1"/>
    <col min="32" max="34" width="4.7109375" style="8" customWidth="1"/>
    <col min="35" max="63" width="3" style="3" customWidth="1"/>
    <col min="64" max="16384" width="14.42578125" style="3"/>
  </cols>
  <sheetData>
    <row r="1" spans="1:65" ht="15" customHeight="1">
      <c r="A1" s="1"/>
      <c r="B1" s="44">
        <f>VLOOKUP(A2,Grading!C4:M67,11,TRUE)</f>
        <v>0.57971014492753625</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row>
    <row r="2" spans="1:65">
      <c r="A2" s="45">
        <v>204111</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row>
    <row r="3" spans="1:65">
      <c r="A3" s="5"/>
      <c r="B3" s="239" t="s">
        <v>221</v>
      </c>
      <c r="C3" s="11" t="str">
        <f t="shared" ref="C3:AE3" si="0">IF(COUNTIF(C6:C17,"x")&gt;0,"x","")</f>
        <v/>
      </c>
      <c r="D3" s="11" t="str">
        <f t="shared" si="0"/>
        <v>x</v>
      </c>
      <c r="E3" s="11" t="str">
        <f t="shared" si="0"/>
        <v/>
      </c>
      <c r="F3" s="11" t="str">
        <f t="shared" si="0"/>
        <v/>
      </c>
      <c r="G3" s="11" t="str">
        <f t="shared" si="0"/>
        <v/>
      </c>
      <c r="H3" s="11" t="str">
        <f t="shared" si="0"/>
        <v/>
      </c>
      <c r="I3" s="11" t="str">
        <f t="shared" si="0"/>
        <v/>
      </c>
      <c r="J3" s="11" t="str">
        <f t="shared" si="0"/>
        <v>x</v>
      </c>
      <c r="K3" s="11" t="str">
        <f t="shared" si="0"/>
        <v>x</v>
      </c>
      <c r="L3" s="11" t="str">
        <f t="shared" si="0"/>
        <v/>
      </c>
      <c r="M3" s="11" t="str">
        <f t="shared" si="0"/>
        <v/>
      </c>
      <c r="N3" s="11" t="str">
        <f t="shared" si="0"/>
        <v/>
      </c>
      <c r="O3" s="11" t="str">
        <f t="shared" si="0"/>
        <v/>
      </c>
      <c r="P3" s="11" t="str">
        <f t="shared" si="0"/>
        <v/>
      </c>
      <c r="Q3" s="11" t="str">
        <f t="shared" si="0"/>
        <v/>
      </c>
      <c r="R3" s="11" t="str">
        <f t="shared" si="0"/>
        <v>x</v>
      </c>
      <c r="S3" s="11" t="str">
        <f t="shared" si="0"/>
        <v/>
      </c>
      <c r="T3" s="11" t="str">
        <f t="shared" si="0"/>
        <v/>
      </c>
      <c r="U3" s="11" t="str">
        <f t="shared" si="0"/>
        <v>x</v>
      </c>
      <c r="V3" s="11" t="str">
        <f t="shared" si="0"/>
        <v/>
      </c>
      <c r="W3" s="11" t="str">
        <f t="shared" si="0"/>
        <v/>
      </c>
      <c r="X3" s="11" t="str">
        <f t="shared" si="0"/>
        <v/>
      </c>
      <c r="Y3" s="11" t="str">
        <f t="shared" si="0"/>
        <v/>
      </c>
      <c r="Z3" s="11" t="str">
        <f t="shared" si="0"/>
        <v/>
      </c>
      <c r="AA3" s="11" t="str">
        <f t="shared" si="0"/>
        <v/>
      </c>
      <c r="AB3" s="11" t="str">
        <f t="shared" si="0"/>
        <v/>
      </c>
      <c r="AC3" s="11" t="str">
        <f t="shared" si="0"/>
        <v/>
      </c>
      <c r="AD3" s="11" t="str">
        <f t="shared" si="0"/>
        <v/>
      </c>
      <c r="AE3" s="11" t="str">
        <f t="shared" si="0"/>
        <v>x</v>
      </c>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row>
    <row r="4" spans="1:65">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row>
    <row r="5" spans="1:65"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row>
    <row r="6" spans="1:65" ht="20.25" customHeight="1">
      <c r="A6" s="18">
        <v>25</v>
      </c>
      <c r="B6" s="7" t="s">
        <v>198</v>
      </c>
      <c r="C6" s="17"/>
      <c r="D6" s="17"/>
      <c r="E6" s="17"/>
      <c r="F6" s="17"/>
      <c r="G6" s="17"/>
      <c r="H6" s="17"/>
      <c r="I6" s="17"/>
      <c r="J6" s="17" t="s">
        <v>95</v>
      </c>
      <c r="K6" s="17" t="s">
        <v>95</v>
      </c>
      <c r="L6" s="17"/>
      <c r="M6" s="17"/>
      <c r="N6" s="17"/>
      <c r="O6" s="17"/>
      <c r="P6" s="17"/>
      <c r="Q6" s="17"/>
      <c r="R6" s="17" t="s">
        <v>95</v>
      </c>
      <c r="S6" s="17"/>
      <c r="T6" s="17"/>
      <c r="U6" s="17" t="s">
        <v>95</v>
      </c>
      <c r="V6" s="17"/>
      <c r="W6" s="17"/>
      <c r="X6" s="17"/>
      <c r="Y6" s="17"/>
      <c r="Z6" s="17"/>
      <c r="AA6" s="17"/>
      <c r="AB6" s="17"/>
      <c r="AC6" s="17"/>
      <c r="AD6" s="17"/>
      <c r="AE6" s="17" t="s">
        <v>95</v>
      </c>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row>
    <row r="7" spans="1:65" ht="15" customHeight="1">
      <c r="A7" s="18">
        <v>30</v>
      </c>
      <c r="B7" s="7" t="s">
        <v>199</v>
      </c>
      <c r="C7" s="17"/>
      <c r="D7" s="17"/>
      <c r="E7" s="17"/>
      <c r="F7" s="17"/>
      <c r="G7" s="17"/>
      <c r="H7" s="17"/>
      <c r="I7" s="17"/>
      <c r="J7" s="17" t="s">
        <v>95</v>
      </c>
      <c r="K7" s="17" t="s">
        <v>95</v>
      </c>
      <c r="L7" s="17"/>
      <c r="M7" s="17"/>
      <c r="N7" s="17"/>
      <c r="O7" s="17"/>
      <c r="P7" s="17"/>
      <c r="Q7" s="17"/>
      <c r="R7" s="17" t="s">
        <v>95</v>
      </c>
      <c r="S7" s="17"/>
      <c r="T7" s="17"/>
      <c r="U7" s="17" t="s">
        <v>95</v>
      </c>
      <c r="V7" s="17"/>
      <c r="W7" s="17"/>
      <c r="X7" s="17"/>
      <c r="Y7" s="17"/>
      <c r="Z7" s="17"/>
      <c r="AA7" s="17"/>
      <c r="AB7" s="17"/>
      <c r="AC7" s="17"/>
      <c r="AD7" s="17"/>
      <c r="AE7" s="17" t="s">
        <v>95</v>
      </c>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row>
    <row r="8" spans="1:65" ht="15" customHeight="1">
      <c r="A8" s="18">
        <v>7.5</v>
      </c>
      <c r="B8" s="49" t="s">
        <v>200</v>
      </c>
      <c r="C8" s="17"/>
      <c r="D8" s="17"/>
      <c r="E8" s="17"/>
      <c r="F8" s="17"/>
      <c r="G8" s="17"/>
      <c r="H8" s="17"/>
      <c r="I8" s="17"/>
      <c r="J8" s="17" t="s">
        <v>95</v>
      </c>
      <c r="K8" s="17" t="s">
        <v>95</v>
      </c>
      <c r="L8" s="17"/>
      <c r="M8" s="17"/>
      <c r="N8" s="17"/>
      <c r="O8" s="17"/>
      <c r="P8" s="17"/>
      <c r="Q8" s="17"/>
      <c r="R8" s="17" t="s">
        <v>95</v>
      </c>
      <c r="S8" s="17"/>
      <c r="T8" s="17"/>
      <c r="U8" s="17" t="s">
        <v>95</v>
      </c>
      <c r="V8" s="17"/>
      <c r="W8" s="17"/>
      <c r="X8" s="17"/>
      <c r="Y8" s="17"/>
      <c r="Z8" s="17"/>
      <c r="AA8" s="17"/>
      <c r="AB8" s="17"/>
      <c r="AC8" s="17"/>
      <c r="AD8" s="17"/>
      <c r="AE8" s="17" t="s">
        <v>95</v>
      </c>
    </row>
    <row r="9" spans="1:65" ht="15" customHeight="1">
      <c r="A9" s="18">
        <v>7.5</v>
      </c>
      <c r="B9" s="49" t="s">
        <v>201</v>
      </c>
      <c r="C9" s="17"/>
      <c r="D9" s="17"/>
      <c r="E9" s="17"/>
      <c r="F9" s="17"/>
      <c r="G9" s="17"/>
      <c r="H9" s="17"/>
      <c r="I9" s="17"/>
      <c r="J9" s="17" t="s">
        <v>95</v>
      </c>
      <c r="K9" s="17" t="s">
        <v>95</v>
      </c>
      <c r="L9" s="17"/>
      <c r="M9" s="17"/>
      <c r="N9" s="17"/>
      <c r="O9" s="17"/>
      <c r="P9" s="17"/>
      <c r="Q9" s="17"/>
      <c r="R9" s="17" t="s">
        <v>95</v>
      </c>
      <c r="S9" s="17"/>
      <c r="T9" s="17"/>
      <c r="U9" s="17" t="s">
        <v>95</v>
      </c>
      <c r="V9" s="17"/>
      <c r="W9" s="17"/>
      <c r="X9" s="17"/>
      <c r="Y9" s="17"/>
      <c r="Z9" s="17"/>
      <c r="AA9" s="17"/>
      <c r="AB9" s="17"/>
      <c r="AC9" s="17"/>
      <c r="AD9" s="17"/>
      <c r="AE9" s="17" t="s">
        <v>95</v>
      </c>
    </row>
    <row r="10" spans="1:65"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65" ht="15" customHeight="1">
      <c r="A11" s="18">
        <v>20</v>
      </c>
      <c r="B11" s="48" t="s">
        <v>203</v>
      </c>
      <c r="C11" s="17"/>
      <c r="D11" s="17" t="s">
        <v>95</v>
      </c>
      <c r="E11" s="17"/>
      <c r="F11" s="17"/>
      <c r="G11" s="17"/>
      <c r="H11" s="17"/>
      <c r="I11" s="17"/>
      <c r="J11" s="17" t="s">
        <v>95</v>
      </c>
      <c r="K11" s="17" t="s">
        <v>95</v>
      </c>
      <c r="L11" s="17"/>
      <c r="M11" s="17"/>
      <c r="N11" s="17"/>
      <c r="O11" s="17"/>
      <c r="P11" s="17"/>
      <c r="Q11" s="17"/>
      <c r="R11" s="17" t="s">
        <v>95</v>
      </c>
      <c r="S11" s="17"/>
      <c r="T11" s="17"/>
      <c r="U11" s="17" t="s">
        <v>95</v>
      </c>
      <c r="V11" s="17"/>
      <c r="W11" s="17"/>
      <c r="X11" s="17"/>
      <c r="Y11" s="17"/>
      <c r="Z11" s="17"/>
      <c r="AA11" s="17"/>
      <c r="AB11" s="17"/>
      <c r="AC11" s="17"/>
      <c r="AD11" s="17"/>
      <c r="AE11" s="17" t="s">
        <v>95</v>
      </c>
    </row>
    <row r="12" spans="1:65" ht="15" customHeight="1">
      <c r="A12" s="18"/>
      <c r="B12" s="7" t="s">
        <v>204</v>
      </c>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row>
    <row r="13" spans="1:65" ht="15" customHeight="1">
      <c r="A13" s="18"/>
      <c r="B13" s="7"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I13" s="3" t="s">
        <v>223</v>
      </c>
    </row>
    <row r="14" spans="1:65" ht="15" customHeight="1">
      <c r="A14" s="18"/>
      <c r="B14" s="7"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I14" s="155" t="s">
        <v>118</v>
      </c>
      <c r="AJ14" s="155" t="s">
        <v>119</v>
      </c>
      <c r="AK14" s="155" t="s">
        <v>120</v>
      </c>
      <c r="AL14" s="155" t="s">
        <v>121</v>
      </c>
      <c r="AM14" s="155" t="s">
        <v>122</v>
      </c>
      <c r="AN14" s="155" t="s">
        <v>123</v>
      </c>
      <c r="AO14" s="155" t="s">
        <v>124</v>
      </c>
      <c r="AP14" s="155" t="s">
        <v>125</v>
      </c>
      <c r="AQ14" s="155" t="s">
        <v>126</v>
      </c>
      <c r="AR14" s="155" t="s">
        <v>127</v>
      </c>
      <c r="AS14" s="155" t="s">
        <v>128</v>
      </c>
      <c r="AT14" s="155" t="s">
        <v>129</v>
      </c>
      <c r="AU14" s="155" t="s">
        <v>130</v>
      </c>
      <c r="AV14" s="155" t="s">
        <v>131</v>
      </c>
      <c r="AW14" s="155" t="s">
        <v>132</v>
      </c>
      <c r="AX14" s="155" t="s">
        <v>133</v>
      </c>
      <c r="AY14" s="155" t="s">
        <v>134</v>
      </c>
      <c r="AZ14" s="155" t="s">
        <v>135</v>
      </c>
      <c r="BA14" s="155" t="s">
        <v>136</v>
      </c>
      <c r="BB14" s="155" t="s">
        <v>137</v>
      </c>
      <c r="BC14" s="155" t="s">
        <v>138</v>
      </c>
      <c r="BD14" s="155" t="s">
        <v>139</v>
      </c>
      <c r="BE14" s="155" t="s">
        <v>140</v>
      </c>
      <c r="BF14" s="155" t="s">
        <v>141</v>
      </c>
      <c r="BG14" s="155" t="s">
        <v>142</v>
      </c>
      <c r="BH14" s="155" t="s">
        <v>143</v>
      </c>
      <c r="BI14" s="155" t="s">
        <v>144</v>
      </c>
      <c r="BJ14" s="155" t="s">
        <v>145</v>
      </c>
      <c r="BK14" s="155" t="s">
        <v>146</v>
      </c>
    </row>
    <row r="15" spans="1:65"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H15" s="8">
        <v>1</v>
      </c>
      <c r="AI15" s="155" t="s">
        <v>181</v>
      </c>
      <c r="AJ15" s="155" t="s">
        <v>181</v>
      </c>
      <c r="AK15" s="155" t="s">
        <v>181</v>
      </c>
      <c r="AL15" s="155" t="s">
        <v>181</v>
      </c>
      <c r="AM15" s="155" t="s">
        <v>181</v>
      </c>
      <c r="AN15" s="155">
        <v>3.8461538461538467</v>
      </c>
      <c r="AO15" s="155" t="s">
        <v>181</v>
      </c>
      <c r="AP15" s="155">
        <v>3.4306541404333841</v>
      </c>
      <c r="AQ15" s="155">
        <v>3.457838006398342</v>
      </c>
      <c r="AR15" s="155" t="s">
        <v>181</v>
      </c>
      <c r="AS15" s="155" t="s">
        <v>181</v>
      </c>
      <c r="AT15" s="155" t="s">
        <v>181</v>
      </c>
      <c r="AU15" s="155">
        <v>3.3529411764705883</v>
      </c>
      <c r="AV15" s="155" t="s">
        <v>181</v>
      </c>
      <c r="AW15" s="155">
        <v>3.7280454431189725</v>
      </c>
      <c r="AX15" s="155" t="s">
        <v>181</v>
      </c>
      <c r="AY15" s="155" t="s">
        <v>181</v>
      </c>
      <c r="AZ15" s="155" t="s">
        <v>181</v>
      </c>
      <c r="BA15" s="155">
        <v>3.5803386924087319</v>
      </c>
      <c r="BB15" s="155" t="s">
        <v>181</v>
      </c>
      <c r="BC15" s="155" t="s">
        <v>181</v>
      </c>
      <c r="BD15" s="155">
        <v>5</v>
      </c>
      <c r="BE15" s="155" t="s">
        <v>181</v>
      </c>
      <c r="BF15" s="155" t="s">
        <v>181</v>
      </c>
      <c r="BG15" s="155" t="s">
        <v>181</v>
      </c>
      <c r="BH15" s="155" t="s">
        <v>181</v>
      </c>
      <c r="BI15" s="155">
        <v>3.6126554280248691</v>
      </c>
      <c r="BJ15" s="155" t="s">
        <v>181</v>
      </c>
      <c r="BK15" s="155" t="s">
        <v>181</v>
      </c>
    </row>
    <row r="16" spans="1:65" ht="15" customHeight="1">
      <c r="A16" s="18">
        <v>10</v>
      </c>
      <c r="B16" s="48" t="s">
        <v>208</v>
      </c>
      <c r="C16" s="17"/>
      <c r="D16" s="17" t="s">
        <v>95</v>
      </c>
      <c r="E16" s="17"/>
      <c r="F16" s="17"/>
      <c r="G16" s="17"/>
      <c r="H16" s="17"/>
      <c r="I16" s="17"/>
      <c r="J16" s="17" t="s">
        <v>95</v>
      </c>
      <c r="K16" s="17" t="s">
        <v>95</v>
      </c>
      <c r="L16" s="17"/>
      <c r="M16" s="17"/>
      <c r="N16" s="17"/>
      <c r="O16" s="17"/>
      <c r="P16" s="17"/>
      <c r="Q16" s="17"/>
      <c r="R16" s="17" t="s">
        <v>95</v>
      </c>
      <c r="S16" s="17"/>
      <c r="T16" s="17"/>
      <c r="U16" s="17" t="s">
        <v>95</v>
      </c>
      <c r="V16" s="17"/>
      <c r="W16" s="17"/>
      <c r="X16" s="17"/>
      <c r="Y16" s="17"/>
      <c r="Z16" s="17"/>
      <c r="AA16" s="17"/>
      <c r="AB16" s="17"/>
      <c r="AC16" s="17"/>
      <c r="AD16" s="17"/>
      <c r="AE16" s="17" t="s">
        <v>95</v>
      </c>
      <c r="AH16" s="8">
        <v>2</v>
      </c>
      <c r="AI16" s="155" t="s">
        <v>181</v>
      </c>
      <c r="AJ16" s="155" t="s">
        <v>181</v>
      </c>
      <c r="AK16" s="155" t="s">
        <v>181</v>
      </c>
      <c r="AL16" s="155" t="s">
        <v>181</v>
      </c>
      <c r="AM16" s="155" t="s">
        <v>181</v>
      </c>
      <c r="AN16" s="155" t="s">
        <v>181</v>
      </c>
      <c r="AO16" s="155" t="s">
        <v>181</v>
      </c>
      <c r="AP16" s="155" t="s">
        <v>181</v>
      </c>
      <c r="AQ16" s="155" t="s">
        <v>181</v>
      </c>
      <c r="AR16" s="155">
        <v>3.8141862007961085</v>
      </c>
      <c r="AS16" s="155" t="s">
        <v>181</v>
      </c>
      <c r="AT16" s="155" t="s">
        <v>181</v>
      </c>
      <c r="AU16" s="155" t="s">
        <v>181</v>
      </c>
      <c r="AV16" s="155">
        <v>3.6933929020326084</v>
      </c>
      <c r="AW16" s="155" t="s">
        <v>181</v>
      </c>
      <c r="AX16" s="155">
        <v>3.5291770012016657</v>
      </c>
      <c r="AY16" s="155" t="s">
        <v>181</v>
      </c>
      <c r="AZ16" s="155">
        <v>3.6194358178053827</v>
      </c>
      <c r="BA16" s="155">
        <v>3.5803386924087319</v>
      </c>
      <c r="BB16" s="155" t="s">
        <v>181</v>
      </c>
      <c r="BC16" s="155" t="s">
        <v>181</v>
      </c>
      <c r="BD16" s="155" t="s">
        <v>181</v>
      </c>
      <c r="BE16" s="155" t="s">
        <v>181</v>
      </c>
      <c r="BF16" s="155" t="s">
        <v>181</v>
      </c>
      <c r="BG16" s="155" t="s">
        <v>181</v>
      </c>
      <c r="BH16" s="155" t="s">
        <v>181</v>
      </c>
      <c r="BI16" s="155" t="s">
        <v>181</v>
      </c>
      <c r="BJ16" s="155" t="s">
        <v>181</v>
      </c>
      <c r="BK16" s="155" t="s">
        <v>181</v>
      </c>
    </row>
    <row r="17" spans="1:63"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H17" s="8">
        <v>3</v>
      </c>
      <c r="AI17" s="155" t="s">
        <v>181</v>
      </c>
      <c r="AJ17" s="155" t="s">
        <v>181</v>
      </c>
      <c r="AK17" s="155" t="s">
        <v>181</v>
      </c>
      <c r="AL17" s="155" t="s">
        <v>181</v>
      </c>
      <c r="AM17" s="155" t="s">
        <v>181</v>
      </c>
      <c r="AN17" s="155" t="s">
        <v>181</v>
      </c>
      <c r="AO17" s="155" t="s">
        <v>181</v>
      </c>
      <c r="AP17" s="155" t="s">
        <v>181</v>
      </c>
      <c r="AQ17" s="155" t="s">
        <v>181</v>
      </c>
      <c r="AR17" s="155">
        <v>3.8141862007961085</v>
      </c>
      <c r="AS17" s="155" t="s">
        <v>181</v>
      </c>
      <c r="AT17" s="155" t="s">
        <v>181</v>
      </c>
      <c r="AU17" s="155" t="s">
        <v>181</v>
      </c>
      <c r="AV17" s="155" t="s">
        <v>181</v>
      </c>
      <c r="AW17" s="155" t="s">
        <v>181</v>
      </c>
      <c r="AX17" s="155">
        <v>3.5291770012016657</v>
      </c>
      <c r="AY17" s="155" t="s">
        <v>181</v>
      </c>
      <c r="AZ17" s="155" t="s">
        <v>181</v>
      </c>
      <c r="BA17" s="155">
        <v>3.5803386924087319</v>
      </c>
      <c r="BB17" s="155" t="s">
        <v>181</v>
      </c>
      <c r="BC17" s="155" t="s">
        <v>181</v>
      </c>
      <c r="BD17" s="155">
        <v>5</v>
      </c>
      <c r="BE17" s="155" t="s">
        <v>181</v>
      </c>
      <c r="BF17" s="155">
        <v>3.1111111111111103</v>
      </c>
      <c r="BG17" s="155" t="s">
        <v>181</v>
      </c>
      <c r="BH17" s="155" t="s">
        <v>181</v>
      </c>
      <c r="BI17" s="155">
        <v>3.6126554280248691</v>
      </c>
      <c r="BJ17" s="155" t="s">
        <v>181</v>
      </c>
      <c r="BK17" s="155" t="s">
        <v>181</v>
      </c>
    </row>
    <row r="18" spans="1:63"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H18" s="8">
        <v>4</v>
      </c>
      <c r="AI18" s="155" t="s">
        <v>181</v>
      </c>
      <c r="AJ18" s="155" t="s">
        <v>181</v>
      </c>
      <c r="AK18" s="155">
        <v>3.3529411764705883</v>
      </c>
      <c r="AL18" s="155">
        <v>4.6136877828054299</v>
      </c>
      <c r="AM18" s="155" t="s">
        <v>181</v>
      </c>
      <c r="AN18" s="155" t="s">
        <v>181</v>
      </c>
      <c r="AO18" s="155" t="s">
        <v>181</v>
      </c>
      <c r="AP18" s="155" t="s">
        <v>181</v>
      </c>
      <c r="AQ18" s="155" t="s">
        <v>181</v>
      </c>
      <c r="AR18" s="155" t="s">
        <v>181</v>
      </c>
      <c r="AS18" s="155" t="s">
        <v>181</v>
      </c>
      <c r="AT18" s="155" t="s">
        <v>181</v>
      </c>
      <c r="AU18" s="155" t="s">
        <v>181</v>
      </c>
      <c r="AV18" s="155" t="s">
        <v>181</v>
      </c>
      <c r="AW18" s="155" t="s">
        <v>181</v>
      </c>
      <c r="AX18" s="155" t="s">
        <v>181</v>
      </c>
      <c r="AY18" s="155" t="s">
        <v>181</v>
      </c>
      <c r="AZ18" s="155" t="s">
        <v>181</v>
      </c>
      <c r="BA18" s="155" t="s">
        <v>181</v>
      </c>
      <c r="BB18" s="155">
        <v>3.3529411764705883</v>
      </c>
      <c r="BC18" s="155">
        <v>4.6199095022624439</v>
      </c>
      <c r="BD18" s="155" t="s">
        <v>181</v>
      </c>
      <c r="BE18" s="155">
        <v>4.8320987654320984</v>
      </c>
      <c r="BF18" s="155">
        <v>3.1111111111111103</v>
      </c>
      <c r="BG18" s="155" t="s">
        <v>181</v>
      </c>
      <c r="BH18" s="155">
        <v>3.7380935599737146</v>
      </c>
      <c r="BI18" s="155" t="s">
        <v>181</v>
      </c>
      <c r="BJ18" s="155">
        <v>3.9947159565580619</v>
      </c>
      <c r="BK18" s="155">
        <v>3.5937248617395676</v>
      </c>
    </row>
    <row r="19" spans="1:63" ht="15" customHeight="1">
      <c r="A19" s="8">
        <f>SUM(A6:A18)</f>
        <v>100</v>
      </c>
      <c r="B19" s="85" t="s">
        <v>224</v>
      </c>
      <c r="AH19" s="8">
        <v>5</v>
      </c>
      <c r="AI19" s="155" t="s">
        <v>181</v>
      </c>
      <c r="AJ19" s="155" t="s">
        <v>181</v>
      </c>
      <c r="AK19" s="155" t="s">
        <v>181</v>
      </c>
      <c r="AL19" s="155" t="s">
        <v>181</v>
      </c>
      <c r="AM19" s="155" t="s">
        <v>181</v>
      </c>
      <c r="AN19" s="155" t="s">
        <v>181</v>
      </c>
      <c r="AO19" s="155" t="s">
        <v>181</v>
      </c>
      <c r="AP19" s="155" t="s">
        <v>181</v>
      </c>
      <c r="AQ19" s="155" t="s">
        <v>181</v>
      </c>
      <c r="AR19" s="155" t="s">
        <v>181</v>
      </c>
      <c r="AS19" s="155">
        <v>5</v>
      </c>
      <c r="AT19" s="155">
        <v>5</v>
      </c>
      <c r="AU19" s="155" t="s">
        <v>181</v>
      </c>
      <c r="AV19" s="155" t="s">
        <v>181</v>
      </c>
      <c r="AW19" s="155" t="s">
        <v>181</v>
      </c>
      <c r="AX19" s="155" t="s">
        <v>181</v>
      </c>
      <c r="AY19" s="155">
        <v>4.3743748511550367</v>
      </c>
      <c r="AZ19" s="155" t="s">
        <v>181</v>
      </c>
      <c r="BA19" s="155" t="s">
        <v>181</v>
      </c>
      <c r="BB19" s="155" t="s">
        <v>181</v>
      </c>
      <c r="BC19" s="155" t="s">
        <v>181</v>
      </c>
      <c r="BD19" s="155" t="s">
        <v>181</v>
      </c>
      <c r="BE19" s="155" t="s">
        <v>181</v>
      </c>
      <c r="BF19" s="155" t="s">
        <v>181</v>
      </c>
      <c r="BG19" s="155">
        <v>3.2245657034743722</v>
      </c>
      <c r="BH19" s="155">
        <v>3.7380935599737146</v>
      </c>
      <c r="BI19" s="155" t="s">
        <v>181</v>
      </c>
      <c r="BJ19" s="155" t="s">
        <v>181</v>
      </c>
      <c r="BK19" s="155">
        <v>3.5937248617395676</v>
      </c>
    </row>
    <row r="20" spans="1:63" ht="15" customHeight="1">
      <c r="B20" s="86" t="s">
        <v>225</v>
      </c>
      <c r="AH20" s="8">
        <v>6</v>
      </c>
      <c r="AI20" s="155">
        <v>4.0384615384615392</v>
      </c>
      <c r="AJ20" s="155">
        <v>4.1131421270596533</v>
      </c>
      <c r="AK20" s="155" t="s">
        <v>181</v>
      </c>
      <c r="AL20" s="155">
        <v>4.6136877828054299</v>
      </c>
      <c r="AM20" s="155">
        <v>4.6153846153846159</v>
      </c>
      <c r="AN20" s="155">
        <v>3.8461538461538467</v>
      </c>
      <c r="AO20" s="155">
        <v>4.5364819004524888</v>
      </c>
      <c r="AP20" s="155" t="s">
        <v>181</v>
      </c>
      <c r="AQ20" s="155" t="s">
        <v>181</v>
      </c>
      <c r="AR20" s="155" t="s">
        <v>181</v>
      </c>
      <c r="AS20" s="155" t="s">
        <v>181</v>
      </c>
      <c r="AT20" s="155" t="s">
        <v>181</v>
      </c>
      <c r="AU20" s="155" t="s">
        <v>181</v>
      </c>
      <c r="AV20" s="155" t="s">
        <v>181</v>
      </c>
      <c r="AW20" s="155" t="s">
        <v>181</v>
      </c>
      <c r="AX20" s="155" t="s">
        <v>181</v>
      </c>
      <c r="AY20" s="155" t="s">
        <v>181</v>
      </c>
      <c r="AZ20" s="155" t="s">
        <v>181</v>
      </c>
      <c r="BA20" s="155" t="s">
        <v>181</v>
      </c>
      <c r="BB20" s="155" t="s">
        <v>181</v>
      </c>
      <c r="BC20" s="155" t="s">
        <v>181</v>
      </c>
      <c r="BD20" s="155">
        <v>5</v>
      </c>
      <c r="BE20" s="155">
        <v>4.8320987654320984</v>
      </c>
      <c r="BF20" s="155" t="s">
        <v>181</v>
      </c>
      <c r="BG20" s="155" t="s">
        <v>181</v>
      </c>
      <c r="BH20" s="155" t="s">
        <v>181</v>
      </c>
      <c r="BI20" s="155" t="s">
        <v>181</v>
      </c>
      <c r="BJ20" s="155" t="s">
        <v>181</v>
      </c>
      <c r="BK20" s="155" t="s">
        <v>181</v>
      </c>
    </row>
    <row r="21" spans="1:63" ht="15" customHeight="1">
      <c r="B21" s="3" t="s">
        <v>212</v>
      </c>
    </row>
    <row r="22" spans="1:63"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63" ht="15" customHeight="1">
      <c r="A23" s="21">
        <f t="shared" ref="A23:A35" si="1">A6/$A$19</f>
        <v>0.25</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f>IF(J6="x",$B$1*$A23,"")</f>
        <v>0.14492753623188406</v>
      </c>
      <c r="K23" s="41">
        <f t="shared" si="2"/>
        <v>0.14492753623188406</v>
      </c>
      <c r="L23" s="41" t="str">
        <f t="shared" si="2"/>
        <v/>
      </c>
      <c r="M23" s="41" t="str">
        <f t="shared" si="2"/>
        <v/>
      </c>
      <c r="N23" s="41" t="str">
        <f t="shared" si="2"/>
        <v/>
      </c>
      <c r="O23" s="41" t="str">
        <f t="shared" si="2"/>
        <v/>
      </c>
      <c r="P23" s="41" t="str">
        <f t="shared" si="2"/>
        <v/>
      </c>
      <c r="Q23" s="41" t="str">
        <f t="shared" si="2"/>
        <v/>
      </c>
      <c r="R23" s="41">
        <f t="shared" si="2"/>
        <v>0.14492753623188406</v>
      </c>
      <c r="S23" s="41" t="str">
        <f t="shared" si="2"/>
        <v/>
      </c>
      <c r="T23" s="41" t="str">
        <f t="shared" si="2"/>
        <v/>
      </c>
      <c r="U23" s="41">
        <f>IF(U6="x",$B$1*$A23,"")</f>
        <v>0.14492753623188406</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f t="shared" si="2"/>
        <v>0.14492753623188406</v>
      </c>
      <c r="AF23" s="8">
        <f>IF(SUM(C23:AE23)&gt;0,SUM(C23:AE23),"")</f>
        <v>0.72463768115942029</v>
      </c>
    </row>
    <row r="24" spans="1:63" ht="15" customHeight="1">
      <c r="A24" s="21">
        <f t="shared" si="1"/>
        <v>0.3</v>
      </c>
      <c r="B24" s="7" t="s">
        <v>199</v>
      </c>
      <c r="C24" s="41" t="str">
        <f t="shared" ref="C24:AE24" si="3">IF(C7="x",$B$1*$A24,"")</f>
        <v/>
      </c>
      <c r="D24" s="41" t="str">
        <f t="shared" si="3"/>
        <v/>
      </c>
      <c r="E24" s="41" t="str">
        <f t="shared" si="3"/>
        <v/>
      </c>
      <c r="F24" s="41" t="str">
        <f t="shared" si="3"/>
        <v/>
      </c>
      <c r="G24" s="41" t="str">
        <f t="shared" si="3"/>
        <v/>
      </c>
      <c r="H24" s="41" t="str">
        <f t="shared" si="3"/>
        <v/>
      </c>
      <c r="I24" s="41" t="str">
        <f t="shared" si="3"/>
        <v/>
      </c>
      <c r="J24" s="41">
        <f t="shared" si="3"/>
        <v>0.17391304347826086</v>
      </c>
      <c r="K24" s="41">
        <f t="shared" si="3"/>
        <v>0.17391304347826086</v>
      </c>
      <c r="L24" s="41" t="str">
        <f t="shared" si="3"/>
        <v/>
      </c>
      <c r="M24" s="41" t="str">
        <f t="shared" si="3"/>
        <v/>
      </c>
      <c r="N24" s="41" t="str">
        <f t="shared" si="3"/>
        <v/>
      </c>
      <c r="O24" s="41" t="str">
        <f t="shared" si="3"/>
        <v/>
      </c>
      <c r="P24" s="41" t="str">
        <f t="shared" si="3"/>
        <v/>
      </c>
      <c r="Q24" s="41" t="str">
        <f t="shared" si="3"/>
        <v/>
      </c>
      <c r="R24" s="41">
        <f t="shared" si="3"/>
        <v>0.17391304347826086</v>
      </c>
      <c r="S24" s="41" t="str">
        <f t="shared" si="3"/>
        <v/>
      </c>
      <c r="T24" s="41" t="str">
        <f t="shared" si="3"/>
        <v/>
      </c>
      <c r="U24" s="41">
        <f t="shared" si="3"/>
        <v>0.17391304347826086</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f t="shared" si="3"/>
        <v>0.17391304347826086</v>
      </c>
      <c r="AF24" s="8">
        <f t="shared" ref="AF24:AF35" si="4">IF(SUM(C24:AE24)&gt;0,SUM(C24:AE24),"")</f>
        <v>0.86956521739130432</v>
      </c>
    </row>
    <row r="25" spans="1:63" ht="15" customHeight="1">
      <c r="A25" s="21">
        <f t="shared" si="1"/>
        <v>7.4999999999999997E-2</v>
      </c>
      <c r="B25" s="7" t="s">
        <v>200</v>
      </c>
      <c r="C25" s="41" t="str">
        <f t="shared" ref="C25:AE25" si="5">IF(C8="x",$B$1*$A25,"")</f>
        <v/>
      </c>
      <c r="D25" s="41" t="str">
        <f t="shared" si="5"/>
        <v/>
      </c>
      <c r="E25" s="41" t="str">
        <f t="shared" si="5"/>
        <v/>
      </c>
      <c r="F25" s="41" t="str">
        <f t="shared" si="5"/>
        <v/>
      </c>
      <c r="G25" s="41" t="str">
        <f t="shared" si="5"/>
        <v/>
      </c>
      <c r="H25" s="41" t="str">
        <f t="shared" si="5"/>
        <v/>
      </c>
      <c r="I25" s="41" t="str">
        <f t="shared" si="5"/>
        <v/>
      </c>
      <c r="J25" s="41">
        <f t="shared" si="5"/>
        <v>4.3478260869565216E-2</v>
      </c>
      <c r="K25" s="41">
        <f t="shared" si="5"/>
        <v>4.3478260869565216E-2</v>
      </c>
      <c r="L25" s="41" t="str">
        <f t="shared" si="5"/>
        <v/>
      </c>
      <c r="M25" s="41" t="str">
        <f t="shared" si="5"/>
        <v/>
      </c>
      <c r="N25" s="41" t="str">
        <f t="shared" si="5"/>
        <v/>
      </c>
      <c r="O25" s="41" t="str">
        <f t="shared" si="5"/>
        <v/>
      </c>
      <c r="P25" s="41" t="str">
        <f t="shared" si="5"/>
        <v/>
      </c>
      <c r="Q25" s="41" t="str">
        <f t="shared" si="5"/>
        <v/>
      </c>
      <c r="R25" s="41">
        <f t="shared" si="5"/>
        <v>4.3478260869565216E-2</v>
      </c>
      <c r="S25" s="41" t="str">
        <f t="shared" si="5"/>
        <v/>
      </c>
      <c r="T25" s="41" t="str">
        <f t="shared" si="5"/>
        <v/>
      </c>
      <c r="U25" s="41">
        <f t="shared" si="5"/>
        <v>4.3478260869565216E-2</v>
      </c>
      <c r="V25" s="41" t="str">
        <f t="shared" si="5"/>
        <v/>
      </c>
      <c r="W25" s="41" t="str">
        <f t="shared" si="5"/>
        <v/>
      </c>
      <c r="X25" s="41" t="str">
        <f t="shared" si="5"/>
        <v/>
      </c>
      <c r="Y25" s="41" t="str">
        <f t="shared" si="5"/>
        <v/>
      </c>
      <c r="Z25" s="41" t="str">
        <f t="shared" si="5"/>
        <v/>
      </c>
      <c r="AA25" s="41" t="str">
        <f t="shared" si="5"/>
        <v/>
      </c>
      <c r="AB25" s="41" t="str">
        <f t="shared" si="5"/>
        <v/>
      </c>
      <c r="AC25" s="41" t="str">
        <f t="shared" si="5"/>
        <v/>
      </c>
      <c r="AD25" s="41" t="str">
        <f t="shared" si="5"/>
        <v/>
      </c>
      <c r="AE25" s="41">
        <f t="shared" si="5"/>
        <v>4.3478260869565216E-2</v>
      </c>
      <c r="AF25" s="8">
        <f t="shared" si="4"/>
        <v>0.21739130434782608</v>
      </c>
    </row>
    <row r="26" spans="1:63" ht="15" customHeight="1">
      <c r="A26" s="21">
        <f t="shared" si="1"/>
        <v>7.4999999999999997E-2</v>
      </c>
      <c r="B26" s="7" t="s">
        <v>201</v>
      </c>
      <c r="C26" s="41" t="str">
        <f t="shared" ref="C26:AE26" si="6">IF(C9="x",$B$1*$A26,"")</f>
        <v/>
      </c>
      <c r="D26" s="41" t="str">
        <f t="shared" si="6"/>
        <v/>
      </c>
      <c r="E26" s="41" t="str">
        <f t="shared" si="6"/>
        <v/>
      </c>
      <c r="F26" s="41" t="str">
        <f t="shared" si="6"/>
        <v/>
      </c>
      <c r="G26" s="41" t="str">
        <f t="shared" si="6"/>
        <v/>
      </c>
      <c r="H26" s="41" t="str">
        <f t="shared" si="6"/>
        <v/>
      </c>
      <c r="I26" s="41" t="str">
        <f t="shared" si="6"/>
        <v/>
      </c>
      <c r="J26" s="41">
        <f t="shared" si="6"/>
        <v>4.3478260869565216E-2</v>
      </c>
      <c r="K26" s="41">
        <f t="shared" si="6"/>
        <v>4.3478260869565216E-2</v>
      </c>
      <c r="L26" s="41" t="str">
        <f t="shared" si="6"/>
        <v/>
      </c>
      <c r="M26" s="41" t="str">
        <f t="shared" si="6"/>
        <v/>
      </c>
      <c r="N26" s="41" t="str">
        <f t="shared" si="6"/>
        <v/>
      </c>
      <c r="O26" s="41" t="str">
        <f t="shared" si="6"/>
        <v/>
      </c>
      <c r="P26" s="41" t="str">
        <f t="shared" si="6"/>
        <v/>
      </c>
      <c r="Q26" s="41" t="str">
        <f t="shared" si="6"/>
        <v/>
      </c>
      <c r="R26" s="41">
        <f t="shared" si="6"/>
        <v>4.3478260869565216E-2</v>
      </c>
      <c r="S26" s="41" t="str">
        <f t="shared" si="6"/>
        <v/>
      </c>
      <c r="T26" s="41" t="str">
        <f t="shared" si="6"/>
        <v/>
      </c>
      <c r="U26" s="41">
        <f t="shared" si="6"/>
        <v>4.3478260869565216E-2</v>
      </c>
      <c r="V26" s="41" t="str">
        <f t="shared" si="6"/>
        <v/>
      </c>
      <c r="W26" s="41" t="str">
        <f t="shared" si="6"/>
        <v/>
      </c>
      <c r="X26" s="41" t="str">
        <f t="shared" si="6"/>
        <v/>
      </c>
      <c r="Y26" s="41" t="str">
        <f t="shared" si="6"/>
        <v/>
      </c>
      <c r="Z26" s="41" t="str">
        <f t="shared" si="6"/>
        <v/>
      </c>
      <c r="AA26" s="41" t="str">
        <f t="shared" si="6"/>
        <v/>
      </c>
      <c r="AB26" s="41" t="str">
        <f t="shared" si="6"/>
        <v/>
      </c>
      <c r="AC26" s="41" t="str">
        <f t="shared" si="6"/>
        <v/>
      </c>
      <c r="AD26" s="41" t="str">
        <f t="shared" si="6"/>
        <v/>
      </c>
      <c r="AE26" s="41">
        <f t="shared" si="6"/>
        <v>4.3478260869565216E-2</v>
      </c>
      <c r="AF26" s="8">
        <f t="shared" si="4"/>
        <v>0.21739130434782608</v>
      </c>
    </row>
    <row r="27" spans="1:63" ht="15" customHeight="1">
      <c r="A27" s="21">
        <f t="shared" si="1"/>
        <v>0</v>
      </c>
      <c r="B27" s="7" t="s">
        <v>202</v>
      </c>
      <c r="C27" s="41" t="str">
        <f t="shared" ref="C27:AE27" si="7">IF(C10="x",$B$1*$A27,"")</f>
        <v/>
      </c>
      <c r="D27" s="41" t="str">
        <f t="shared" si="7"/>
        <v/>
      </c>
      <c r="E27" s="41" t="str">
        <f t="shared" si="7"/>
        <v/>
      </c>
      <c r="F27" s="41" t="str">
        <f t="shared" si="7"/>
        <v/>
      </c>
      <c r="G27" s="41" t="str">
        <f t="shared" si="7"/>
        <v/>
      </c>
      <c r="H27" s="41" t="str">
        <f t="shared" si="7"/>
        <v/>
      </c>
      <c r="I27" s="41" t="str">
        <f t="shared" si="7"/>
        <v/>
      </c>
      <c r="J27" s="41" t="str">
        <f t="shared" si="7"/>
        <v/>
      </c>
      <c r="K27" s="41" t="str">
        <f t="shared" si="7"/>
        <v/>
      </c>
      <c r="L27" s="41" t="str">
        <f t="shared" si="7"/>
        <v/>
      </c>
      <c r="M27" s="41" t="str">
        <f t="shared" si="7"/>
        <v/>
      </c>
      <c r="N27" s="41" t="str">
        <f t="shared" si="7"/>
        <v/>
      </c>
      <c r="O27" s="41" t="str">
        <f t="shared" si="7"/>
        <v/>
      </c>
      <c r="P27" s="41" t="str">
        <f t="shared" si="7"/>
        <v/>
      </c>
      <c r="Q27" s="41" t="str">
        <f t="shared" si="7"/>
        <v/>
      </c>
      <c r="R27" s="41" t="str">
        <f t="shared" si="7"/>
        <v/>
      </c>
      <c r="S27" s="41" t="str">
        <f t="shared" si="7"/>
        <v/>
      </c>
      <c r="T27" s="41" t="str">
        <f t="shared" si="7"/>
        <v/>
      </c>
      <c r="U27" s="41" t="str">
        <f t="shared" si="7"/>
        <v/>
      </c>
      <c r="V27" s="41" t="str">
        <f t="shared" si="7"/>
        <v/>
      </c>
      <c r="W27" s="41" t="str">
        <f t="shared" si="7"/>
        <v/>
      </c>
      <c r="X27" s="41" t="str">
        <f t="shared" si="7"/>
        <v/>
      </c>
      <c r="Y27" s="41" t="str">
        <f t="shared" si="7"/>
        <v/>
      </c>
      <c r="Z27" s="41" t="str">
        <f t="shared" si="7"/>
        <v/>
      </c>
      <c r="AA27" s="41" t="str">
        <f t="shared" si="7"/>
        <v/>
      </c>
      <c r="AB27" s="41" t="str">
        <f t="shared" si="7"/>
        <v/>
      </c>
      <c r="AC27" s="41" t="str">
        <f t="shared" si="7"/>
        <v/>
      </c>
      <c r="AD27" s="41" t="str">
        <f t="shared" si="7"/>
        <v/>
      </c>
      <c r="AE27" s="41" t="str">
        <f t="shared" si="7"/>
        <v/>
      </c>
      <c r="AF27" s="8" t="str">
        <f t="shared" si="4"/>
        <v/>
      </c>
    </row>
    <row r="28" spans="1:63" ht="15" customHeight="1">
      <c r="A28" s="21">
        <f t="shared" si="1"/>
        <v>0.2</v>
      </c>
      <c r="B28" s="7" t="s">
        <v>203</v>
      </c>
      <c r="C28" s="41" t="str">
        <f t="shared" ref="C28:AE28" si="8">IF(C11="x",$B$1*$A28,"")</f>
        <v/>
      </c>
      <c r="D28" s="41">
        <f t="shared" si="8"/>
        <v>0.11594202898550726</v>
      </c>
      <c r="E28" s="41" t="str">
        <f t="shared" si="8"/>
        <v/>
      </c>
      <c r="F28" s="41" t="str">
        <f t="shared" si="8"/>
        <v/>
      </c>
      <c r="G28" s="41" t="str">
        <f t="shared" si="8"/>
        <v/>
      </c>
      <c r="H28" s="41" t="str">
        <f t="shared" si="8"/>
        <v/>
      </c>
      <c r="I28" s="41" t="str">
        <f t="shared" si="8"/>
        <v/>
      </c>
      <c r="J28" s="41">
        <f t="shared" si="8"/>
        <v>0.11594202898550726</v>
      </c>
      <c r="K28" s="41">
        <f t="shared" si="8"/>
        <v>0.11594202898550726</v>
      </c>
      <c r="L28" s="41" t="str">
        <f t="shared" si="8"/>
        <v/>
      </c>
      <c r="M28" s="41" t="str">
        <f t="shared" si="8"/>
        <v/>
      </c>
      <c r="N28" s="41" t="str">
        <f t="shared" si="8"/>
        <v/>
      </c>
      <c r="O28" s="41" t="str">
        <f t="shared" si="8"/>
        <v/>
      </c>
      <c r="P28" s="41" t="str">
        <f t="shared" si="8"/>
        <v/>
      </c>
      <c r="Q28" s="41" t="str">
        <f t="shared" si="8"/>
        <v/>
      </c>
      <c r="R28" s="41">
        <f t="shared" si="8"/>
        <v>0.11594202898550726</v>
      </c>
      <c r="S28" s="41" t="str">
        <f t="shared" si="8"/>
        <v/>
      </c>
      <c r="T28" s="41" t="str">
        <f t="shared" si="8"/>
        <v/>
      </c>
      <c r="U28" s="41">
        <f t="shared" si="8"/>
        <v>0.11594202898550726</v>
      </c>
      <c r="V28" s="41" t="str">
        <f t="shared" si="8"/>
        <v/>
      </c>
      <c r="W28" s="41" t="str">
        <f t="shared" si="8"/>
        <v/>
      </c>
      <c r="X28" s="41" t="str">
        <f t="shared" si="8"/>
        <v/>
      </c>
      <c r="Y28" s="41" t="str">
        <f t="shared" si="8"/>
        <v/>
      </c>
      <c r="Z28" s="41" t="str">
        <f t="shared" si="8"/>
        <v/>
      </c>
      <c r="AA28" s="41" t="str">
        <f t="shared" si="8"/>
        <v/>
      </c>
      <c r="AB28" s="41" t="str">
        <f t="shared" si="8"/>
        <v/>
      </c>
      <c r="AC28" s="41" t="str">
        <f t="shared" si="8"/>
        <v/>
      </c>
      <c r="AD28" s="41" t="str">
        <f t="shared" si="8"/>
        <v/>
      </c>
      <c r="AE28" s="41">
        <f t="shared" si="8"/>
        <v>0.11594202898550726</v>
      </c>
      <c r="AF28" s="8">
        <f t="shared" si="4"/>
        <v>0.69565217391304368</v>
      </c>
    </row>
    <row r="29" spans="1:63" ht="15" customHeight="1">
      <c r="A29" s="21">
        <f t="shared" si="1"/>
        <v>0</v>
      </c>
      <c r="B29" s="7" t="s">
        <v>204</v>
      </c>
      <c r="C29" s="41" t="str">
        <f t="shared" ref="C29:AE29" si="9">IF(C12="x",$B$1*$A29,"")</f>
        <v/>
      </c>
      <c r="D29" s="41" t="str">
        <f t="shared" si="9"/>
        <v/>
      </c>
      <c r="E29" s="41" t="str">
        <f t="shared" si="9"/>
        <v/>
      </c>
      <c r="F29" s="41" t="str">
        <f t="shared" si="9"/>
        <v/>
      </c>
      <c r="G29" s="41" t="str">
        <f t="shared" si="9"/>
        <v/>
      </c>
      <c r="H29" s="41" t="str">
        <f t="shared" si="9"/>
        <v/>
      </c>
      <c r="I29" s="41" t="str">
        <f t="shared" si="9"/>
        <v/>
      </c>
      <c r="J29" s="41" t="str">
        <f t="shared" si="9"/>
        <v/>
      </c>
      <c r="K29" s="41" t="str">
        <f t="shared" si="9"/>
        <v/>
      </c>
      <c r="L29" s="41" t="str">
        <f t="shared" si="9"/>
        <v/>
      </c>
      <c r="M29" s="41" t="str">
        <f t="shared" si="9"/>
        <v/>
      </c>
      <c r="N29" s="41" t="str">
        <f t="shared" si="9"/>
        <v/>
      </c>
      <c r="O29" s="41" t="str">
        <f t="shared" si="9"/>
        <v/>
      </c>
      <c r="P29" s="41" t="str">
        <f t="shared" si="9"/>
        <v/>
      </c>
      <c r="Q29" s="41" t="str">
        <f t="shared" si="9"/>
        <v/>
      </c>
      <c r="R29" s="41" t="str">
        <f t="shared" si="9"/>
        <v/>
      </c>
      <c r="S29" s="41" t="str">
        <f t="shared" si="9"/>
        <v/>
      </c>
      <c r="T29" s="41" t="str">
        <f t="shared" si="9"/>
        <v/>
      </c>
      <c r="U29" s="41" t="str">
        <f t="shared" si="9"/>
        <v/>
      </c>
      <c r="V29" s="41" t="str">
        <f t="shared" si="9"/>
        <v/>
      </c>
      <c r="W29" s="41" t="str">
        <f t="shared" si="9"/>
        <v/>
      </c>
      <c r="X29" s="41" t="str">
        <f t="shared" si="9"/>
        <v/>
      </c>
      <c r="Y29" s="41" t="str">
        <f t="shared" si="9"/>
        <v/>
      </c>
      <c r="Z29" s="41" t="str">
        <f t="shared" si="9"/>
        <v/>
      </c>
      <c r="AA29" s="41" t="str">
        <f t="shared" si="9"/>
        <v/>
      </c>
      <c r="AB29" s="41" t="str">
        <f t="shared" si="9"/>
        <v/>
      </c>
      <c r="AC29" s="41" t="str">
        <f t="shared" si="9"/>
        <v/>
      </c>
      <c r="AD29" s="41" t="str">
        <f t="shared" si="9"/>
        <v/>
      </c>
      <c r="AE29" s="41" t="str">
        <f t="shared" si="9"/>
        <v/>
      </c>
      <c r="AF29" s="8" t="str">
        <f t="shared" si="4"/>
        <v/>
      </c>
    </row>
    <row r="30" spans="1:63" ht="15" customHeight="1">
      <c r="A30" s="21">
        <f t="shared" si="1"/>
        <v>0</v>
      </c>
      <c r="B30" s="7" t="s">
        <v>205</v>
      </c>
      <c r="C30" s="41" t="str">
        <f t="shared" ref="C30:AE30" si="10">IF(C13="x",$B$1*$A30,"")</f>
        <v/>
      </c>
      <c r="D30" s="41" t="str">
        <f t="shared" si="10"/>
        <v/>
      </c>
      <c r="E30" s="41" t="str">
        <f t="shared" si="10"/>
        <v/>
      </c>
      <c r="F30" s="41" t="str">
        <f t="shared" si="10"/>
        <v/>
      </c>
      <c r="G30" s="41" t="str">
        <f t="shared" si="10"/>
        <v/>
      </c>
      <c r="H30" s="41" t="str">
        <f t="shared" si="10"/>
        <v/>
      </c>
      <c r="I30" s="41" t="str">
        <f t="shared" si="10"/>
        <v/>
      </c>
      <c r="J30" s="41" t="str">
        <f t="shared" si="10"/>
        <v/>
      </c>
      <c r="K30" s="41" t="str">
        <f t="shared" si="10"/>
        <v/>
      </c>
      <c r="L30" s="41" t="str">
        <f t="shared" si="10"/>
        <v/>
      </c>
      <c r="M30" s="41" t="str">
        <f t="shared" si="10"/>
        <v/>
      </c>
      <c r="N30" s="41" t="str">
        <f t="shared" si="10"/>
        <v/>
      </c>
      <c r="O30" s="41" t="str">
        <f t="shared" si="10"/>
        <v/>
      </c>
      <c r="P30" s="41" t="str">
        <f t="shared" si="10"/>
        <v/>
      </c>
      <c r="Q30" s="41" t="str">
        <f t="shared" si="10"/>
        <v/>
      </c>
      <c r="R30" s="41" t="str">
        <f t="shared" si="10"/>
        <v/>
      </c>
      <c r="S30" s="41" t="str">
        <f t="shared" si="10"/>
        <v/>
      </c>
      <c r="T30" s="41" t="str">
        <f t="shared" si="10"/>
        <v/>
      </c>
      <c r="U30" s="41" t="str">
        <f t="shared" si="10"/>
        <v/>
      </c>
      <c r="V30" s="41" t="str">
        <f t="shared" si="10"/>
        <v/>
      </c>
      <c r="W30" s="41" t="str">
        <f t="shared" si="10"/>
        <v/>
      </c>
      <c r="X30" s="41" t="str">
        <f t="shared" si="10"/>
        <v/>
      </c>
      <c r="Y30" s="41" t="str">
        <f t="shared" si="10"/>
        <v/>
      </c>
      <c r="Z30" s="41" t="str">
        <f t="shared" si="10"/>
        <v/>
      </c>
      <c r="AA30" s="41" t="str">
        <f t="shared" si="10"/>
        <v/>
      </c>
      <c r="AB30" s="41" t="str">
        <f t="shared" si="10"/>
        <v/>
      </c>
      <c r="AC30" s="41" t="str">
        <f t="shared" si="10"/>
        <v/>
      </c>
      <c r="AD30" s="41" t="str">
        <f t="shared" si="10"/>
        <v/>
      </c>
      <c r="AE30" s="41" t="str">
        <f t="shared" si="10"/>
        <v/>
      </c>
      <c r="AF30" s="8" t="str">
        <f t="shared" si="4"/>
        <v/>
      </c>
    </row>
    <row r="31" spans="1:63" s="8" customFormat="1" ht="15" customHeight="1">
      <c r="A31" s="21">
        <f t="shared" si="1"/>
        <v>0</v>
      </c>
      <c r="B31" s="7" t="s">
        <v>206</v>
      </c>
      <c r="C31" s="41" t="str">
        <f t="shared" ref="C31:AE31" si="11">IF(C14="x",$B$1*$A31,"")</f>
        <v/>
      </c>
      <c r="D31" s="41" t="str">
        <f t="shared" si="11"/>
        <v/>
      </c>
      <c r="E31" s="41" t="str">
        <f t="shared" si="11"/>
        <v/>
      </c>
      <c r="F31" s="41" t="str">
        <f t="shared" si="11"/>
        <v/>
      </c>
      <c r="G31" s="41" t="str">
        <f t="shared" si="11"/>
        <v/>
      </c>
      <c r="H31" s="41" t="str">
        <f t="shared" si="11"/>
        <v/>
      </c>
      <c r="I31" s="41" t="str">
        <f t="shared" si="11"/>
        <v/>
      </c>
      <c r="J31" s="41" t="str">
        <f t="shared" si="11"/>
        <v/>
      </c>
      <c r="K31" s="41" t="str">
        <f t="shared" si="11"/>
        <v/>
      </c>
      <c r="L31" s="41" t="str">
        <f t="shared" si="11"/>
        <v/>
      </c>
      <c r="M31" s="41" t="str">
        <f t="shared" si="11"/>
        <v/>
      </c>
      <c r="N31" s="41" t="str">
        <f t="shared" si="11"/>
        <v/>
      </c>
      <c r="O31" s="41" t="str">
        <f t="shared" si="11"/>
        <v/>
      </c>
      <c r="P31" s="41" t="str">
        <f t="shared" si="11"/>
        <v/>
      </c>
      <c r="Q31" s="41" t="str">
        <f t="shared" si="11"/>
        <v/>
      </c>
      <c r="R31" s="41" t="str">
        <f t="shared" si="11"/>
        <v/>
      </c>
      <c r="S31" s="41" t="str">
        <f t="shared" si="11"/>
        <v/>
      </c>
      <c r="T31" s="41" t="str">
        <f t="shared" si="11"/>
        <v/>
      </c>
      <c r="U31" s="41" t="str">
        <f t="shared" si="11"/>
        <v/>
      </c>
      <c r="V31" s="41" t="str">
        <f t="shared" si="11"/>
        <v/>
      </c>
      <c r="W31" s="41" t="str">
        <f t="shared" si="11"/>
        <v/>
      </c>
      <c r="X31" s="41" t="str">
        <f t="shared" si="11"/>
        <v/>
      </c>
      <c r="Y31" s="41" t="str">
        <f t="shared" si="11"/>
        <v/>
      </c>
      <c r="Z31" s="41" t="str">
        <f t="shared" si="11"/>
        <v/>
      </c>
      <c r="AA31" s="41" t="str">
        <f t="shared" si="11"/>
        <v/>
      </c>
      <c r="AB31" s="41" t="str">
        <f t="shared" si="11"/>
        <v/>
      </c>
      <c r="AC31" s="41" t="str">
        <f t="shared" si="11"/>
        <v/>
      </c>
      <c r="AD31" s="41" t="str">
        <f t="shared" si="11"/>
        <v/>
      </c>
      <c r="AE31" s="41" t="str">
        <f t="shared" si="11"/>
        <v/>
      </c>
      <c r="AF31" s="8" t="str">
        <f t="shared" si="4"/>
        <v/>
      </c>
      <c r="AI31" s="3"/>
      <c r="AJ31" s="3"/>
      <c r="AK31" s="3"/>
      <c r="AL31" s="3"/>
      <c r="AM31" s="3"/>
      <c r="AN31" s="3"/>
      <c r="AO31" s="3"/>
      <c r="AP31" s="3"/>
      <c r="AQ31" s="3"/>
      <c r="AR31" s="3"/>
      <c r="AS31" s="3"/>
      <c r="AT31" s="3"/>
      <c r="AU31" s="3"/>
      <c r="AV31" s="3"/>
      <c r="AW31" s="3"/>
      <c r="AX31" s="3"/>
      <c r="AY31" s="3"/>
      <c r="AZ31" s="3"/>
    </row>
    <row r="32" spans="1:63" s="8" customFormat="1" ht="15" customHeight="1">
      <c r="A32" s="21">
        <f t="shared" si="1"/>
        <v>0</v>
      </c>
      <c r="B32" s="7" t="s">
        <v>207</v>
      </c>
      <c r="C32" s="41" t="str">
        <f t="shared" ref="C32:AE32" si="12">IF(C15="x",$B$1*$A32,"")</f>
        <v/>
      </c>
      <c r="D32" s="41" t="str">
        <f t="shared" si="12"/>
        <v/>
      </c>
      <c r="E32" s="41" t="str">
        <f t="shared" si="12"/>
        <v/>
      </c>
      <c r="F32" s="41" t="str">
        <f t="shared" si="12"/>
        <v/>
      </c>
      <c r="G32" s="41" t="str">
        <f t="shared" si="12"/>
        <v/>
      </c>
      <c r="H32" s="41" t="str">
        <f t="shared" si="12"/>
        <v/>
      </c>
      <c r="I32" s="41" t="str">
        <f t="shared" si="12"/>
        <v/>
      </c>
      <c r="J32" s="41" t="str">
        <f t="shared" si="12"/>
        <v/>
      </c>
      <c r="K32" s="41" t="str">
        <f t="shared" si="12"/>
        <v/>
      </c>
      <c r="L32" s="41" t="str">
        <f t="shared" si="12"/>
        <v/>
      </c>
      <c r="M32" s="41" t="str">
        <f t="shared" si="12"/>
        <v/>
      </c>
      <c r="N32" s="41" t="str">
        <f t="shared" si="12"/>
        <v/>
      </c>
      <c r="O32" s="41" t="str">
        <f t="shared" si="12"/>
        <v/>
      </c>
      <c r="P32" s="41" t="str">
        <f t="shared" si="12"/>
        <v/>
      </c>
      <c r="Q32" s="41" t="str">
        <f t="shared" si="12"/>
        <v/>
      </c>
      <c r="R32" s="41" t="str">
        <f t="shared" si="12"/>
        <v/>
      </c>
      <c r="S32" s="41" t="str">
        <f t="shared" si="12"/>
        <v/>
      </c>
      <c r="T32" s="41" t="str">
        <f t="shared" si="12"/>
        <v/>
      </c>
      <c r="U32" s="41" t="str">
        <f t="shared" si="12"/>
        <v/>
      </c>
      <c r="V32" s="41" t="str">
        <f t="shared" si="12"/>
        <v/>
      </c>
      <c r="W32" s="41" t="str">
        <f t="shared" si="12"/>
        <v/>
      </c>
      <c r="X32" s="41" t="str">
        <f t="shared" si="12"/>
        <v/>
      </c>
      <c r="Y32" s="41" t="str">
        <f t="shared" si="12"/>
        <v/>
      </c>
      <c r="Z32" s="41" t="str">
        <f t="shared" si="12"/>
        <v/>
      </c>
      <c r="AA32" s="41" t="str">
        <f t="shared" si="12"/>
        <v/>
      </c>
      <c r="AB32" s="41" t="str">
        <f t="shared" si="12"/>
        <v/>
      </c>
      <c r="AC32" s="41" t="str">
        <f t="shared" si="12"/>
        <v/>
      </c>
      <c r="AD32" s="41" t="str">
        <f t="shared" si="12"/>
        <v/>
      </c>
      <c r="AE32" s="41" t="str">
        <f t="shared" si="12"/>
        <v/>
      </c>
      <c r="AF32" s="8" t="str">
        <f t="shared" si="4"/>
        <v/>
      </c>
      <c r="AI32" s="3"/>
      <c r="AJ32" s="3"/>
      <c r="AK32" s="3"/>
      <c r="AL32" s="3"/>
      <c r="AM32" s="3"/>
      <c r="AN32" s="3"/>
      <c r="AO32" s="3"/>
      <c r="AP32" s="3"/>
      <c r="AQ32" s="3"/>
      <c r="AR32" s="3"/>
      <c r="AS32" s="3"/>
      <c r="AT32" s="3"/>
      <c r="AU32" s="3"/>
      <c r="AV32" s="3"/>
      <c r="AW32" s="3"/>
      <c r="AX32" s="3"/>
      <c r="AY32" s="3"/>
      <c r="AZ32" s="3"/>
    </row>
    <row r="33" spans="1:52" s="8" customFormat="1" ht="15" customHeight="1">
      <c r="A33" s="21">
        <f t="shared" si="1"/>
        <v>0.1</v>
      </c>
      <c r="B33" s="7" t="s">
        <v>208</v>
      </c>
      <c r="C33" s="41" t="str">
        <f t="shared" ref="C33:AE33" si="13">IF(C16="x",$B$1*$A33,"")</f>
        <v/>
      </c>
      <c r="D33" s="41">
        <f t="shared" si="13"/>
        <v>5.7971014492753631E-2</v>
      </c>
      <c r="E33" s="41" t="str">
        <f t="shared" si="13"/>
        <v/>
      </c>
      <c r="F33" s="41" t="str">
        <f t="shared" si="13"/>
        <v/>
      </c>
      <c r="G33" s="41" t="str">
        <f t="shared" si="13"/>
        <v/>
      </c>
      <c r="H33" s="41" t="str">
        <f t="shared" si="13"/>
        <v/>
      </c>
      <c r="I33" s="41" t="str">
        <f t="shared" si="13"/>
        <v/>
      </c>
      <c r="J33" s="41">
        <f t="shared" si="13"/>
        <v>5.7971014492753631E-2</v>
      </c>
      <c r="K33" s="41">
        <f t="shared" si="13"/>
        <v>5.7971014492753631E-2</v>
      </c>
      <c r="L33" s="41" t="str">
        <f t="shared" si="13"/>
        <v/>
      </c>
      <c r="M33" s="41" t="str">
        <f t="shared" si="13"/>
        <v/>
      </c>
      <c r="N33" s="41" t="str">
        <f t="shared" si="13"/>
        <v/>
      </c>
      <c r="O33" s="41" t="str">
        <f t="shared" si="13"/>
        <v/>
      </c>
      <c r="P33" s="41" t="str">
        <f t="shared" si="13"/>
        <v/>
      </c>
      <c r="Q33" s="41" t="str">
        <f t="shared" si="13"/>
        <v/>
      </c>
      <c r="R33" s="41">
        <f t="shared" si="13"/>
        <v>5.7971014492753631E-2</v>
      </c>
      <c r="S33" s="41" t="str">
        <f t="shared" si="13"/>
        <v/>
      </c>
      <c r="T33" s="41" t="str">
        <f t="shared" si="13"/>
        <v/>
      </c>
      <c r="U33" s="41">
        <f t="shared" si="13"/>
        <v>5.7971014492753631E-2</v>
      </c>
      <c r="V33" s="41" t="str">
        <f t="shared" si="13"/>
        <v/>
      </c>
      <c r="W33" s="41" t="str">
        <f t="shared" si="13"/>
        <v/>
      </c>
      <c r="X33" s="41" t="str">
        <f t="shared" si="13"/>
        <v/>
      </c>
      <c r="Y33" s="41" t="str">
        <f t="shared" si="13"/>
        <v/>
      </c>
      <c r="Z33" s="41" t="str">
        <f t="shared" si="13"/>
        <v/>
      </c>
      <c r="AA33" s="41" t="str">
        <f t="shared" si="13"/>
        <v/>
      </c>
      <c r="AB33" s="41" t="str">
        <f t="shared" si="13"/>
        <v/>
      </c>
      <c r="AC33" s="41" t="str">
        <f t="shared" si="13"/>
        <v/>
      </c>
      <c r="AD33" s="41" t="str">
        <f t="shared" si="13"/>
        <v/>
      </c>
      <c r="AE33" s="41">
        <f t="shared" si="13"/>
        <v>5.7971014492753631E-2</v>
      </c>
      <c r="AF33" s="8">
        <f t="shared" si="4"/>
        <v>0.34782608695652184</v>
      </c>
      <c r="AI33" s="3"/>
      <c r="AJ33" s="3"/>
      <c r="AK33" s="3"/>
      <c r="AL33" s="3"/>
      <c r="AM33" s="3"/>
      <c r="AN33" s="3"/>
      <c r="AO33" s="3"/>
      <c r="AP33" s="3"/>
      <c r="AQ33" s="3"/>
      <c r="AR33" s="3"/>
      <c r="AS33" s="3"/>
      <c r="AT33" s="3"/>
      <c r="AU33" s="3"/>
      <c r="AV33" s="3"/>
      <c r="AW33" s="3"/>
      <c r="AX33" s="3"/>
      <c r="AY33" s="3"/>
      <c r="AZ33" s="3"/>
    </row>
    <row r="34" spans="1:52" s="8" customFormat="1" ht="15" customHeight="1">
      <c r="A34" s="21">
        <f t="shared" si="1"/>
        <v>0</v>
      </c>
      <c r="B34" s="7" t="s">
        <v>209</v>
      </c>
      <c r="C34" s="41" t="str">
        <f t="shared" ref="C34:AE34" si="14">IF(C17="x",$B$1*$A34,"")</f>
        <v/>
      </c>
      <c r="D34" s="41" t="str">
        <f t="shared" si="14"/>
        <v/>
      </c>
      <c r="E34" s="41" t="str">
        <f t="shared" si="14"/>
        <v/>
      </c>
      <c r="F34" s="41" t="str">
        <f t="shared" si="14"/>
        <v/>
      </c>
      <c r="G34" s="41" t="str">
        <f t="shared" si="14"/>
        <v/>
      </c>
      <c r="H34" s="41" t="str">
        <f t="shared" si="14"/>
        <v/>
      </c>
      <c r="I34" s="41" t="str">
        <f t="shared" si="14"/>
        <v/>
      </c>
      <c r="J34" s="41" t="str">
        <f t="shared" si="14"/>
        <v/>
      </c>
      <c r="K34" s="41" t="str">
        <f t="shared" si="14"/>
        <v/>
      </c>
      <c r="L34" s="41" t="str">
        <f t="shared" si="14"/>
        <v/>
      </c>
      <c r="M34" s="41" t="str">
        <f t="shared" si="14"/>
        <v/>
      </c>
      <c r="N34" s="41" t="str">
        <f t="shared" si="14"/>
        <v/>
      </c>
      <c r="O34" s="41" t="str">
        <f t="shared" si="14"/>
        <v/>
      </c>
      <c r="P34" s="41" t="str">
        <f t="shared" si="14"/>
        <v/>
      </c>
      <c r="Q34" s="41" t="str">
        <f t="shared" si="14"/>
        <v/>
      </c>
      <c r="R34" s="41" t="str">
        <f t="shared" si="14"/>
        <v/>
      </c>
      <c r="S34" s="41" t="str">
        <f t="shared" si="14"/>
        <v/>
      </c>
      <c r="T34" s="41" t="str">
        <f t="shared" si="14"/>
        <v/>
      </c>
      <c r="U34" s="41" t="str">
        <f t="shared" si="14"/>
        <v/>
      </c>
      <c r="V34" s="41" t="str">
        <f t="shared" si="14"/>
        <v/>
      </c>
      <c r="W34" s="41" t="str">
        <f t="shared" si="14"/>
        <v/>
      </c>
      <c r="X34" s="41" t="str">
        <f t="shared" si="14"/>
        <v/>
      </c>
      <c r="Y34" s="41" t="str">
        <f t="shared" si="14"/>
        <v/>
      </c>
      <c r="Z34" s="41" t="str">
        <f t="shared" si="14"/>
        <v/>
      </c>
      <c r="AA34" s="41" t="str">
        <f t="shared" si="14"/>
        <v/>
      </c>
      <c r="AB34" s="41" t="str">
        <f t="shared" si="14"/>
        <v/>
      </c>
      <c r="AC34" s="41" t="str">
        <f t="shared" si="14"/>
        <v/>
      </c>
      <c r="AD34" s="41" t="str">
        <f t="shared" si="14"/>
        <v/>
      </c>
      <c r="AE34" s="41" t="str">
        <f t="shared" si="14"/>
        <v/>
      </c>
      <c r="AF34" s="8" t="str">
        <f t="shared" si="4"/>
        <v/>
      </c>
      <c r="AI34" s="3"/>
      <c r="AJ34" s="3"/>
      <c r="AK34" s="3"/>
      <c r="AL34" s="3"/>
      <c r="AM34" s="3"/>
      <c r="AN34" s="3"/>
      <c r="AO34" s="3"/>
      <c r="AP34" s="3"/>
      <c r="AQ34" s="3"/>
      <c r="AR34" s="3"/>
      <c r="AS34" s="3"/>
      <c r="AT34" s="3"/>
      <c r="AU34" s="3"/>
      <c r="AV34" s="3"/>
      <c r="AW34" s="3"/>
      <c r="AX34" s="3"/>
      <c r="AY34" s="3"/>
      <c r="AZ34" s="3"/>
    </row>
    <row r="35" spans="1:52" s="8" customFormat="1" ht="15" customHeight="1">
      <c r="A35" s="21">
        <f t="shared" si="1"/>
        <v>0</v>
      </c>
      <c r="B35" s="7" t="s">
        <v>210</v>
      </c>
      <c r="C35" s="41" t="str">
        <f t="shared" ref="C35:AE35" si="15">IF(C18="x",$B$1*$A35,"")</f>
        <v/>
      </c>
      <c r="D35" s="41" t="str">
        <f t="shared" si="15"/>
        <v/>
      </c>
      <c r="E35" s="41" t="str">
        <f t="shared" si="15"/>
        <v/>
      </c>
      <c r="F35" s="41" t="str">
        <f t="shared" si="15"/>
        <v/>
      </c>
      <c r="G35" s="41" t="str">
        <f t="shared" si="15"/>
        <v/>
      </c>
      <c r="H35" s="41" t="str">
        <f t="shared" si="15"/>
        <v/>
      </c>
      <c r="I35" s="41" t="str">
        <f t="shared" si="15"/>
        <v/>
      </c>
      <c r="J35" s="41" t="str">
        <f t="shared" si="15"/>
        <v/>
      </c>
      <c r="K35" s="41" t="str">
        <f t="shared" si="15"/>
        <v/>
      </c>
      <c r="L35" s="41" t="str">
        <f t="shared" si="15"/>
        <v/>
      </c>
      <c r="M35" s="41" t="str">
        <f t="shared" si="15"/>
        <v/>
      </c>
      <c r="N35" s="41" t="str">
        <f t="shared" si="15"/>
        <v/>
      </c>
      <c r="O35" s="41" t="str">
        <f t="shared" si="15"/>
        <v/>
      </c>
      <c r="P35" s="41" t="str">
        <f t="shared" si="15"/>
        <v/>
      </c>
      <c r="Q35" s="41" t="str">
        <f t="shared" si="15"/>
        <v/>
      </c>
      <c r="R35" s="41" t="str">
        <f t="shared" si="15"/>
        <v/>
      </c>
      <c r="S35" s="41" t="str">
        <f t="shared" si="15"/>
        <v/>
      </c>
      <c r="T35" s="41" t="str">
        <f t="shared" si="15"/>
        <v/>
      </c>
      <c r="U35" s="41" t="str">
        <f t="shared" si="15"/>
        <v/>
      </c>
      <c r="V35" s="41" t="str">
        <f t="shared" si="15"/>
        <v/>
      </c>
      <c r="W35" s="41" t="str">
        <f t="shared" si="15"/>
        <v/>
      </c>
      <c r="X35" s="41" t="str">
        <f t="shared" si="15"/>
        <v/>
      </c>
      <c r="Y35" s="41" t="str">
        <f t="shared" si="15"/>
        <v/>
      </c>
      <c r="Z35" s="41" t="str">
        <f t="shared" si="15"/>
        <v/>
      </c>
      <c r="AA35" s="41" t="str">
        <f t="shared" si="15"/>
        <v/>
      </c>
      <c r="AB35" s="41" t="str">
        <f t="shared" si="15"/>
        <v/>
      </c>
      <c r="AC35" s="41" t="str">
        <f t="shared" si="15"/>
        <v/>
      </c>
      <c r="AD35" s="41" t="str">
        <f t="shared" si="15"/>
        <v/>
      </c>
      <c r="AE35" s="41" t="str">
        <f t="shared" si="15"/>
        <v/>
      </c>
      <c r="AF35" s="8" t="str">
        <f t="shared" si="4"/>
        <v/>
      </c>
      <c r="AI35" s="3"/>
      <c r="AJ35" s="3"/>
      <c r="AK35" s="3"/>
      <c r="AL35" s="3"/>
      <c r="AM35" s="3"/>
      <c r="AN35" s="3"/>
      <c r="AO35" s="3"/>
      <c r="AP35" s="3"/>
      <c r="AQ35" s="3"/>
      <c r="AR35" s="3"/>
      <c r="AS35" s="3"/>
      <c r="AT35" s="3"/>
      <c r="AU35" s="3"/>
      <c r="AV35" s="3"/>
      <c r="AW35" s="3"/>
      <c r="AX35" s="3"/>
      <c r="AY35" s="3"/>
      <c r="AZ35" s="3"/>
    </row>
    <row r="36" spans="1:52" s="8" customFormat="1" ht="15" customHeight="1">
      <c r="C36" s="22" t="str">
        <f>IF(SUM(C23:C35)&gt;0,SUM(C23:C35),"")</f>
        <v/>
      </c>
      <c r="D36" s="22">
        <f t="shared" ref="D36:AE36" si="16">IF(SUM(D23:D35)&gt;0,SUM(D23:D35),"")</f>
        <v>0.17391304347826089</v>
      </c>
      <c r="E36" s="22" t="str">
        <f t="shared" si="16"/>
        <v/>
      </c>
      <c r="F36" s="22" t="str">
        <f t="shared" si="16"/>
        <v/>
      </c>
      <c r="G36" s="22" t="str">
        <f t="shared" si="16"/>
        <v/>
      </c>
      <c r="H36" s="22" t="str">
        <f t="shared" si="16"/>
        <v/>
      </c>
      <c r="I36" s="22" t="str">
        <f t="shared" si="16"/>
        <v/>
      </c>
      <c r="J36" s="22">
        <f>IF(SUM(J23:J35)&gt;0,SUM(J23:J35),"")</f>
        <v>0.57971014492753614</v>
      </c>
      <c r="K36" s="22">
        <f t="shared" si="16"/>
        <v>0.57971014492753614</v>
      </c>
      <c r="L36" s="22" t="str">
        <f t="shared" si="16"/>
        <v/>
      </c>
      <c r="M36" s="22" t="str">
        <f t="shared" si="16"/>
        <v/>
      </c>
      <c r="N36" s="22" t="str">
        <f t="shared" si="16"/>
        <v/>
      </c>
      <c r="O36" s="22" t="str">
        <f t="shared" si="16"/>
        <v/>
      </c>
      <c r="P36" s="22" t="str">
        <f t="shared" si="16"/>
        <v/>
      </c>
      <c r="Q36" s="22" t="str">
        <f t="shared" si="16"/>
        <v/>
      </c>
      <c r="R36" s="22">
        <f t="shared" si="16"/>
        <v>0.57971014492753614</v>
      </c>
      <c r="S36" s="22" t="str">
        <f t="shared" si="16"/>
        <v/>
      </c>
      <c r="T36" s="22" t="str">
        <f t="shared" si="16"/>
        <v/>
      </c>
      <c r="U36" s="22">
        <f t="shared" si="16"/>
        <v>0.57971014492753614</v>
      </c>
      <c r="V36" s="22" t="str">
        <f t="shared" si="16"/>
        <v/>
      </c>
      <c r="W36" s="22" t="str">
        <f t="shared" si="16"/>
        <v/>
      </c>
      <c r="X36" s="22" t="str">
        <f t="shared" si="16"/>
        <v/>
      </c>
      <c r="Y36" s="22" t="str">
        <f t="shared" si="16"/>
        <v/>
      </c>
      <c r="Z36" s="22" t="str">
        <f t="shared" si="16"/>
        <v/>
      </c>
      <c r="AA36" s="22" t="str">
        <f t="shared" si="16"/>
        <v/>
      </c>
      <c r="AB36" s="22" t="str">
        <f t="shared" si="16"/>
        <v/>
      </c>
      <c r="AC36" s="22" t="str">
        <f t="shared" si="16"/>
        <v/>
      </c>
      <c r="AD36" s="22" t="str">
        <f t="shared" si="16"/>
        <v/>
      </c>
      <c r="AE36" s="22">
        <f t="shared" si="16"/>
        <v>0.57971014492753614</v>
      </c>
      <c r="AI36" s="3"/>
      <c r="AJ36" s="3"/>
      <c r="AK36" s="3"/>
      <c r="AL36" s="3"/>
      <c r="AM36" s="3"/>
      <c r="AN36" s="3"/>
      <c r="AO36" s="3"/>
      <c r="AP36" s="3"/>
      <c r="AQ36" s="3"/>
      <c r="AR36" s="3"/>
      <c r="AS36" s="3"/>
      <c r="AT36" s="3"/>
      <c r="AU36" s="3"/>
      <c r="AV36" s="3"/>
      <c r="AW36" s="3"/>
      <c r="AX36" s="3"/>
      <c r="AY36" s="3"/>
      <c r="AZ36" s="3"/>
    </row>
    <row r="37" spans="1:52" s="8" customFormat="1" ht="30.75" customHeight="1">
      <c r="B37" s="3"/>
      <c r="AI37" s="3"/>
      <c r="AJ37" s="3"/>
      <c r="AK37" s="3"/>
      <c r="AL37" s="3"/>
      <c r="AM37" s="3"/>
      <c r="AN37" s="3"/>
      <c r="AO37" s="3"/>
      <c r="AP37" s="3"/>
      <c r="AQ37" s="3"/>
      <c r="AR37" s="3"/>
      <c r="AS37" s="3"/>
      <c r="AT37" s="3"/>
      <c r="AU37" s="3"/>
      <c r="AV37" s="3"/>
      <c r="AW37" s="3"/>
      <c r="AX37" s="3"/>
      <c r="AY37" s="3"/>
      <c r="AZ37" s="3"/>
    </row>
    <row r="38" spans="1:52" s="8" customFormat="1" ht="15" customHeight="1">
      <c r="B38" s="3" t="s">
        <v>213</v>
      </c>
      <c r="AI38" s="3"/>
      <c r="AJ38" s="3"/>
      <c r="AK38" s="3"/>
      <c r="AL38" s="3"/>
      <c r="AM38" s="3"/>
      <c r="AN38" s="3"/>
      <c r="AO38" s="3"/>
      <c r="AP38" s="3"/>
      <c r="AQ38" s="3"/>
      <c r="AR38" s="3"/>
      <c r="AS38" s="3"/>
      <c r="AT38" s="3"/>
      <c r="AU38" s="3"/>
      <c r="AV38" s="3"/>
      <c r="AW38" s="3"/>
      <c r="AX38" s="3"/>
      <c r="AY38" s="3"/>
      <c r="AZ38" s="3"/>
    </row>
    <row r="39" spans="1:52"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I39" s="3"/>
      <c r="AJ39" s="3"/>
      <c r="AK39" s="3"/>
      <c r="AL39" s="3"/>
      <c r="AM39" s="3"/>
      <c r="AN39" s="3"/>
      <c r="AO39" s="3"/>
      <c r="AP39" s="3"/>
      <c r="AQ39" s="3"/>
      <c r="AR39" s="3"/>
      <c r="AS39" s="3"/>
      <c r="AT39" s="3"/>
      <c r="AU39" s="3"/>
      <c r="AV39" s="3"/>
      <c r="AW39" s="3"/>
      <c r="AX39" s="3"/>
      <c r="AY39" s="3"/>
      <c r="AZ39" s="3"/>
    </row>
    <row r="40" spans="1:52" s="8" customFormat="1" ht="15" customHeight="1">
      <c r="A40" s="21">
        <f t="shared" ref="A40:A52" si="17">A6/$A$19</f>
        <v>0.25</v>
      </c>
      <c r="B40" s="7" t="s">
        <v>198</v>
      </c>
      <c r="C40" s="41" t="str">
        <f>IF(C6="x",$A40,"")</f>
        <v/>
      </c>
      <c r="D40" s="41" t="str">
        <f t="shared" ref="D40:AE40" si="18">IF(D6="x",$A40,"")</f>
        <v/>
      </c>
      <c r="E40" s="41" t="str">
        <f t="shared" si="18"/>
        <v/>
      </c>
      <c r="F40" s="41" t="str">
        <f t="shared" si="18"/>
        <v/>
      </c>
      <c r="G40" s="41" t="str">
        <f t="shared" si="18"/>
        <v/>
      </c>
      <c r="H40" s="41" t="str">
        <f t="shared" si="18"/>
        <v/>
      </c>
      <c r="I40" s="41" t="str">
        <f t="shared" si="18"/>
        <v/>
      </c>
      <c r="J40" s="41">
        <f>IF(J6="x",$A40,"")</f>
        <v>0.25</v>
      </c>
      <c r="K40" s="41">
        <f t="shared" si="18"/>
        <v>0.25</v>
      </c>
      <c r="L40" s="41" t="str">
        <f t="shared" si="18"/>
        <v/>
      </c>
      <c r="M40" s="41" t="str">
        <f t="shared" si="18"/>
        <v/>
      </c>
      <c r="N40" s="41" t="str">
        <f t="shared" si="18"/>
        <v/>
      </c>
      <c r="O40" s="41" t="str">
        <f t="shared" si="18"/>
        <v/>
      </c>
      <c r="P40" s="41" t="str">
        <f t="shared" si="18"/>
        <v/>
      </c>
      <c r="Q40" s="41" t="str">
        <f t="shared" si="18"/>
        <v/>
      </c>
      <c r="R40" s="41">
        <f t="shared" si="18"/>
        <v>0.25</v>
      </c>
      <c r="S40" s="41" t="str">
        <f t="shared" si="18"/>
        <v/>
      </c>
      <c r="T40" s="41" t="str">
        <f t="shared" si="18"/>
        <v/>
      </c>
      <c r="U40" s="41">
        <f>IF(U6="x",$A40,"")</f>
        <v>0.25</v>
      </c>
      <c r="V40" s="41" t="str">
        <f t="shared" si="18"/>
        <v/>
      </c>
      <c r="W40" s="41" t="str">
        <f t="shared" si="18"/>
        <v/>
      </c>
      <c r="X40" s="41" t="str">
        <f t="shared" si="18"/>
        <v/>
      </c>
      <c r="Y40" s="41" t="str">
        <f t="shared" si="18"/>
        <v/>
      </c>
      <c r="Z40" s="41" t="str">
        <f t="shared" si="18"/>
        <v/>
      </c>
      <c r="AA40" s="41" t="str">
        <f t="shared" si="18"/>
        <v/>
      </c>
      <c r="AB40" s="41" t="str">
        <f t="shared" si="18"/>
        <v/>
      </c>
      <c r="AC40" s="41" t="str">
        <f t="shared" si="18"/>
        <v/>
      </c>
      <c r="AD40" s="41" t="str">
        <f t="shared" si="18"/>
        <v/>
      </c>
      <c r="AE40" s="41">
        <f t="shared" si="18"/>
        <v>0.25</v>
      </c>
      <c r="AF40" s="8">
        <f>IF(SUM(C40:AE40)&gt;0,SUM(C40:AE40),"")</f>
        <v>1.25</v>
      </c>
      <c r="AI40" s="3"/>
      <c r="AJ40" s="3"/>
      <c r="AK40" s="3"/>
      <c r="AL40" s="3"/>
      <c r="AM40" s="3"/>
      <c r="AN40" s="3"/>
      <c r="AO40" s="3"/>
      <c r="AP40" s="3"/>
      <c r="AQ40" s="3"/>
      <c r="AR40" s="3"/>
      <c r="AS40" s="3"/>
      <c r="AT40" s="3"/>
      <c r="AU40" s="3"/>
      <c r="AV40" s="3"/>
      <c r="AW40" s="3"/>
      <c r="AX40" s="3"/>
      <c r="AY40" s="3"/>
      <c r="AZ40" s="3"/>
    </row>
    <row r="41" spans="1:52" s="8" customFormat="1" ht="15" customHeight="1">
      <c r="A41" s="21">
        <f t="shared" si="17"/>
        <v>0.3</v>
      </c>
      <c r="B41" s="7" t="s">
        <v>199</v>
      </c>
      <c r="C41" s="41" t="str">
        <f t="shared" ref="C41:AE41" si="19">IF(C7="x",$A41,"")</f>
        <v/>
      </c>
      <c r="D41" s="41" t="str">
        <f t="shared" si="19"/>
        <v/>
      </c>
      <c r="E41" s="41" t="str">
        <f t="shared" si="19"/>
        <v/>
      </c>
      <c r="F41" s="41" t="str">
        <f t="shared" si="19"/>
        <v/>
      </c>
      <c r="G41" s="41" t="str">
        <f t="shared" si="19"/>
        <v/>
      </c>
      <c r="H41" s="41" t="str">
        <f t="shared" si="19"/>
        <v/>
      </c>
      <c r="I41" s="41" t="str">
        <f t="shared" si="19"/>
        <v/>
      </c>
      <c r="J41" s="41">
        <f t="shared" si="19"/>
        <v>0.3</v>
      </c>
      <c r="K41" s="41">
        <f t="shared" si="19"/>
        <v>0.3</v>
      </c>
      <c r="L41" s="41" t="str">
        <f t="shared" si="19"/>
        <v/>
      </c>
      <c r="M41" s="41" t="str">
        <f t="shared" si="19"/>
        <v/>
      </c>
      <c r="N41" s="41" t="str">
        <f t="shared" si="19"/>
        <v/>
      </c>
      <c r="O41" s="41" t="str">
        <f t="shared" si="19"/>
        <v/>
      </c>
      <c r="P41" s="41" t="str">
        <f t="shared" si="19"/>
        <v/>
      </c>
      <c r="Q41" s="41" t="str">
        <f t="shared" si="19"/>
        <v/>
      </c>
      <c r="R41" s="41">
        <f t="shared" si="19"/>
        <v>0.3</v>
      </c>
      <c r="S41" s="41" t="str">
        <f t="shared" si="19"/>
        <v/>
      </c>
      <c r="T41" s="41" t="str">
        <f t="shared" si="19"/>
        <v/>
      </c>
      <c r="U41" s="41">
        <f t="shared" si="19"/>
        <v>0.3</v>
      </c>
      <c r="V41" s="41" t="str">
        <f t="shared" si="19"/>
        <v/>
      </c>
      <c r="W41" s="41" t="str">
        <f t="shared" si="19"/>
        <v/>
      </c>
      <c r="X41" s="41" t="str">
        <f t="shared" si="19"/>
        <v/>
      </c>
      <c r="Y41" s="41" t="str">
        <f t="shared" si="19"/>
        <v/>
      </c>
      <c r="Z41" s="41" t="str">
        <f t="shared" si="19"/>
        <v/>
      </c>
      <c r="AA41" s="41" t="str">
        <f t="shared" si="19"/>
        <v/>
      </c>
      <c r="AB41" s="41" t="str">
        <f t="shared" si="19"/>
        <v/>
      </c>
      <c r="AC41" s="41" t="str">
        <f t="shared" si="19"/>
        <v/>
      </c>
      <c r="AD41" s="41" t="str">
        <f t="shared" si="19"/>
        <v/>
      </c>
      <c r="AE41" s="41">
        <f t="shared" si="19"/>
        <v>0.3</v>
      </c>
      <c r="AF41" s="8">
        <f t="shared" ref="AF41:AF52" si="20">IF(SUM(C41:AE41)&gt;0,SUM(C41:AE41),"")</f>
        <v>1.5</v>
      </c>
      <c r="AI41" s="3"/>
      <c r="AJ41" s="3"/>
      <c r="AK41" s="3"/>
      <c r="AL41" s="3"/>
      <c r="AM41" s="3"/>
      <c r="AN41" s="3"/>
      <c r="AO41" s="3"/>
      <c r="AP41" s="3"/>
      <c r="AQ41" s="3"/>
      <c r="AR41" s="3"/>
      <c r="AS41" s="3"/>
      <c r="AT41" s="3"/>
      <c r="AU41" s="3"/>
      <c r="AV41" s="3"/>
      <c r="AW41" s="3"/>
      <c r="AX41" s="3"/>
      <c r="AY41" s="3"/>
      <c r="AZ41" s="3"/>
    </row>
    <row r="42" spans="1:52" s="8" customFormat="1" ht="15" customHeight="1">
      <c r="A42" s="21">
        <f t="shared" si="17"/>
        <v>7.4999999999999997E-2</v>
      </c>
      <c r="B42" s="7" t="s">
        <v>200</v>
      </c>
      <c r="C42" s="41" t="str">
        <f t="shared" ref="C42:AE42" si="21">IF(C8="x",$A42,"")</f>
        <v/>
      </c>
      <c r="D42" s="41" t="str">
        <f t="shared" si="21"/>
        <v/>
      </c>
      <c r="E42" s="41" t="str">
        <f t="shared" si="21"/>
        <v/>
      </c>
      <c r="F42" s="41" t="str">
        <f t="shared" si="21"/>
        <v/>
      </c>
      <c r="G42" s="41" t="str">
        <f t="shared" si="21"/>
        <v/>
      </c>
      <c r="H42" s="41" t="str">
        <f t="shared" si="21"/>
        <v/>
      </c>
      <c r="I42" s="41" t="str">
        <f t="shared" si="21"/>
        <v/>
      </c>
      <c r="J42" s="41">
        <f t="shared" si="21"/>
        <v>7.4999999999999997E-2</v>
      </c>
      <c r="K42" s="41">
        <f t="shared" si="21"/>
        <v>7.4999999999999997E-2</v>
      </c>
      <c r="L42" s="41" t="str">
        <f t="shared" si="21"/>
        <v/>
      </c>
      <c r="M42" s="41" t="str">
        <f t="shared" si="21"/>
        <v/>
      </c>
      <c r="N42" s="41" t="str">
        <f t="shared" si="21"/>
        <v/>
      </c>
      <c r="O42" s="41" t="str">
        <f t="shared" si="21"/>
        <v/>
      </c>
      <c r="P42" s="41" t="str">
        <f t="shared" si="21"/>
        <v/>
      </c>
      <c r="Q42" s="41" t="str">
        <f t="shared" si="21"/>
        <v/>
      </c>
      <c r="R42" s="41">
        <f t="shared" si="21"/>
        <v>7.4999999999999997E-2</v>
      </c>
      <c r="S42" s="41" t="str">
        <f t="shared" si="21"/>
        <v/>
      </c>
      <c r="T42" s="41" t="str">
        <f t="shared" si="21"/>
        <v/>
      </c>
      <c r="U42" s="41">
        <f t="shared" si="21"/>
        <v>7.4999999999999997E-2</v>
      </c>
      <c r="V42" s="41" t="str">
        <f t="shared" si="21"/>
        <v/>
      </c>
      <c r="W42" s="41" t="str">
        <f t="shared" si="21"/>
        <v/>
      </c>
      <c r="X42" s="41" t="str">
        <f t="shared" si="21"/>
        <v/>
      </c>
      <c r="Y42" s="41" t="str">
        <f t="shared" si="21"/>
        <v/>
      </c>
      <c r="Z42" s="41" t="str">
        <f t="shared" si="21"/>
        <v/>
      </c>
      <c r="AA42" s="41" t="str">
        <f t="shared" si="21"/>
        <v/>
      </c>
      <c r="AB42" s="41" t="str">
        <f t="shared" si="21"/>
        <v/>
      </c>
      <c r="AC42" s="41" t="str">
        <f t="shared" si="21"/>
        <v/>
      </c>
      <c r="AD42" s="41" t="str">
        <f t="shared" si="21"/>
        <v/>
      </c>
      <c r="AE42" s="41">
        <f t="shared" si="21"/>
        <v>7.4999999999999997E-2</v>
      </c>
      <c r="AF42" s="8">
        <f t="shared" si="20"/>
        <v>0.375</v>
      </c>
      <c r="AI42" s="3"/>
      <c r="AJ42" s="3"/>
      <c r="AK42" s="3"/>
      <c r="AL42" s="3"/>
      <c r="AM42" s="3"/>
      <c r="AN42" s="3"/>
      <c r="AO42" s="3"/>
      <c r="AP42" s="3"/>
      <c r="AQ42" s="3"/>
      <c r="AR42" s="3"/>
      <c r="AS42" s="3"/>
      <c r="AT42" s="3"/>
      <c r="AU42" s="3"/>
      <c r="AV42" s="3"/>
      <c r="AW42" s="3"/>
      <c r="AX42" s="3"/>
      <c r="AY42" s="3"/>
      <c r="AZ42" s="3"/>
    </row>
    <row r="43" spans="1:52" s="8" customFormat="1" ht="15" customHeight="1">
      <c r="A43" s="21">
        <f t="shared" si="17"/>
        <v>7.4999999999999997E-2</v>
      </c>
      <c r="B43" s="7" t="s">
        <v>201</v>
      </c>
      <c r="C43" s="41" t="str">
        <f t="shared" ref="C43:AE43" si="22">IF(C9="x",$A43,"")</f>
        <v/>
      </c>
      <c r="D43" s="41" t="str">
        <f t="shared" si="22"/>
        <v/>
      </c>
      <c r="E43" s="41" t="str">
        <f t="shared" si="22"/>
        <v/>
      </c>
      <c r="F43" s="41" t="str">
        <f t="shared" si="22"/>
        <v/>
      </c>
      <c r="G43" s="41" t="str">
        <f t="shared" si="22"/>
        <v/>
      </c>
      <c r="H43" s="41" t="str">
        <f t="shared" si="22"/>
        <v/>
      </c>
      <c r="I43" s="41" t="str">
        <f t="shared" si="22"/>
        <v/>
      </c>
      <c r="J43" s="41">
        <f t="shared" si="22"/>
        <v>7.4999999999999997E-2</v>
      </c>
      <c r="K43" s="41">
        <f t="shared" si="22"/>
        <v>7.4999999999999997E-2</v>
      </c>
      <c r="L43" s="41" t="str">
        <f t="shared" si="22"/>
        <v/>
      </c>
      <c r="M43" s="41" t="str">
        <f t="shared" si="22"/>
        <v/>
      </c>
      <c r="N43" s="41" t="str">
        <f t="shared" si="22"/>
        <v/>
      </c>
      <c r="O43" s="41" t="str">
        <f t="shared" si="22"/>
        <v/>
      </c>
      <c r="P43" s="41" t="str">
        <f t="shared" si="22"/>
        <v/>
      </c>
      <c r="Q43" s="41" t="str">
        <f t="shared" si="22"/>
        <v/>
      </c>
      <c r="R43" s="41">
        <f t="shared" si="22"/>
        <v>7.4999999999999997E-2</v>
      </c>
      <c r="S43" s="41" t="str">
        <f t="shared" si="22"/>
        <v/>
      </c>
      <c r="T43" s="41" t="str">
        <f t="shared" si="22"/>
        <v/>
      </c>
      <c r="U43" s="41">
        <f t="shared" si="22"/>
        <v>7.4999999999999997E-2</v>
      </c>
      <c r="V43" s="41" t="str">
        <f t="shared" si="22"/>
        <v/>
      </c>
      <c r="W43" s="41" t="str">
        <f t="shared" si="22"/>
        <v/>
      </c>
      <c r="X43" s="41" t="str">
        <f t="shared" si="22"/>
        <v/>
      </c>
      <c r="Y43" s="41" t="str">
        <f t="shared" si="22"/>
        <v/>
      </c>
      <c r="Z43" s="41" t="str">
        <f t="shared" si="22"/>
        <v/>
      </c>
      <c r="AA43" s="41" t="str">
        <f t="shared" si="22"/>
        <v/>
      </c>
      <c r="AB43" s="41" t="str">
        <f t="shared" si="22"/>
        <v/>
      </c>
      <c r="AC43" s="41" t="str">
        <f t="shared" si="22"/>
        <v/>
      </c>
      <c r="AD43" s="41" t="str">
        <f t="shared" si="22"/>
        <v/>
      </c>
      <c r="AE43" s="41">
        <f t="shared" si="22"/>
        <v>7.4999999999999997E-2</v>
      </c>
      <c r="AF43" s="8">
        <f t="shared" si="20"/>
        <v>0.375</v>
      </c>
      <c r="AI43" s="3"/>
      <c r="AJ43" s="3"/>
      <c r="AK43" s="3"/>
      <c r="AL43" s="3"/>
      <c r="AM43" s="3"/>
      <c r="AN43" s="3"/>
      <c r="AO43" s="3"/>
      <c r="AP43" s="3"/>
      <c r="AQ43" s="3"/>
      <c r="AR43" s="3"/>
      <c r="AS43" s="3"/>
      <c r="AT43" s="3"/>
      <c r="AU43" s="3"/>
      <c r="AV43" s="3"/>
      <c r="AW43" s="3"/>
      <c r="AX43" s="3"/>
      <c r="AY43" s="3"/>
      <c r="AZ43" s="3"/>
    </row>
    <row r="44" spans="1:52" s="8" customFormat="1" ht="15" customHeight="1">
      <c r="A44" s="21">
        <f t="shared" si="17"/>
        <v>0</v>
      </c>
      <c r="B44" s="7" t="s">
        <v>202</v>
      </c>
      <c r="C44" s="41" t="str">
        <f t="shared" ref="C44:AE44" si="23">IF(C10="x",$A44,"")</f>
        <v/>
      </c>
      <c r="D44" s="41" t="str">
        <f t="shared" si="23"/>
        <v/>
      </c>
      <c r="E44" s="41" t="str">
        <f t="shared" si="23"/>
        <v/>
      </c>
      <c r="F44" s="41" t="str">
        <f t="shared" si="23"/>
        <v/>
      </c>
      <c r="G44" s="41" t="str">
        <f t="shared" si="23"/>
        <v/>
      </c>
      <c r="H44" s="41" t="str">
        <f t="shared" si="23"/>
        <v/>
      </c>
      <c r="I44" s="41" t="str">
        <f t="shared" si="23"/>
        <v/>
      </c>
      <c r="J44" s="41" t="str">
        <f t="shared" si="23"/>
        <v/>
      </c>
      <c r="K44" s="41" t="str">
        <f t="shared" si="23"/>
        <v/>
      </c>
      <c r="L44" s="41" t="str">
        <f t="shared" si="23"/>
        <v/>
      </c>
      <c r="M44" s="41" t="str">
        <f t="shared" si="23"/>
        <v/>
      </c>
      <c r="N44" s="41" t="str">
        <f t="shared" si="23"/>
        <v/>
      </c>
      <c r="O44" s="41" t="str">
        <f t="shared" si="23"/>
        <v/>
      </c>
      <c r="P44" s="41" t="str">
        <f t="shared" si="23"/>
        <v/>
      </c>
      <c r="Q44" s="41" t="str">
        <f t="shared" si="23"/>
        <v/>
      </c>
      <c r="R44" s="41" t="str">
        <f t="shared" si="23"/>
        <v/>
      </c>
      <c r="S44" s="41" t="str">
        <f t="shared" si="23"/>
        <v/>
      </c>
      <c r="T44" s="41" t="str">
        <f t="shared" si="23"/>
        <v/>
      </c>
      <c r="U44" s="41" t="str">
        <f t="shared" si="23"/>
        <v/>
      </c>
      <c r="V44" s="41" t="str">
        <f t="shared" si="23"/>
        <v/>
      </c>
      <c r="W44" s="41" t="str">
        <f t="shared" si="23"/>
        <v/>
      </c>
      <c r="X44" s="41" t="str">
        <f t="shared" si="23"/>
        <v/>
      </c>
      <c r="Y44" s="41" t="str">
        <f t="shared" si="23"/>
        <v/>
      </c>
      <c r="Z44" s="41" t="str">
        <f t="shared" si="23"/>
        <v/>
      </c>
      <c r="AA44" s="41" t="str">
        <f t="shared" si="23"/>
        <v/>
      </c>
      <c r="AB44" s="41" t="str">
        <f t="shared" si="23"/>
        <v/>
      </c>
      <c r="AC44" s="41" t="str">
        <f t="shared" si="23"/>
        <v/>
      </c>
      <c r="AD44" s="41" t="str">
        <f t="shared" si="23"/>
        <v/>
      </c>
      <c r="AE44" s="41" t="str">
        <f t="shared" si="23"/>
        <v/>
      </c>
      <c r="AF44" s="8" t="str">
        <f t="shared" si="20"/>
        <v/>
      </c>
      <c r="AI44" s="3"/>
      <c r="AJ44" s="3"/>
      <c r="AK44" s="3"/>
      <c r="AL44" s="3"/>
      <c r="AM44" s="3"/>
      <c r="AN44" s="3"/>
      <c r="AO44" s="3"/>
      <c r="AP44" s="3"/>
      <c r="AQ44" s="3"/>
      <c r="AR44" s="3"/>
      <c r="AS44" s="3"/>
      <c r="AT44" s="3"/>
      <c r="AU44" s="3"/>
      <c r="AV44" s="3"/>
      <c r="AW44" s="3"/>
      <c r="AX44" s="3"/>
      <c r="AY44" s="3"/>
      <c r="AZ44" s="3"/>
    </row>
    <row r="45" spans="1:52" s="8" customFormat="1" ht="15" customHeight="1">
      <c r="A45" s="21">
        <f t="shared" si="17"/>
        <v>0.2</v>
      </c>
      <c r="B45" s="7" t="s">
        <v>203</v>
      </c>
      <c r="C45" s="41" t="str">
        <f t="shared" ref="C45:AE45" si="24">IF(C11="x",$A45,"")</f>
        <v/>
      </c>
      <c r="D45" s="41">
        <f t="shared" si="24"/>
        <v>0.2</v>
      </c>
      <c r="E45" s="41" t="str">
        <f t="shared" si="24"/>
        <v/>
      </c>
      <c r="F45" s="41" t="str">
        <f t="shared" si="24"/>
        <v/>
      </c>
      <c r="G45" s="41" t="str">
        <f t="shared" si="24"/>
        <v/>
      </c>
      <c r="H45" s="41" t="str">
        <f t="shared" si="24"/>
        <v/>
      </c>
      <c r="I45" s="41" t="str">
        <f t="shared" si="24"/>
        <v/>
      </c>
      <c r="J45" s="41">
        <f t="shared" si="24"/>
        <v>0.2</v>
      </c>
      <c r="K45" s="41">
        <f t="shared" si="24"/>
        <v>0.2</v>
      </c>
      <c r="L45" s="41" t="str">
        <f t="shared" si="24"/>
        <v/>
      </c>
      <c r="M45" s="41" t="str">
        <f t="shared" si="24"/>
        <v/>
      </c>
      <c r="N45" s="41" t="str">
        <f t="shared" si="24"/>
        <v/>
      </c>
      <c r="O45" s="41" t="str">
        <f t="shared" si="24"/>
        <v/>
      </c>
      <c r="P45" s="41" t="str">
        <f t="shared" si="24"/>
        <v/>
      </c>
      <c r="Q45" s="41" t="str">
        <f t="shared" si="24"/>
        <v/>
      </c>
      <c r="R45" s="41">
        <f t="shared" si="24"/>
        <v>0.2</v>
      </c>
      <c r="S45" s="41" t="str">
        <f t="shared" si="24"/>
        <v/>
      </c>
      <c r="T45" s="41" t="str">
        <f t="shared" si="24"/>
        <v/>
      </c>
      <c r="U45" s="41">
        <f t="shared" si="24"/>
        <v>0.2</v>
      </c>
      <c r="V45" s="41" t="str">
        <f t="shared" si="24"/>
        <v/>
      </c>
      <c r="W45" s="41" t="str">
        <f t="shared" si="24"/>
        <v/>
      </c>
      <c r="X45" s="41" t="str">
        <f t="shared" si="24"/>
        <v/>
      </c>
      <c r="Y45" s="41" t="str">
        <f t="shared" si="24"/>
        <v/>
      </c>
      <c r="Z45" s="41" t="str">
        <f t="shared" si="24"/>
        <v/>
      </c>
      <c r="AA45" s="41" t="str">
        <f t="shared" si="24"/>
        <v/>
      </c>
      <c r="AB45" s="41" t="str">
        <f t="shared" si="24"/>
        <v/>
      </c>
      <c r="AC45" s="41" t="str">
        <f t="shared" si="24"/>
        <v/>
      </c>
      <c r="AD45" s="41" t="str">
        <f t="shared" si="24"/>
        <v/>
      </c>
      <c r="AE45" s="41">
        <f t="shared" si="24"/>
        <v>0.2</v>
      </c>
      <c r="AF45" s="8">
        <f t="shared" si="20"/>
        <v>1.2</v>
      </c>
      <c r="AI45" s="3"/>
      <c r="AJ45" s="3"/>
      <c r="AK45" s="3"/>
      <c r="AL45" s="3"/>
      <c r="AM45" s="3"/>
      <c r="AN45" s="3"/>
      <c r="AO45" s="3"/>
      <c r="AP45" s="3"/>
      <c r="AQ45" s="3"/>
      <c r="AR45" s="3"/>
      <c r="AS45" s="3"/>
      <c r="AT45" s="3"/>
      <c r="AU45" s="3"/>
      <c r="AV45" s="3"/>
      <c r="AW45" s="3"/>
      <c r="AX45" s="3"/>
      <c r="AY45" s="3"/>
      <c r="AZ45" s="3"/>
    </row>
    <row r="46" spans="1:52" s="8" customFormat="1" ht="15" customHeight="1">
      <c r="A46" s="21">
        <f t="shared" si="17"/>
        <v>0</v>
      </c>
      <c r="B46" s="7" t="s">
        <v>204</v>
      </c>
      <c r="C46" s="41" t="str">
        <f t="shared" ref="C46:AE46" si="25">IF(C12="x",$A46,"")</f>
        <v/>
      </c>
      <c r="D46" s="41" t="str">
        <f t="shared" si="25"/>
        <v/>
      </c>
      <c r="E46" s="41" t="str">
        <f t="shared" si="25"/>
        <v/>
      </c>
      <c r="F46" s="41" t="str">
        <f t="shared" si="25"/>
        <v/>
      </c>
      <c r="G46" s="41" t="str">
        <f t="shared" si="25"/>
        <v/>
      </c>
      <c r="H46" s="41" t="str">
        <f t="shared" si="25"/>
        <v/>
      </c>
      <c r="I46" s="41" t="str">
        <f t="shared" si="25"/>
        <v/>
      </c>
      <c r="J46" s="41" t="str">
        <f t="shared" si="25"/>
        <v/>
      </c>
      <c r="K46" s="41" t="str">
        <f t="shared" si="25"/>
        <v/>
      </c>
      <c r="L46" s="41" t="str">
        <f t="shared" si="25"/>
        <v/>
      </c>
      <c r="M46" s="41" t="str">
        <f t="shared" si="25"/>
        <v/>
      </c>
      <c r="N46" s="41" t="str">
        <f t="shared" si="25"/>
        <v/>
      </c>
      <c r="O46" s="41" t="str">
        <f t="shared" si="25"/>
        <v/>
      </c>
      <c r="P46" s="41" t="str">
        <f t="shared" si="25"/>
        <v/>
      </c>
      <c r="Q46" s="41" t="str">
        <f t="shared" si="25"/>
        <v/>
      </c>
      <c r="R46" s="41" t="str">
        <f t="shared" si="25"/>
        <v/>
      </c>
      <c r="S46" s="41" t="str">
        <f t="shared" si="25"/>
        <v/>
      </c>
      <c r="T46" s="41" t="str">
        <f t="shared" si="25"/>
        <v/>
      </c>
      <c r="U46" s="41" t="str">
        <f t="shared" si="25"/>
        <v/>
      </c>
      <c r="V46" s="41" t="str">
        <f t="shared" si="25"/>
        <v/>
      </c>
      <c r="W46" s="41" t="str">
        <f t="shared" si="25"/>
        <v/>
      </c>
      <c r="X46" s="41" t="str">
        <f t="shared" si="25"/>
        <v/>
      </c>
      <c r="Y46" s="41" t="str">
        <f t="shared" si="25"/>
        <v/>
      </c>
      <c r="Z46" s="41" t="str">
        <f t="shared" si="25"/>
        <v/>
      </c>
      <c r="AA46" s="41" t="str">
        <f t="shared" si="25"/>
        <v/>
      </c>
      <c r="AB46" s="41" t="str">
        <f t="shared" si="25"/>
        <v/>
      </c>
      <c r="AC46" s="41" t="str">
        <f t="shared" si="25"/>
        <v/>
      </c>
      <c r="AD46" s="41" t="str">
        <f t="shared" si="25"/>
        <v/>
      </c>
      <c r="AE46" s="41" t="str">
        <f t="shared" si="25"/>
        <v/>
      </c>
      <c r="AF46" s="8" t="str">
        <f t="shared" si="20"/>
        <v/>
      </c>
      <c r="AI46" s="3"/>
      <c r="AJ46" s="3"/>
      <c r="AK46" s="3"/>
      <c r="AL46" s="3"/>
      <c r="AM46" s="3"/>
      <c r="AN46" s="3"/>
      <c r="AO46" s="3"/>
      <c r="AP46" s="3"/>
      <c r="AQ46" s="3"/>
      <c r="AR46" s="3"/>
      <c r="AS46" s="3"/>
      <c r="AT46" s="3"/>
      <c r="AU46" s="3"/>
      <c r="AV46" s="3"/>
      <c r="AW46" s="3"/>
      <c r="AX46" s="3"/>
      <c r="AY46" s="3"/>
      <c r="AZ46" s="3"/>
    </row>
    <row r="47" spans="1:52" s="8" customFormat="1" ht="15" customHeight="1">
      <c r="A47" s="21">
        <f t="shared" si="17"/>
        <v>0</v>
      </c>
      <c r="B47" s="7" t="s">
        <v>205</v>
      </c>
      <c r="C47" s="41" t="str">
        <f t="shared" ref="C47:AE47" si="26">IF(C13="x",$A47,"")</f>
        <v/>
      </c>
      <c r="D47" s="41" t="str">
        <f t="shared" si="26"/>
        <v/>
      </c>
      <c r="E47" s="41" t="str">
        <f t="shared" si="26"/>
        <v/>
      </c>
      <c r="F47" s="41" t="str">
        <f t="shared" si="26"/>
        <v/>
      </c>
      <c r="G47" s="41" t="str">
        <f t="shared" si="26"/>
        <v/>
      </c>
      <c r="H47" s="41" t="str">
        <f t="shared" si="26"/>
        <v/>
      </c>
      <c r="I47" s="41" t="str">
        <f t="shared" si="26"/>
        <v/>
      </c>
      <c r="J47" s="41" t="str">
        <f t="shared" si="26"/>
        <v/>
      </c>
      <c r="K47" s="41" t="str">
        <f t="shared" si="26"/>
        <v/>
      </c>
      <c r="L47" s="41" t="str">
        <f t="shared" si="26"/>
        <v/>
      </c>
      <c r="M47" s="41" t="str">
        <f t="shared" si="26"/>
        <v/>
      </c>
      <c r="N47" s="41" t="str">
        <f t="shared" si="26"/>
        <v/>
      </c>
      <c r="O47" s="41" t="str">
        <f t="shared" si="26"/>
        <v/>
      </c>
      <c r="P47" s="41" t="str">
        <f t="shared" si="26"/>
        <v/>
      </c>
      <c r="Q47" s="41" t="str">
        <f t="shared" si="26"/>
        <v/>
      </c>
      <c r="R47" s="41" t="str">
        <f t="shared" si="26"/>
        <v/>
      </c>
      <c r="S47" s="41" t="str">
        <f t="shared" si="26"/>
        <v/>
      </c>
      <c r="T47" s="41" t="str">
        <f t="shared" si="26"/>
        <v/>
      </c>
      <c r="U47" s="41" t="str">
        <f t="shared" si="26"/>
        <v/>
      </c>
      <c r="V47" s="41" t="str">
        <f t="shared" si="26"/>
        <v/>
      </c>
      <c r="W47" s="41" t="str">
        <f t="shared" si="26"/>
        <v/>
      </c>
      <c r="X47" s="41" t="str">
        <f t="shared" si="26"/>
        <v/>
      </c>
      <c r="Y47" s="41" t="str">
        <f t="shared" si="26"/>
        <v/>
      </c>
      <c r="Z47" s="41" t="str">
        <f t="shared" si="26"/>
        <v/>
      </c>
      <c r="AA47" s="41" t="str">
        <f t="shared" si="26"/>
        <v/>
      </c>
      <c r="AB47" s="41" t="str">
        <f t="shared" si="26"/>
        <v/>
      </c>
      <c r="AC47" s="41" t="str">
        <f t="shared" si="26"/>
        <v/>
      </c>
      <c r="AD47" s="41" t="str">
        <f t="shared" si="26"/>
        <v/>
      </c>
      <c r="AE47" s="41" t="str">
        <f t="shared" si="26"/>
        <v/>
      </c>
      <c r="AF47" s="8" t="str">
        <f t="shared" si="20"/>
        <v/>
      </c>
      <c r="AI47" s="3"/>
      <c r="AJ47" s="3"/>
      <c r="AK47" s="3"/>
      <c r="AL47" s="3"/>
      <c r="AM47" s="3"/>
      <c r="AN47" s="3"/>
      <c r="AO47" s="3"/>
      <c r="AP47" s="3"/>
      <c r="AQ47" s="3"/>
      <c r="AR47" s="3"/>
      <c r="AS47" s="3"/>
      <c r="AT47" s="3"/>
      <c r="AU47" s="3"/>
      <c r="AV47" s="3"/>
      <c r="AW47" s="3"/>
      <c r="AX47" s="3"/>
      <c r="AY47" s="3"/>
      <c r="AZ47" s="3"/>
    </row>
    <row r="48" spans="1:52" s="8" customFormat="1" ht="15" customHeight="1">
      <c r="A48" s="21">
        <f t="shared" si="17"/>
        <v>0</v>
      </c>
      <c r="B48" s="7" t="s">
        <v>206</v>
      </c>
      <c r="C48" s="41" t="str">
        <f t="shared" ref="C48:AE48" si="27">IF(C14="x",$A48,"")</f>
        <v/>
      </c>
      <c r="D48" s="41" t="str">
        <f t="shared" si="27"/>
        <v/>
      </c>
      <c r="E48" s="41" t="str">
        <f t="shared" si="27"/>
        <v/>
      </c>
      <c r="F48" s="41" t="str">
        <f t="shared" si="27"/>
        <v/>
      </c>
      <c r="G48" s="41" t="str">
        <f t="shared" si="27"/>
        <v/>
      </c>
      <c r="H48" s="41" t="str">
        <f t="shared" si="27"/>
        <v/>
      </c>
      <c r="I48" s="41" t="str">
        <f t="shared" si="27"/>
        <v/>
      </c>
      <c r="J48" s="41" t="str">
        <f t="shared" si="27"/>
        <v/>
      </c>
      <c r="K48" s="41" t="str">
        <f t="shared" si="27"/>
        <v/>
      </c>
      <c r="L48" s="41" t="str">
        <f t="shared" si="27"/>
        <v/>
      </c>
      <c r="M48" s="41" t="str">
        <f t="shared" si="27"/>
        <v/>
      </c>
      <c r="N48" s="41" t="str">
        <f t="shared" si="27"/>
        <v/>
      </c>
      <c r="O48" s="41" t="str">
        <f t="shared" si="27"/>
        <v/>
      </c>
      <c r="P48" s="41" t="str">
        <f t="shared" si="27"/>
        <v/>
      </c>
      <c r="Q48" s="41" t="str">
        <f t="shared" si="27"/>
        <v/>
      </c>
      <c r="R48" s="41" t="str">
        <f t="shared" si="27"/>
        <v/>
      </c>
      <c r="S48" s="41" t="str">
        <f t="shared" si="27"/>
        <v/>
      </c>
      <c r="T48" s="41" t="str">
        <f t="shared" si="27"/>
        <v/>
      </c>
      <c r="U48" s="41" t="str">
        <f t="shared" si="27"/>
        <v/>
      </c>
      <c r="V48" s="41" t="str">
        <f t="shared" si="27"/>
        <v/>
      </c>
      <c r="W48" s="41" t="str">
        <f t="shared" si="27"/>
        <v/>
      </c>
      <c r="X48" s="41" t="str">
        <f t="shared" si="27"/>
        <v/>
      </c>
      <c r="Y48" s="41" t="str">
        <f t="shared" si="27"/>
        <v/>
      </c>
      <c r="Z48" s="41" t="str">
        <f t="shared" si="27"/>
        <v/>
      </c>
      <c r="AA48" s="41" t="str">
        <f t="shared" si="27"/>
        <v/>
      </c>
      <c r="AB48" s="41" t="str">
        <f t="shared" si="27"/>
        <v/>
      </c>
      <c r="AC48" s="41" t="str">
        <f t="shared" si="27"/>
        <v/>
      </c>
      <c r="AD48" s="41" t="str">
        <f t="shared" si="27"/>
        <v/>
      </c>
      <c r="AE48" s="41" t="str">
        <f t="shared" si="27"/>
        <v/>
      </c>
      <c r="AF48" s="8" t="str">
        <f t="shared" si="20"/>
        <v/>
      </c>
      <c r="AI48" s="3"/>
      <c r="AJ48" s="3"/>
      <c r="AK48" s="3"/>
      <c r="AL48" s="3"/>
      <c r="AM48" s="3"/>
      <c r="AN48" s="3"/>
      <c r="AO48" s="3"/>
      <c r="AP48" s="3"/>
      <c r="AQ48" s="3"/>
      <c r="AR48" s="3"/>
      <c r="AS48" s="3"/>
      <c r="AT48" s="3"/>
      <c r="AU48" s="3"/>
      <c r="AV48" s="3"/>
      <c r="AW48" s="3"/>
      <c r="AX48" s="3"/>
      <c r="AY48" s="3"/>
      <c r="AZ48" s="3"/>
    </row>
    <row r="49" spans="1:52" s="8" customFormat="1" ht="15" customHeight="1">
      <c r="A49" s="21">
        <f t="shared" si="17"/>
        <v>0</v>
      </c>
      <c r="B49" s="7" t="s">
        <v>207</v>
      </c>
      <c r="C49" s="41" t="str">
        <f t="shared" ref="C49:AE49" si="28">IF(C15="x",$A49,"")</f>
        <v/>
      </c>
      <c r="D49" s="41" t="str">
        <f t="shared" si="28"/>
        <v/>
      </c>
      <c r="E49" s="41" t="str">
        <f t="shared" si="28"/>
        <v/>
      </c>
      <c r="F49" s="41" t="str">
        <f t="shared" si="28"/>
        <v/>
      </c>
      <c r="G49" s="41" t="str">
        <f t="shared" si="28"/>
        <v/>
      </c>
      <c r="H49" s="41" t="str">
        <f t="shared" si="28"/>
        <v/>
      </c>
      <c r="I49" s="41" t="str">
        <f t="shared" si="28"/>
        <v/>
      </c>
      <c r="J49" s="41" t="str">
        <f t="shared" si="28"/>
        <v/>
      </c>
      <c r="K49" s="41" t="str">
        <f t="shared" si="28"/>
        <v/>
      </c>
      <c r="L49" s="41" t="str">
        <f t="shared" si="28"/>
        <v/>
      </c>
      <c r="M49" s="41" t="str">
        <f t="shared" si="28"/>
        <v/>
      </c>
      <c r="N49" s="41" t="str">
        <f t="shared" si="28"/>
        <v/>
      </c>
      <c r="O49" s="41" t="str">
        <f t="shared" si="28"/>
        <v/>
      </c>
      <c r="P49" s="41" t="str">
        <f t="shared" si="28"/>
        <v/>
      </c>
      <c r="Q49" s="41" t="str">
        <f t="shared" si="28"/>
        <v/>
      </c>
      <c r="R49" s="41" t="str">
        <f t="shared" si="28"/>
        <v/>
      </c>
      <c r="S49" s="41" t="str">
        <f t="shared" si="28"/>
        <v/>
      </c>
      <c r="T49" s="41" t="str">
        <f t="shared" si="28"/>
        <v/>
      </c>
      <c r="U49" s="41" t="str">
        <f t="shared" si="28"/>
        <v/>
      </c>
      <c r="V49" s="41" t="str">
        <f t="shared" si="28"/>
        <v/>
      </c>
      <c r="W49" s="41" t="str">
        <f t="shared" si="28"/>
        <v/>
      </c>
      <c r="X49" s="41" t="str">
        <f t="shared" si="28"/>
        <v/>
      </c>
      <c r="Y49" s="41" t="str">
        <f t="shared" si="28"/>
        <v/>
      </c>
      <c r="Z49" s="41" t="str">
        <f t="shared" si="28"/>
        <v/>
      </c>
      <c r="AA49" s="41" t="str">
        <f t="shared" si="28"/>
        <v/>
      </c>
      <c r="AB49" s="41" t="str">
        <f t="shared" si="28"/>
        <v/>
      </c>
      <c r="AC49" s="41" t="str">
        <f t="shared" si="28"/>
        <v/>
      </c>
      <c r="AD49" s="41" t="str">
        <f t="shared" si="28"/>
        <v/>
      </c>
      <c r="AE49" s="41" t="str">
        <f t="shared" si="28"/>
        <v/>
      </c>
      <c r="AF49" s="8" t="str">
        <f t="shared" si="20"/>
        <v/>
      </c>
      <c r="AI49" s="3"/>
      <c r="AJ49" s="3"/>
      <c r="AK49" s="3"/>
      <c r="AL49" s="3"/>
      <c r="AM49" s="3"/>
      <c r="AN49" s="3"/>
      <c r="AO49" s="3"/>
      <c r="AP49" s="3"/>
      <c r="AQ49" s="3"/>
      <c r="AR49" s="3"/>
      <c r="AS49" s="3"/>
      <c r="AT49" s="3"/>
      <c r="AU49" s="3"/>
      <c r="AV49" s="3"/>
      <c r="AW49" s="3"/>
      <c r="AX49" s="3"/>
      <c r="AY49" s="3"/>
      <c r="AZ49" s="3"/>
    </row>
    <row r="50" spans="1:52" s="8" customFormat="1" ht="15" customHeight="1">
      <c r="A50" s="21">
        <f t="shared" si="17"/>
        <v>0.1</v>
      </c>
      <c r="B50" s="7" t="s">
        <v>208</v>
      </c>
      <c r="C50" s="41" t="str">
        <f t="shared" ref="C50:AE50" si="29">IF(C16="x",$A50,"")</f>
        <v/>
      </c>
      <c r="D50" s="41">
        <f t="shared" si="29"/>
        <v>0.1</v>
      </c>
      <c r="E50" s="41" t="str">
        <f t="shared" si="29"/>
        <v/>
      </c>
      <c r="F50" s="41" t="str">
        <f t="shared" si="29"/>
        <v/>
      </c>
      <c r="G50" s="41" t="str">
        <f t="shared" si="29"/>
        <v/>
      </c>
      <c r="H50" s="41" t="str">
        <f t="shared" si="29"/>
        <v/>
      </c>
      <c r="I50" s="41" t="str">
        <f t="shared" si="29"/>
        <v/>
      </c>
      <c r="J50" s="41">
        <f t="shared" si="29"/>
        <v>0.1</v>
      </c>
      <c r="K50" s="41">
        <f t="shared" si="29"/>
        <v>0.1</v>
      </c>
      <c r="L50" s="41" t="str">
        <f t="shared" si="29"/>
        <v/>
      </c>
      <c r="M50" s="41" t="str">
        <f t="shared" si="29"/>
        <v/>
      </c>
      <c r="N50" s="41" t="str">
        <f t="shared" si="29"/>
        <v/>
      </c>
      <c r="O50" s="41" t="str">
        <f t="shared" si="29"/>
        <v/>
      </c>
      <c r="P50" s="41" t="str">
        <f t="shared" si="29"/>
        <v/>
      </c>
      <c r="Q50" s="41" t="str">
        <f t="shared" si="29"/>
        <v/>
      </c>
      <c r="R50" s="41">
        <f t="shared" si="29"/>
        <v>0.1</v>
      </c>
      <c r="S50" s="41" t="str">
        <f t="shared" si="29"/>
        <v/>
      </c>
      <c r="T50" s="41" t="str">
        <f t="shared" si="29"/>
        <v/>
      </c>
      <c r="U50" s="41">
        <f t="shared" si="29"/>
        <v>0.1</v>
      </c>
      <c r="V50" s="41" t="str">
        <f t="shared" si="29"/>
        <v/>
      </c>
      <c r="W50" s="41" t="str">
        <f t="shared" si="29"/>
        <v/>
      </c>
      <c r="X50" s="41" t="str">
        <f t="shared" si="29"/>
        <v/>
      </c>
      <c r="Y50" s="41" t="str">
        <f t="shared" si="29"/>
        <v/>
      </c>
      <c r="Z50" s="41" t="str">
        <f t="shared" si="29"/>
        <v/>
      </c>
      <c r="AA50" s="41" t="str">
        <f t="shared" si="29"/>
        <v/>
      </c>
      <c r="AB50" s="41" t="str">
        <f t="shared" si="29"/>
        <v/>
      </c>
      <c r="AC50" s="41" t="str">
        <f t="shared" si="29"/>
        <v/>
      </c>
      <c r="AD50" s="41" t="str">
        <f t="shared" si="29"/>
        <v/>
      </c>
      <c r="AE50" s="41">
        <f t="shared" si="29"/>
        <v>0.1</v>
      </c>
      <c r="AF50" s="8">
        <f t="shared" si="20"/>
        <v>0.6</v>
      </c>
      <c r="AI50" s="3"/>
      <c r="AJ50" s="3"/>
      <c r="AK50" s="3"/>
      <c r="AL50" s="3"/>
      <c r="AM50" s="3"/>
      <c r="AN50" s="3"/>
      <c r="AO50" s="3"/>
      <c r="AP50" s="3"/>
      <c r="AQ50" s="3"/>
      <c r="AR50" s="3"/>
      <c r="AS50" s="3"/>
      <c r="AT50" s="3"/>
      <c r="AU50" s="3"/>
      <c r="AV50" s="3"/>
      <c r="AW50" s="3"/>
      <c r="AX50" s="3"/>
      <c r="AY50" s="3"/>
      <c r="AZ50" s="3"/>
    </row>
    <row r="51" spans="1:52" s="8" customFormat="1" ht="15" customHeight="1">
      <c r="A51" s="21">
        <f t="shared" si="17"/>
        <v>0</v>
      </c>
      <c r="B51" s="7" t="s">
        <v>209</v>
      </c>
      <c r="C51" s="41" t="str">
        <f t="shared" ref="C51:AE51" si="30">IF(C17="x",$A51,"")</f>
        <v/>
      </c>
      <c r="D51" s="41" t="str">
        <f t="shared" si="30"/>
        <v/>
      </c>
      <c r="E51" s="41" t="str">
        <f t="shared" si="30"/>
        <v/>
      </c>
      <c r="F51" s="41" t="str">
        <f t="shared" si="30"/>
        <v/>
      </c>
      <c r="G51" s="41" t="str">
        <f t="shared" si="30"/>
        <v/>
      </c>
      <c r="H51" s="41" t="str">
        <f t="shared" si="30"/>
        <v/>
      </c>
      <c r="I51" s="41" t="str">
        <f t="shared" si="30"/>
        <v/>
      </c>
      <c r="J51" s="41" t="str">
        <f t="shared" si="30"/>
        <v/>
      </c>
      <c r="K51" s="41" t="str">
        <f t="shared" si="30"/>
        <v/>
      </c>
      <c r="L51" s="41" t="str">
        <f t="shared" si="30"/>
        <v/>
      </c>
      <c r="M51" s="41" t="str">
        <f t="shared" si="30"/>
        <v/>
      </c>
      <c r="N51" s="41" t="str">
        <f t="shared" si="30"/>
        <v/>
      </c>
      <c r="O51" s="41" t="str">
        <f t="shared" si="30"/>
        <v/>
      </c>
      <c r="P51" s="41" t="str">
        <f t="shared" si="30"/>
        <v/>
      </c>
      <c r="Q51" s="41" t="str">
        <f t="shared" si="30"/>
        <v/>
      </c>
      <c r="R51" s="41" t="str">
        <f t="shared" si="30"/>
        <v/>
      </c>
      <c r="S51" s="41" t="str">
        <f t="shared" si="30"/>
        <v/>
      </c>
      <c r="T51" s="41" t="str">
        <f t="shared" si="30"/>
        <v/>
      </c>
      <c r="U51" s="41" t="str">
        <f t="shared" si="30"/>
        <v/>
      </c>
      <c r="V51" s="41" t="str">
        <f t="shared" si="30"/>
        <v/>
      </c>
      <c r="W51" s="41" t="str">
        <f t="shared" si="30"/>
        <v/>
      </c>
      <c r="X51" s="41" t="str">
        <f t="shared" si="30"/>
        <v/>
      </c>
      <c r="Y51" s="41" t="str">
        <f t="shared" si="30"/>
        <v/>
      </c>
      <c r="Z51" s="41" t="str">
        <f t="shared" si="30"/>
        <v/>
      </c>
      <c r="AA51" s="41" t="str">
        <f t="shared" si="30"/>
        <v/>
      </c>
      <c r="AB51" s="41" t="str">
        <f t="shared" si="30"/>
        <v/>
      </c>
      <c r="AC51" s="41" t="str">
        <f t="shared" si="30"/>
        <v/>
      </c>
      <c r="AD51" s="41" t="str">
        <f t="shared" si="30"/>
        <v/>
      </c>
      <c r="AE51" s="41" t="str">
        <f t="shared" si="30"/>
        <v/>
      </c>
      <c r="AF51" s="8" t="str">
        <f t="shared" si="20"/>
        <v/>
      </c>
      <c r="AI51" s="3"/>
      <c r="AJ51" s="3"/>
      <c r="AK51" s="3"/>
      <c r="AL51" s="3"/>
      <c r="AM51" s="3"/>
      <c r="AN51" s="3"/>
      <c r="AO51" s="3"/>
      <c r="AP51" s="3"/>
      <c r="AQ51" s="3"/>
      <c r="AR51" s="3"/>
      <c r="AS51" s="3"/>
      <c r="AT51" s="3"/>
      <c r="AU51" s="3"/>
      <c r="AV51" s="3"/>
      <c r="AW51" s="3"/>
      <c r="AX51" s="3"/>
      <c r="AY51" s="3"/>
      <c r="AZ51" s="3"/>
    </row>
    <row r="52" spans="1:52" s="8" customFormat="1" ht="15" customHeight="1">
      <c r="A52" s="21">
        <f t="shared" si="17"/>
        <v>0</v>
      </c>
      <c r="B52" s="7" t="s">
        <v>210</v>
      </c>
      <c r="C52" s="42" t="str">
        <f t="shared" ref="C52:AE52" si="31">IF(C18="x",$A52,"")</f>
        <v/>
      </c>
      <c r="D52" s="42" t="str">
        <f t="shared" si="31"/>
        <v/>
      </c>
      <c r="E52" s="42" t="str">
        <f t="shared" si="31"/>
        <v/>
      </c>
      <c r="F52" s="42" t="str">
        <f t="shared" si="31"/>
        <v/>
      </c>
      <c r="G52" s="42" t="str">
        <f t="shared" si="31"/>
        <v/>
      </c>
      <c r="H52" s="42" t="str">
        <f t="shared" si="31"/>
        <v/>
      </c>
      <c r="I52" s="42" t="str">
        <f t="shared" si="31"/>
        <v/>
      </c>
      <c r="J52" s="42" t="str">
        <f t="shared" si="31"/>
        <v/>
      </c>
      <c r="K52" s="42" t="str">
        <f t="shared" si="31"/>
        <v/>
      </c>
      <c r="L52" s="42" t="str">
        <f t="shared" si="31"/>
        <v/>
      </c>
      <c r="M52" s="42" t="str">
        <f t="shared" si="31"/>
        <v/>
      </c>
      <c r="N52" s="42" t="str">
        <f t="shared" si="31"/>
        <v/>
      </c>
      <c r="O52" s="42" t="str">
        <f t="shared" si="31"/>
        <v/>
      </c>
      <c r="P52" s="42" t="str">
        <f t="shared" si="31"/>
        <v/>
      </c>
      <c r="Q52" s="42" t="str">
        <f t="shared" si="31"/>
        <v/>
      </c>
      <c r="R52" s="42" t="str">
        <f t="shared" si="31"/>
        <v/>
      </c>
      <c r="S52" s="42" t="str">
        <f t="shared" si="31"/>
        <v/>
      </c>
      <c r="T52" s="42" t="str">
        <f t="shared" si="31"/>
        <v/>
      </c>
      <c r="U52" s="42" t="str">
        <f t="shared" si="31"/>
        <v/>
      </c>
      <c r="V52" s="42" t="str">
        <f t="shared" si="31"/>
        <v/>
      </c>
      <c r="W52" s="42" t="str">
        <f t="shared" si="31"/>
        <v/>
      </c>
      <c r="X52" s="42" t="str">
        <f t="shared" si="31"/>
        <v/>
      </c>
      <c r="Y52" s="42" t="str">
        <f t="shared" si="31"/>
        <v/>
      </c>
      <c r="Z52" s="42" t="str">
        <f t="shared" si="31"/>
        <v/>
      </c>
      <c r="AA52" s="42" t="str">
        <f t="shared" si="31"/>
        <v/>
      </c>
      <c r="AB52" s="42" t="str">
        <f t="shared" si="31"/>
        <v/>
      </c>
      <c r="AC52" s="42" t="str">
        <f t="shared" si="31"/>
        <v/>
      </c>
      <c r="AD52" s="42" t="str">
        <f t="shared" si="31"/>
        <v/>
      </c>
      <c r="AE52" s="42" t="str">
        <f t="shared" si="31"/>
        <v/>
      </c>
      <c r="AF52" s="8" t="str">
        <f t="shared" si="20"/>
        <v/>
      </c>
      <c r="AI52" s="3"/>
      <c r="AJ52" s="3"/>
      <c r="AK52" s="3"/>
      <c r="AL52" s="3"/>
      <c r="AM52" s="3"/>
      <c r="AN52" s="3"/>
      <c r="AO52" s="3"/>
      <c r="AP52" s="3"/>
      <c r="AQ52" s="3"/>
      <c r="AR52" s="3"/>
      <c r="AS52" s="3"/>
      <c r="AT52" s="3"/>
      <c r="AU52" s="3"/>
      <c r="AV52" s="3"/>
      <c r="AW52" s="3"/>
      <c r="AX52" s="3"/>
      <c r="AY52" s="3"/>
      <c r="AZ52" s="3"/>
    </row>
    <row r="53" spans="1:52">
      <c r="C53" s="23" t="str">
        <f t="shared" ref="C53:AE53" si="32">IF(SUM(C40:C52)&gt;0,SUM(C40:C52),"")</f>
        <v/>
      </c>
      <c r="D53" s="23">
        <f>IF(SUM(D40:D52)&gt;0,SUM(D40:D52),"")</f>
        <v>0.30000000000000004</v>
      </c>
      <c r="E53" s="23" t="str">
        <f t="shared" si="32"/>
        <v/>
      </c>
      <c r="F53" s="23" t="str">
        <f t="shared" si="32"/>
        <v/>
      </c>
      <c r="G53" s="23" t="str">
        <f t="shared" si="32"/>
        <v/>
      </c>
      <c r="H53" s="23" t="str">
        <f t="shared" si="32"/>
        <v/>
      </c>
      <c r="I53" s="23" t="str">
        <f t="shared" si="32"/>
        <v/>
      </c>
      <c r="J53" s="23">
        <f t="shared" si="32"/>
        <v>0.99999999999999989</v>
      </c>
      <c r="K53" s="23">
        <f t="shared" si="32"/>
        <v>0.99999999999999989</v>
      </c>
      <c r="L53" s="23" t="str">
        <f t="shared" si="32"/>
        <v/>
      </c>
      <c r="M53" s="23" t="str">
        <f t="shared" si="32"/>
        <v/>
      </c>
      <c r="N53" s="23" t="str">
        <f t="shared" si="32"/>
        <v/>
      </c>
      <c r="O53" s="23" t="str">
        <f t="shared" si="32"/>
        <v/>
      </c>
      <c r="P53" s="23" t="str">
        <f t="shared" si="32"/>
        <v/>
      </c>
      <c r="Q53" s="23" t="str">
        <f t="shared" si="32"/>
        <v/>
      </c>
      <c r="R53" s="23">
        <f t="shared" si="32"/>
        <v>0.99999999999999989</v>
      </c>
      <c r="S53" s="23" t="str">
        <f t="shared" si="32"/>
        <v/>
      </c>
      <c r="T53" s="23" t="str">
        <f t="shared" si="32"/>
        <v/>
      </c>
      <c r="U53" s="23">
        <f t="shared" si="32"/>
        <v>0.99999999999999989</v>
      </c>
      <c r="V53" s="23" t="str">
        <f t="shared" si="32"/>
        <v/>
      </c>
      <c r="W53" s="23" t="str">
        <f t="shared" si="32"/>
        <v/>
      </c>
      <c r="X53" s="23" t="str">
        <f t="shared" si="32"/>
        <v/>
      </c>
      <c r="Y53" s="23" t="str">
        <f t="shared" si="32"/>
        <v/>
      </c>
      <c r="Z53" s="23" t="str">
        <f t="shared" si="32"/>
        <v/>
      </c>
      <c r="AA53" s="23" t="str">
        <f t="shared" si="32"/>
        <v/>
      </c>
      <c r="AB53" s="23" t="str">
        <f t="shared" si="32"/>
        <v/>
      </c>
      <c r="AC53" s="23" t="str">
        <f t="shared" si="32"/>
        <v/>
      </c>
      <c r="AD53" s="23" t="str">
        <f t="shared" si="32"/>
        <v/>
      </c>
      <c r="AE53" s="23">
        <f t="shared" si="32"/>
        <v>0.99999999999999989</v>
      </c>
    </row>
    <row r="55" spans="1:52">
      <c r="A55" s="8" t="s">
        <v>214</v>
      </c>
      <c r="B55" s="8">
        <v>1</v>
      </c>
      <c r="C55" s="8">
        <v>40</v>
      </c>
    </row>
    <row r="56" spans="1:52">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row>
    <row r="57" spans="1:52">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row>
    <row r="58" spans="1:52">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f>IFERROR(VLOOKUP($B$55,'PLOs-TQF-Mapping'!$C$54:$AF$59,J$56)*J40,"")</f>
        <v>0.85766353510834603</v>
      </c>
      <c r="K58" s="104">
        <f>IFERROR(VLOOKUP($B$55,'PLOs-TQF-Mapping'!$C$54:$AF$59,K$56)*K40,"")</f>
        <v>0.86445950159958551</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f>IFERROR(VLOOKUP($B$55,'PLOs-TQF-Mapping'!$C$54:$AF$59,U$56)*U40,"")</f>
        <v>0.89508467310218298</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f>IF(SUM(C58:AE58)&gt;0,SUM(C58:AE58),"")</f>
        <v>2.6172077098101147</v>
      </c>
    </row>
    <row r="59" spans="1:52">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1.0291962421300151</v>
      </c>
      <c r="K59" s="104">
        <f>IFERROR(VLOOKUP($B$55,'PLOs-TQF-Mapping'!$C$54:$AF$59,K$56)*K41,"")</f>
        <v>1.0373514019195025</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f>IFERROR(VLOOKUP($B$55,'PLOs-TQF-Mapping'!$C$54:$AF$59,U$56)*U41,"")</f>
        <v>1.0741016077226195</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33">IF(SUM(C59:AE59)&gt;0,SUM(C59:AE59),"")</f>
        <v>3.1406492517721372</v>
      </c>
    </row>
    <row r="60" spans="1:52">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f>IFERROR(VLOOKUP($B$55,'PLOs-TQF-Mapping'!$C$54:$AF$59,J$56)*J42,"")</f>
        <v>0.25729906053250379</v>
      </c>
      <c r="K60" s="104">
        <f>IFERROR(VLOOKUP($B$55,'PLOs-TQF-Mapping'!$C$54:$AF$59,K$56)*K42,"")</f>
        <v>0.25933785047987562</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f>IFERROR(VLOOKUP($B$55,'PLOs-TQF-Mapping'!$C$54:$AF$59,U$56)*U42,"")</f>
        <v>0.26852540193065488</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f t="shared" si="33"/>
        <v>0.78516231294303429</v>
      </c>
    </row>
    <row r="61" spans="1:52">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f>IFERROR(VLOOKUP($B$55,'PLOs-TQF-Mapping'!$C$54:$AF$59,J$56)*J43,"")</f>
        <v>0.25729906053250379</v>
      </c>
      <c r="K61" s="104">
        <f>IFERROR(VLOOKUP($B$55,'PLOs-TQF-Mapping'!$C$54:$AF$59,K$56)*K43,"")</f>
        <v>0.25933785047987562</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f>IFERROR(VLOOKUP($B$55,'PLOs-TQF-Mapping'!$C$54:$AF$59,U$56)*U43,"")</f>
        <v>0.26852540193065488</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f t="shared" si="33"/>
        <v>0.78516231294303429</v>
      </c>
    </row>
    <row r="62" spans="1:52">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33"/>
        <v/>
      </c>
    </row>
    <row r="63" spans="1:52">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f>IFERROR(VLOOKUP($B$55,'PLOs-TQF-Mapping'!$C$54:$AF$59,J$56)*J45,"")</f>
        <v>0.68613082808667691</v>
      </c>
      <c r="K63" s="104">
        <f>IFERROR(VLOOKUP($B$55,'PLOs-TQF-Mapping'!$C$54:$AF$59,K$56)*K45,"")</f>
        <v>0.69156760127966843</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f>IFERROR(VLOOKUP($B$55,'PLOs-TQF-Mapping'!$C$54:$AF$59,U$56)*U45,"")</f>
        <v>0.71606773848174643</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f t="shared" si="33"/>
        <v>2.0937661678480914</v>
      </c>
    </row>
    <row r="64" spans="1:52">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t="str">
        <f t="shared" si="33"/>
        <v/>
      </c>
    </row>
    <row r="65" spans="1:32">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33"/>
        <v/>
      </c>
    </row>
    <row r="66" spans="1:32">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33"/>
        <v/>
      </c>
    </row>
    <row r="67" spans="1:32">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33"/>
        <v/>
      </c>
    </row>
    <row r="68" spans="1:32">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f>IFERROR(VLOOKUP($B$55,'PLOs-TQF-Mapping'!$C$54:$AF$59,J$56)*J50,"")</f>
        <v>0.34306541404333846</v>
      </c>
      <c r="K68" s="104">
        <f>IFERROR(VLOOKUP($B$55,'PLOs-TQF-Mapping'!$C$54:$AF$59,K$56)*K50,"")</f>
        <v>0.34578380063983422</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f>IFERROR(VLOOKUP($B$55,'PLOs-TQF-Mapping'!$C$54:$AF$59,U$56)*U50,"")</f>
        <v>0.35803386924087321</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f t="shared" si="33"/>
        <v>1.0468830839240457</v>
      </c>
    </row>
    <row r="69" spans="1:32">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33"/>
        <v/>
      </c>
    </row>
    <row r="70" spans="1:32">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33"/>
        <v/>
      </c>
    </row>
    <row r="72" spans="1:32">
      <c r="A72" s="8" t="s">
        <v>116</v>
      </c>
      <c r="B72" s="8">
        <v>2</v>
      </c>
    </row>
    <row r="73" spans="1:32">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row>
    <row r="74" spans="1:32">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row>
    <row r="75" spans="1:32">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f>IFERROR(VLOOKUP($B$72,'PLOs-TQF-Mapping'!$C$54:$AF$59,R$56)*R40,"")</f>
        <v>0.88229425030041642</v>
      </c>
      <c r="S75" s="104" t="str">
        <f>IFERROR(VLOOKUP($B$72,'PLOs-TQF-Mapping'!$C$54:$AF$59,S$56)*S40,"")</f>
        <v/>
      </c>
      <c r="T75" s="104" t="str">
        <f>IFERROR(VLOOKUP($B$72,'PLOs-TQF-Mapping'!$C$54:$AF$59,T$56)*T40,"")</f>
        <v/>
      </c>
      <c r="U75" s="104">
        <f>IFERROR(VLOOKUP($B$72,'PLOs-TQF-Mapping'!$C$54:$AF$59,U$56)*U40,"")</f>
        <v>0.89508467310218298</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f>IF(SUM(C75:AE75)&gt;0,SUM(C75:AE75),"")</f>
        <v>1.7773789234025994</v>
      </c>
    </row>
    <row r="76" spans="1:32">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f>IFERROR(VLOOKUP($B$72,'PLOs-TQF-Mapping'!$C$54:$AF$59,R$56)*R41,"")</f>
        <v>1.0587531003604997</v>
      </c>
      <c r="S76" s="104" t="str">
        <f>IFERROR(VLOOKUP($B$72,'PLOs-TQF-Mapping'!$C$54:$AF$59,S$56)*S41,"")</f>
        <v/>
      </c>
      <c r="T76" s="104" t="str">
        <f>IFERROR(VLOOKUP($B$72,'PLOs-TQF-Mapping'!$C$54:$AF$59,T$56)*T41,"")</f>
        <v/>
      </c>
      <c r="U76" s="104">
        <f>IFERROR(VLOOKUP($B$72,'PLOs-TQF-Mapping'!$C$54:$AF$59,U$56)*U41,"")</f>
        <v>1.0741016077226195</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34">IF(SUM(C76:AE76)&gt;0,SUM(C76:AE76),"")</f>
        <v>2.1328547080831193</v>
      </c>
    </row>
    <row r="77" spans="1:32">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f>IFERROR(VLOOKUP($B$72,'PLOs-TQF-Mapping'!$C$54:$AF$59,R$56)*R42,"")</f>
        <v>0.26468827509012494</v>
      </c>
      <c r="S77" s="104" t="str">
        <f>IFERROR(VLOOKUP($B$72,'PLOs-TQF-Mapping'!$C$54:$AF$59,S$56)*S42,"")</f>
        <v/>
      </c>
      <c r="T77" s="104" t="str">
        <f>IFERROR(VLOOKUP($B$72,'PLOs-TQF-Mapping'!$C$54:$AF$59,T$56)*T42,"")</f>
        <v/>
      </c>
      <c r="U77" s="104">
        <f>IFERROR(VLOOKUP($B$72,'PLOs-TQF-Mapping'!$C$54:$AF$59,U$56)*U42,"")</f>
        <v>0.26852540193065488</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f t="shared" si="34"/>
        <v>0.53321367702077982</v>
      </c>
    </row>
    <row r="78" spans="1:32">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f>IFERROR(VLOOKUP($B$72,'PLOs-TQF-Mapping'!$C$54:$AF$59,R$56)*R43,"")</f>
        <v>0.26468827509012494</v>
      </c>
      <c r="S78" s="104" t="str">
        <f>IFERROR(VLOOKUP($B$72,'PLOs-TQF-Mapping'!$C$54:$AF$59,S$56)*S43,"")</f>
        <v/>
      </c>
      <c r="T78" s="104" t="str">
        <f>IFERROR(VLOOKUP($B$72,'PLOs-TQF-Mapping'!$C$54:$AF$59,T$56)*T43,"")</f>
        <v/>
      </c>
      <c r="U78" s="104">
        <f>IFERROR(VLOOKUP($B$72,'PLOs-TQF-Mapping'!$C$54:$AF$59,U$56)*U43,"")</f>
        <v>0.26852540193065488</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f t="shared" si="34"/>
        <v>0.53321367702077982</v>
      </c>
    </row>
    <row r="79" spans="1:32">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34"/>
        <v/>
      </c>
    </row>
    <row r="80" spans="1:32">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f>IFERROR(VLOOKUP($B$72,'PLOs-TQF-Mapping'!$C$54:$AF$59,R$56)*R45,"")</f>
        <v>0.7058354002403332</v>
      </c>
      <c r="S80" s="104" t="str">
        <f>IFERROR(VLOOKUP($B$72,'PLOs-TQF-Mapping'!$C$54:$AF$59,S$56)*S45,"")</f>
        <v/>
      </c>
      <c r="T80" s="104" t="str">
        <f>IFERROR(VLOOKUP($B$72,'PLOs-TQF-Mapping'!$C$54:$AF$59,T$56)*T45,"")</f>
        <v/>
      </c>
      <c r="U80" s="104">
        <f>IFERROR(VLOOKUP($B$72,'PLOs-TQF-Mapping'!$C$54:$AF$59,U$56)*U45,"")</f>
        <v>0.71606773848174643</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f t="shared" si="34"/>
        <v>1.4219031387220795</v>
      </c>
    </row>
    <row r="81" spans="1:32">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t="str">
        <f t="shared" si="34"/>
        <v/>
      </c>
    </row>
    <row r="82" spans="1:32">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34"/>
        <v/>
      </c>
    </row>
    <row r="83" spans="1:32">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34"/>
        <v/>
      </c>
    </row>
    <row r="84" spans="1:32">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34"/>
        <v/>
      </c>
    </row>
    <row r="85" spans="1:32">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f>IFERROR(VLOOKUP($B$72,'PLOs-TQF-Mapping'!$C$54:$AF$59,R$56)*R50,"")</f>
        <v>0.3529177001201666</v>
      </c>
      <c r="S85" s="104" t="str">
        <f>IFERROR(VLOOKUP($B$72,'PLOs-TQF-Mapping'!$C$54:$AF$59,S$56)*S50,"")</f>
        <v/>
      </c>
      <c r="T85" s="104" t="str">
        <f>IFERROR(VLOOKUP($B$72,'PLOs-TQF-Mapping'!$C$54:$AF$59,T$56)*T50,"")</f>
        <v/>
      </c>
      <c r="U85" s="104">
        <f>IFERROR(VLOOKUP($B$72,'PLOs-TQF-Mapping'!$C$54:$AF$59,U$56)*U50,"")</f>
        <v>0.35803386924087321</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f t="shared" si="34"/>
        <v>0.71095156936103976</v>
      </c>
    </row>
    <row r="86" spans="1:32">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34"/>
        <v/>
      </c>
    </row>
    <row r="87" spans="1:32">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34"/>
        <v/>
      </c>
    </row>
    <row r="89" spans="1:32">
      <c r="A89" s="8" t="s">
        <v>116</v>
      </c>
      <c r="B89" s="8">
        <v>3</v>
      </c>
    </row>
    <row r="90" spans="1:32">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row>
    <row r="91" spans="1:32">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row>
    <row r="92" spans="1:32">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f>IFERROR(VLOOKUP($B$89,'PLOs-TQF-Mapping'!$C$54:$AF$59,R$56)*R40,"")</f>
        <v>0.88229425030041642</v>
      </c>
      <c r="S92" s="104" t="str">
        <f>IFERROR(VLOOKUP($B$89,'PLOs-TQF-Mapping'!$C$54:$AF$59,S$56)*S40,"")</f>
        <v/>
      </c>
      <c r="T92" s="104" t="str">
        <f>IFERROR(VLOOKUP($B$89,'PLOs-TQF-Mapping'!$C$54:$AF$59,T$56)*T40,"")</f>
        <v/>
      </c>
      <c r="U92" s="104">
        <f>IFERROR(VLOOKUP($B$89,'PLOs-TQF-Mapping'!$C$54:$AF$59,U$56)*U40,"")</f>
        <v>0.89508467310218298</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f>IF(SUM(C92:AE92)&gt;0,SUM(C92:AE92),"")</f>
        <v>1.7773789234025994</v>
      </c>
    </row>
    <row r="93" spans="1:32">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f>IFERROR(VLOOKUP($B$89,'PLOs-TQF-Mapping'!$C$54:$AF$59,R$56)*R41,"")</f>
        <v>1.0587531003604997</v>
      </c>
      <c r="S93" s="104" t="str">
        <f>IFERROR(VLOOKUP($B$89,'PLOs-TQF-Mapping'!$C$54:$AF$59,S$56)*S41,"")</f>
        <v/>
      </c>
      <c r="T93" s="104" t="str">
        <f>IFERROR(VLOOKUP($B$89,'PLOs-TQF-Mapping'!$C$54:$AF$59,T$56)*T41,"")</f>
        <v/>
      </c>
      <c r="U93" s="104">
        <f>IFERROR(VLOOKUP($B$89,'PLOs-TQF-Mapping'!$C$54:$AF$59,U$56)*U41,"")</f>
        <v>1.0741016077226195</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f t="shared" ref="AF93:AF104" si="35">IF(SUM(C93:AE93)&gt;0,SUM(C93:AE93),"")</f>
        <v>2.1328547080831193</v>
      </c>
    </row>
    <row r="94" spans="1:32">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f>IFERROR(VLOOKUP($B$89,'PLOs-TQF-Mapping'!$C$54:$AF$59,R$56)*R42,"")</f>
        <v>0.26468827509012494</v>
      </c>
      <c r="S94" s="104" t="str">
        <f>IFERROR(VLOOKUP($B$89,'PLOs-TQF-Mapping'!$C$54:$AF$59,S$56)*S42,"")</f>
        <v/>
      </c>
      <c r="T94" s="104" t="str">
        <f>IFERROR(VLOOKUP($B$89,'PLOs-TQF-Mapping'!$C$54:$AF$59,T$56)*T42,"")</f>
        <v/>
      </c>
      <c r="U94" s="104">
        <f>IFERROR(VLOOKUP($B$89,'PLOs-TQF-Mapping'!$C$54:$AF$59,U$56)*U42,"")</f>
        <v>0.26852540193065488</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f t="shared" si="35"/>
        <v>0.53321367702077982</v>
      </c>
    </row>
    <row r="95" spans="1:32">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f>IFERROR(VLOOKUP($B$89,'PLOs-TQF-Mapping'!$C$54:$AF$59,R$56)*R43,"")</f>
        <v>0.26468827509012494</v>
      </c>
      <c r="S95" s="104" t="str">
        <f>IFERROR(VLOOKUP($B$89,'PLOs-TQF-Mapping'!$C$54:$AF$59,S$56)*S43,"")</f>
        <v/>
      </c>
      <c r="T95" s="104" t="str">
        <f>IFERROR(VLOOKUP($B$89,'PLOs-TQF-Mapping'!$C$54:$AF$59,T$56)*T43,"")</f>
        <v/>
      </c>
      <c r="U95" s="104">
        <f>IFERROR(VLOOKUP($B$89,'PLOs-TQF-Mapping'!$C$54:$AF$59,U$56)*U43,"")</f>
        <v>0.26852540193065488</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f t="shared" si="35"/>
        <v>0.53321367702077982</v>
      </c>
    </row>
    <row r="96" spans="1:32">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35"/>
        <v/>
      </c>
    </row>
    <row r="97" spans="1:32">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f>IFERROR(VLOOKUP($B$89,'PLOs-TQF-Mapping'!$C$54:$AF$59,R$56)*R45,"")</f>
        <v>0.7058354002403332</v>
      </c>
      <c r="S97" s="104" t="str">
        <f>IFERROR(VLOOKUP($B$89,'PLOs-TQF-Mapping'!$C$54:$AF$59,S$56)*S45,"")</f>
        <v/>
      </c>
      <c r="T97" s="104" t="str">
        <f>IFERROR(VLOOKUP($B$89,'PLOs-TQF-Mapping'!$C$54:$AF$59,T$56)*T45,"")</f>
        <v/>
      </c>
      <c r="U97" s="104">
        <f>IFERROR(VLOOKUP($B$89,'PLOs-TQF-Mapping'!$C$54:$AF$59,U$56)*U45,"")</f>
        <v>0.71606773848174643</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f t="shared" si="35"/>
        <v>1.4219031387220795</v>
      </c>
    </row>
    <row r="98" spans="1:32">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t="str">
        <f t="shared" si="35"/>
        <v/>
      </c>
    </row>
    <row r="99" spans="1:32">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35"/>
        <v/>
      </c>
    </row>
    <row r="100" spans="1:32">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35"/>
        <v/>
      </c>
    </row>
    <row r="101" spans="1:32">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35"/>
        <v/>
      </c>
    </row>
    <row r="102" spans="1:32">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f>IFERROR(VLOOKUP($B$89,'PLOs-TQF-Mapping'!$C$54:$AF$59,R$56)*R50,"")</f>
        <v>0.3529177001201666</v>
      </c>
      <c r="S102" s="104" t="str">
        <f>IFERROR(VLOOKUP($B$89,'PLOs-TQF-Mapping'!$C$54:$AF$59,S$56)*S50,"")</f>
        <v/>
      </c>
      <c r="T102" s="104" t="str">
        <f>IFERROR(VLOOKUP($B$89,'PLOs-TQF-Mapping'!$C$54:$AF$59,T$56)*T50,"")</f>
        <v/>
      </c>
      <c r="U102" s="104">
        <f>IFERROR(VLOOKUP($B$89,'PLOs-TQF-Mapping'!$C$54:$AF$59,U$56)*U50,"")</f>
        <v>0.35803386924087321</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f t="shared" si="35"/>
        <v>0.71095156936103976</v>
      </c>
    </row>
    <row r="103" spans="1:32">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35"/>
        <v/>
      </c>
    </row>
    <row r="104" spans="1:32">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35"/>
        <v/>
      </c>
    </row>
    <row r="106" spans="1:32">
      <c r="A106" s="8" t="s">
        <v>116</v>
      </c>
      <c r="B106" s="8">
        <v>4</v>
      </c>
    </row>
    <row r="107" spans="1:32">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row>
    <row r="108" spans="1:32">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row>
    <row r="109" spans="1:32">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f>IFERROR(VLOOKUP($B$106,'PLOs-TQF-Mapping'!$C$54:$AF$59,AE$56)*AE40,"")</f>
        <v>0.89843121543489191</v>
      </c>
      <c r="AF109" s="8">
        <f>IF(SUM(C109:AE109)&gt;0,SUM(C109:AE109),"")</f>
        <v>0.89843121543489191</v>
      </c>
    </row>
    <row r="110" spans="1:32">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f>IFERROR(VLOOKUP($B$106,'PLOs-TQF-Mapping'!$C$54:$AF$59,AE$56)*AE41,"")</f>
        <v>1.0781174585218702</v>
      </c>
      <c r="AF110" s="8">
        <f t="shared" ref="AF110:AF121" si="36">IF(SUM(C110:AE110)&gt;0,SUM(C110:AE110),"")</f>
        <v>1.0781174585218702</v>
      </c>
    </row>
    <row r="111" spans="1:32">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f>IFERROR(VLOOKUP($B$106,'PLOs-TQF-Mapping'!$C$54:$AF$59,AE$56)*AE42,"")</f>
        <v>0.26952936463046756</v>
      </c>
      <c r="AF111" s="8">
        <f t="shared" si="36"/>
        <v>0.26952936463046756</v>
      </c>
    </row>
    <row r="112" spans="1:32">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f>IFERROR(VLOOKUP($B$106,'PLOs-TQF-Mapping'!$C$54:$AF$59,AE$56)*AE43,"")</f>
        <v>0.26952936463046756</v>
      </c>
      <c r="AF112" s="8">
        <f t="shared" si="36"/>
        <v>0.26952936463046756</v>
      </c>
    </row>
    <row r="113" spans="1:32">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36"/>
        <v/>
      </c>
    </row>
    <row r="114" spans="1:32">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f>IFERROR(VLOOKUP($B$106,'PLOs-TQF-Mapping'!$C$54:$AF$59,AE$56)*AE45,"")</f>
        <v>0.71874497234791357</v>
      </c>
      <c r="AF114" s="8">
        <f t="shared" si="36"/>
        <v>0.71874497234791357</v>
      </c>
    </row>
    <row r="115" spans="1:32">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t="str">
        <f>IFERROR(VLOOKUP($B$106,'PLOs-TQF-Mapping'!$C$54:$AF$59,AD$56)*AD46,"")</f>
        <v/>
      </c>
      <c r="AE115" s="104" t="str">
        <f>IFERROR(VLOOKUP($B$106,'PLOs-TQF-Mapping'!$C$54:$AF$59,AE$56)*AE46,"")</f>
        <v/>
      </c>
      <c r="AF115" s="8" t="str">
        <f t="shared" si="36"/>
        <v/>
      </c>
    </row>
    <row r="116" spans="1:32">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36"/>
        <v/>
      </c>
    </row>
    <row r="117" spans="1:32">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36"/>
        <v/>
      </c>
    </row>
    <row r="118" spans="1:32">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36"/>
        <v/>
      </c>
    </row>
    <row r="119" spans="1:32">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f>IFERROR(VLOOKUP($B$106,'PLOs-TQF-Mapping'!$C$54:$AF$59,AE$56)*AE50,"")</f>
        <v>0.35937248617395678</v>
      </c>
      <c r="AF119" s="8">
        <f t="shared" si="36"/>
        <v>0.35937248617395678</v>
      </c>
    </row>
    <row r="120" spans="1:32">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36"/>
        <v/>
      </c>
    </row>
    <row r="121" spans="1:32">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36"/>
        <v/>
      </c>
    </row>
    <row r="123" spans="1:32">
      <c r="A123" s="8" t="s">
        <v>116</v>
      </c>
      <c r="B123" s="8">
        <v>5</v>
      </c>
    </row>
    <row r="124" spans="1:32">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row>
    <row r="125" spans="1:32">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row>
    <row r="126" spans="1:32">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f>IFERROR(VLOOKUP($B$123,'PLOs-TQF-Mapping'!$C$54:$AF$59,AE$56)*AE40,"")</f>
        <v>0.89843121543489191</v>
      </c>
      <c r="AF126" s="8">
        <f>IF(SUM(C126:AE126)&gt;0,SUM(C126:AE126),"")</f>
        <v>0.89843121543489191</v>
      </c>
    </row>
    <row r="127" spans="1:32">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f>IFERROR(VLOOKUP($B$123,'PLOs-TQF-Mapping'!$C$54:$AF$59,AE$56)*AE41,"")</f>
        <v>1.0781174585218702</v>
      </c>
      <c r="AF127" s="8">
        <f t="shared" ref="AF127:AF138" si="37">IF(SUM(C127:AE127)&gt;0,SUM(C127:AE127),"")</f>
        <v>1.0781174585218702</v>
      </c>
    </row>
    <row r="128" spans="1:32">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f>IFERROR(VLOOKUP($B$123,'PLOs-TQF-Mapping'!$C$54:$AF$59,AE$56)*AE42,"")</f>
        <v>0.26952936463046756</v>
      </c>
      <c r="AF128" s="8">
        <f t="shared" si="37"/>
        <v>0.26952936463046756</v>
      </c>
    </row>
    <row r="129" spans="1:32">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f>IFERROR(VLOOKUP($B$123,'PLOs-TQF-Mapping'!$C$54:$AF$59,AE$56)*AE43,"")</f>
        <v>0.26952936463046756</v>
      </c>
      <c r="AF129" s="8">
        <f t="shared" si="37"/>
        <v>0.26952936463046756</v>
      </c>
    </row>
    <row r="130" spans="1:32">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37"/>
        <v/>
      </c>
    </row>
    <row r="131" spans="1:32">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f>IFERROR(VLOOKUP($B$123,'PLOs-TQF-Mapping'!$C$54:$AF$59,AE$56)*AE45,"")</f>
        <v>0.71874497234791357</v>
      </c>
      <c r="AF131" s="8">
        <f t="shared" si="37"/>
        <v>0.71874497234791357</v>
      </c>
    </row>
    <row r="132" spans="1:32">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37"/>
        <v/>
      </c>
    </row>
    <row r="133" spans="1:32">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37"/>
        <v/>
      </c>
    </row>
    <row r="134" spans="1:32">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37"/>
        <v/>
      </c>
    </row>
    <row r="135" spans="1:32">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37"/>
        <v/>
      </c>
    </row>
    <row r="136" spans="1:32">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f>IFERROR(VLOOKUP($B$123,'PLOs-TQF-Mapping'!$C$54:$AF$59,AE$56)*AE50,"")</f>
        <v>0.35937248617395678</v>
      </c>
      <c r="AF136" s="8">
        <f t="shared" si="37"/>
        <v>0.35937248617395678</v>
      </c>
    </row>
    <row r="137" spans="1:32">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37"/>
        <v/>
      </c>
    </row>
    <row r="138" spans="1:32">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37"/>
        <v/>
      </c>
    </row>
    <row r="140" spans="1:32">
      <c r="A140" s="8" t="s">
        <v>116</v>
      </c>
      <c r="B140" s="8">
        <v>6</v>
      </c>
    </row>
    <row r="141" spans="1:32">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row>
    <row r="142" spans="1:32">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row>
    <row r="143" spans="1:32">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row>
    <row r="144" spans="1:32">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38">IF(SUM(C144:AE144)&gt;0,SUM(C144:AE144),"")</f>
        <v/>
      </c>
    </row>
    <row r="145" spans="1:32">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38"/>
        <v/>
      </c>
    </row>
    <row r="146" spans="1:32">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38"/>
        <v/>
      </c>
    </row>
    <row r="147" spans="1:32">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38"/>
        <v/>
      </c>
    </row>
    <row r="148" spans="1:32">
      <c r="A148" s="8">
        <v>0.2</v>
      </c>
      <c r="B148" s="3" t="s">
        <v>203</v>
      </c>
      <c r="C148" s="104" t="str">
        <f>IFERROR(VLOOKUP($B$140,'PLOs-TQF-Mapping'!$C$54:$AF$59,C$56)*C45,"")</f>
        <v/>
      </c>
      <c r="D148" s="104">
        <f>IFERROR(VLOOKUP($B$140,'PLOs-TQF-Mapping'!$C$54:$AF$59,D$56)*D45,"")</f>
        <v>0.82262842541193071</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f t="shared" si="38"/>
        <v>0.82262842541193071</v>
      </c>
    </row>
    <row r="149" spans="1:32">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38"/>
        <v/>
      </c>
    </row>
    <row r="150" spans="1:32">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38"/>
        <v/>
      </c>
    </row>
    <row r="151" spans="1:32">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38"/>
        <v/>
      </c>
    </row>
    <row r="152" spans="1:32">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38"/>
        <v/>
      </c>
    </row>
    <row r="153" spans="1:32">
      <c r="A153" s="8">
        <v>0.1</v>
      </c>
      <c r="B153" s="3" t="s">
        <v>208</v>
      </c>
      <c r="C153" s="104" t="str">
        <f>IFERROR(VLOOKUP($B$140,'PLOs-TQF-Mapping'!$C$54:$AF$59,C$56)*C50,"")</f>
        <v/>
      </c>
      <c r="D153" s="104">
        <f>IFERROR(VLOOKUP($B$140,'PLOs-TQF-Mapping'!$C$54:$AF$59,D$56)*D50,"")</f>
        <v>0.41131421270596535</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f t="shared" si="38"/>
        <v>0.41131421270596535</v>
      </c>
    </row>
    <row r="154" spans="1:32">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38"/>
        <v/>
      </c>
    </row>
    <row r="155" spans="1:32">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38"/>
        <v/>
      </c>
    </row>
  </sheetData>
  <sheetProtection formatRows="0" insertColumns="0" insertRows="0" deleteColumns="0" deleteRows="0"/>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X156"/>
  <sheetViews>
    <sheetView topLeftCell="A136" zoomScaleNormal="100" workbookViewId="0">
      <selection activeCell="C144" sqref="C144"/>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0.82539682539682535</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204113</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 t="shared" si="0"/>
        <v>x</v>
      </c>
      <c r="K3" s="11" t="str">
        <f t="shared" si="0"/>
        <v>x</v>
      </c>
      <c r="L3" s="11" t="str">
        <f t="shared" si="0"/>
        <v/>
      </c>
      <c r="M3" s="11" t="str">
        <f t="shared" si="0"/>
        <v/>
      </c>
      <c r="N3" s="11" t="str">
        <f t="shared" si="0"/>
        <v/>
      </c>
      <c r="O3" s="11" t="str">
        <f t="shared" si="0"/>
        <v/>
      </c>
      <c r="P3" s="11" t="str">
        <f t="shared" si="0"/>
        <v>x</v>
      </c>
      <c r="Q3" s="11" t="str">
        <f t="shared" si="0"/>
        <v>x</v>
      </c>
      <c r="R3" s="11" t="str">
        <f t="shared" si="0"/>
        <v>x</v>
      </c>
      <c r="S3" s="11" t="str">
        <f t="shared" si="0"/>
        <v>x</v>
      </c>
      <c r="T3" s="11" t="str">
        <f t="shared" si="0"/>
        <v/>
      </c>
      <c r="U3" s="11" t="str">
        <f t="shared" si="0"/>
        <v>x</v>
      </c>
      <c r="V3" s="11" t="str">
        <f t="shared" si="0"/>
        <v/>
      </c>
      <c r="W3" s="11" t="str">
        <f t="shared" si="0"/>
        <v/>
      </c>
      <c r="X3" s="11" t="str">
        <f t="shared" si="0"/>
        <v/>
      </c>
      <c r="Y3" s="11" t="str">
        <f t="shared" si="0"/>
        <v/>
      </c>
      <c r="Z3" s="11" t="str">
        <f t="shared" si="0"/>
        <v/>
      </c>
      <c r="AA3" s="11" t="str">
        <f t="shared" si="0"/>
        <v/>
      </c>
      <c r="AB3" s="11" t="str">
        <f t="shared" si="0"/>
        <v>x</v>
      </c>
      <c r="AC3" s="11" t="str">
        <f t="shared" si="0"/>
        <v/>
      </c>
      <c r="AD3" s="11" t="str">
        <f t="shared" si="0"/>
        <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v>20</v>
      </c>
      <c r="B6" s="7" t="s">
        <v>198</v>
      </c>
      <c r="C6" s="17"/>
      <c r="D6" s="17"/>
      <c r="E6" s="17"/>
      <c r="F6" s="17"/>
      <c r="G6" s="17"/>
      <c r="H6" s="17"/>
      <c r="I6" s="17"/>
      <c r="J6" s="17" t="s">
        <v>95</v>
      </c>
      <c r="K6" s="17" t="s">
        <v>95</v>
      </c>
      <c r="L6" s="17"/>
      <c r="M6" s="17"/>
      <c r="N6" s="17"/>
      <c r="O6" s="17"/>
      <c r="P6" s="17" t="s">
        <v>95</v>
      </c>
      <c r="Q6" s="17"/>
      <c r="R6" s="17" t="s">
        <v>95</v>
      </c>
      <c r="S6" s="17"/>
      <c r="T6" s="17"/>
      <c r="U6" s="17"/>
      <c r="V6" s="17"/>
      <c r="W6" s="17"/>
      <c r="X6" s="17"/>
      <c r="Y6" s="17"/>
      <c r="Z6" s="17"/>
      <c r="AA6" s="17"/>
      <c r="AB6" s="17"/>
      <c r="AC6" s="17"/>
      <c r="AD6" s="17"/>
      <c r="AE6" s="17"/>
    </row>
    <row r="7" spans="1:32" ht="15" customHeight="1">
      <c r="A7" s="18">
        <v>20</v>
      </c>
      <c r="B7" s="7" t="s">
        <v>199</v>
      </c>
      <c r="C7" s="17"/>
      <c r="D7" s="17"/>
      <c r="E7" s="17"/>
      <c r="F7" s="17"/>
      <c r="G7" s="17"/>
      <c r="H7" s="17"/>
      <c r="I7" s="17"/>
      <c r="J7" s="17" t="s">
        <v>95</v>
      </c>
      <c r="K7" s="17" t="s">
        <v>95</v>
      </c>
      <c r="L7" s="17"/>
      <c r="M7" s="17"/>
      <c r="N7" s="17"/>
      <c r="O7" s="17"/>
      <c r="P7" s="17" t="s">
        <v>95</v>
      </c>
      <c r="Q7" s="17"/>
      <c r="R7" s="17" t="s">
        <v>95</v>
      </c>
      <c r="S7" s="17"/>
      <c r="T7" s="17"/>
      <c r="U7" s="17" t="s">
        <v>95</v>
      </c>
      <c r="V7" s="17"/>
      <c r="W7" s="17"/>
      <c r="X7" s="17"/>
      <c r="Y7" s="17"/>
      <c r="Z7" s="17"/>
      <c r="AA7" s="17"/>
      <c r="AB7" s="17" t="s">
        <v>95</v>
      </c>
      <c r="AC7" s="17"/>
      <c r="AD7" s="17"/>
      <c r="AE7" s="17"/>
    </row>
    <row r="8" spans="1:32" ht="15" customHeight="1">
      <c r="A8" s="18">
        <v>20</v>
      </c>
      <c r="B8" s="7" t="s">
        <v>200</v>
      </c>
      <c r="C8" s="17"/>
      <c r="D8" s="17"/>
      <c r="E8" s="17"/>
      <c r="F8" s="17"/>
      <c r="G8" s="17"/>
      <c r="H8" s="17"/>
      <c r="I8" s="17"/>
      <c r="J8" s="17" t="s">
        <v>95</v>
      </c>
      <c r="K8" s="17" t="s">
        <v>95</v>
      </c>
      <c r="L8" s="17"/>
      <c r="M8" s="17"/>
      <c r="N8" s="17"/>
      <c r="O8" s="17"/>
      <c r="P8" s="17" t="s">
        <v>95</v>
      </c>
      <c r="Q8" s="17"/>
      <c r="R8" s="17" t="s">
        <v>95</v>
      </c>
      <c r="S8" s="17"/>
      <c r="T8" s="17"/>
      <c r="U8" s="17"/>
      <c r="V8" s="17"/>
      <c r="W8" s="17"/>
      <c r="X8" s="17"/>
      <c r="Y8" s="17"/>
      <c r="Z8" s="17"/>
      <c r="AA8" s="17"/>
      <c r="AB8" s="17"/>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c r="B11" s="7"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c r="B12" s="7" t="s">
        <v>204</v>
      </c>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row>
    <row r="13" spans="1:32" ht="15" customHeight="1">
      <c r="A13" s="18">
        <v>40</v>
      </c>
      <c r="B13" s="7" t="s">
        <v>205</v>
      </c>
      <c r="C13" s="17"/>
      <c r="D13" s="17"/>
      <c r="E13" s="17"/>
      <c r="F13" s="17"/>
      <c r="G13" s="17"/>
      <c r="H13" s="17"/>
      <c r="I13" s="17"/>
      <c r="J13" s="17"/>
      <c r="K13" s="17"/>
      <c r="L13" s="17"/>
      <c r="M13" s="17"/>
      <c r="N13" s="17"/>
      <c r="O13" s="17"/>
      <c r="P13" s="17"/>
      <c r="Q13" s="17" t="s">
        <v>95</v>
      </c>
      <c r="R13" s="17" t="s">
        <v>95</v>
      </c>
      <c r="S13" s="17" t="s">
        <v>95</v>
      </c>
      <c r="T13" s="17"/>
      <c r="U13" s="17" t="s">
        <v>95</v>
      </c>
      <c r="V13" s="17"/>
      <c r="W13" s="17"/>
      <c r="X13" s="17"/>
      <c r="Y13" s="17"/>
      <c r="Z13" s="17"/>
      <c r="AA13" s="17"/>
      <c r="AB13" s="17" t="s">
        <v>95</v>
      </c>
      <c r="AC13" s="17"/>
      <c r="AD13" s="17"/>
      <c r="AE13" s="17"/>
    </row>
    <row r="14" spans="1:32" ht="15" customHeight="1">
      <c r="A14" s="18"/>
      <c r="B14" s="7"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7"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row>
    <row r="20" spans="1:50" ht="15" customHeight="1"/>
    <row r="21" spans="1:50" ht="15" customHeight="1">
      <c r="B21" s="3" t="s">
        <v>163</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0.2</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f t="shared" si="2"/>
        <v>0.16507936507936508</v>
      </c>
      <c r="K23" s="41">
        <f t="shared" si="2"/>
        <v>0.16507936507936508</v>
      </c>
      <c r="L23" s="41" t="str">
        <f t="shared" si="2"/>
        <v/>
      </c>
      <c r="M23" s="41" t="str">
        <f t="shared" si="2"/>
        <v/>
      </c>
      <c r="N23" s="41" t="str">
        <f t="shared" si="2"/>
        <v/>
      </c>
      <c r="O23" s="41" t="str">
        <f t="shared" si="2"/>
        <v/>
      </c>
      <c r="P23" s="41">
        <f t="shared" si="2"/>
        <v>0.16507936507936508</v>
      </c>
      <c r="Q23" s="41" t="str">
        <f t="shared" si="2"/>
        <v/>
      </c>
      <c r="R23" s="41">
        <f t="shared" si="2"/>
        <v>0.16507936507936508</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f>IF(SUM(C23:AE23)&gt;0,SUM(C23:AE23),"")</f>
        <v>0.6603174603174603</v>
      </c>
    </row>
    <row r="24" spans="1:50" ht="15" customHeight="1">
      <c r="A24" s="21">
        <f t="shared" si="1"/>
        <v>0.2</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0.16507936507936508</v>
      </c>
      <c r="K24" s="41">
        <f t="shared" si="3"/>
        <v>0.16507936507936508</v>
      </c>
      <c r="L24" s="41" t="str">
        <f t="shared" si="3"/>
        <v/>
      </c>
      <c r="M24" s="41" t="str">
        <f t="shared" si="3"/>
        <v/>
      </c>
      <c r="N24" s="41" t="str">
        <f t="shared" si="3"/>
        <v/>
      </c>
      <c r="O24" s="41" t="str">
        <f t="shared" si="3"/>
        <v/>
      </c>
      <c r="P24" s="41">
        <f t="shared" si="3"/>
        <v>0.16507936507936508</v>
      </c>
      <c r="Q24" s="41" t="str">
        <f t="shared" si="3"/>
        <v/>
      </c>
      <c r="R24" s="41">
        <f t="shared" si="3"/>
        <v>0.16507936507936508</v>
      </c>
      <c r="S24" s="41" t="str">
        <f t="shared" si="3"/>
        <v/>
      </c>
      <c r="T24" s="41" t="str">
        <f t="shared" si="3"/>
        <v/>
      </c>
      <c r="U24" s="41">
        <f t="shared" si="3"/>
        <v>0.16507936507936508</v>
      </c>
      <c r="V24" s="41" t="str">
        <f t="shared" si="3"/>
        <v/>
      </c>
      <c r="W24" s="41" t="str">
        <f t="shared" si="3"/>
        <v/>
      </c>
      <c r="X24" s="41" t="str">
        <f t="shared" si="3"/>
        <v/>
      </c>
      <c r="Y24" s="41" t="str">
        <f t="shared" si="3"/>
        <v/>
      </c>
      <c r="Z24" s="41" t="str">
        <f t="shared" si="3"/>
        <v/>
      </c>
      <c r="AA24" s="41" t="str">
        <f t="shared" si="3"/>
        <v/>
      </c>
      <c r="AB24" s="41">
        <f t="shared" si="3"/>
        <v>0.16507936507936508</v>
      </c>
      <c r="AC24" s="41" t="str">
        <f t="shared" si="3"/>
        <v/>
      </c>
      <c r="AD24" s="41" t="str">
        <f t="shared" si="3"/>
        <v/>
      </c>
      <c r="AE24" s="41" t="str">
        <f t="shared" si="3"/>
        <v/>
      </c>
      <c r="AF24" s="8">
        <f t="shared" ref="AF24:AF35" si="4">IF(SUM(C24:AE24)&gt;0,SUM(C24:AE24),"")</f>
        <v>0.9904761904761904</v>
      </c>
    </row>
    <row r="25" spans="1:50" ht="15" customHeight="1">
      <c r="A25" s="21">
        <f t="shared" si="1"/>
        <v>0.2</v>
      </c>
      <c r="B25" s="7" t="s">
        <v>200</v>
      </c>
      <c r="C25" s="41" t="str">
        <f t="shared" si="3"/>
        <v/>
      </c>
      <c r="D25" s="41" t="str">
        <f t="shared" si="3"/>
        <v/>
      </c>
      <c r="E25" s="41" t="str">
        <f t="shared" si="3"/>
        <v/>
      </c>
      <c r="F25" s="41" t="str">
        <f t="shared" si="3"/>
        <v/>
      </c>
      <c r="G25" s="41" t="str">
        <f t="shared" si="3"/>
        <v/>
      </c>
      <c r="H25" s="41" t="str">
        <f t="shared" si="3"/>
        <v/>
      </c>
      <c r="I25" s="41" t="str">
        <f t="shared" si="3"/>
        <v/>
      </c>
      <c r="J25" s="41">
        <f t="shared" si="3"/>
        <v>0.16507936507936508</v>
      </c>
      <c r="K25" s="41">
        <f t="shared" si="3"/>
        <v>0.16507936507936508</v>
      </c>
      <c r="L25" s="41" t="str">
        <f t="shared" si="3"/>
        <v/>
      </c>
      <c r="M25" s="41" t="str">
        <f t="shared" si="3"/>
        <v/>
      </c>
      <c r="N25" s="41" t="str">
        <f t="shared" si="3"/>
        <v/>
      </c>
      <c r="O25" s="41" t="str">
        <f t="shared" si="3"/>
        <v/>
      </c>
      <c r="P25" s="41">
        <f t="shared" si="3"/>
        <v>0.16507936507936508</v>
      </c>
      <c r="Q25" s="41" t="str">
        <f t="shared" si="3"/>
        <v/>
      </c>
      <c r="R25" s="41">
        <f t="shared" si="3"/>
        <v>0.16507936507936508</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f t="shared" si="4"/>
        <v>0.6603174603174603</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v>
      </c>
      <c r="B29" s="7" t="s">
        <v>204</v>
      </c>
      <c r="C29" s="41" t="str">
        <f t="shared" si="3"/>
        <v/>
      </c>
      <c r="D29" s="41" t="str">
        <f t="shared" si="3"/>
        <v/>
      </c>
      <c r="E29" s="41" t="str">
        <f t="shared" si="3"/>
        <v/>
      </c>
      <c r="F29" s="41" t="str">
        <f t="shared" si="3"/>
        <v/>
      </c>
      <c r="G29" s="41" t="str">
        <f t="shared" si="3"/>
        <v/>
      </c>
      <c r="H29" s="41" t="str">
        <f t="shared" si="3"/>
        <v/>
      </c>
      <c r="I29" s="41" t="str">
        <f t="shared" si="3"/>
        <v/>
      </c>
      <c r="J29" s="41" t="str">
        <f t="shared" si="3"/>
        <v/>
      </c>
      <c r="K29" s="41" t="str">
        <f t="shared" si="3"/>
        <v/>
      </c>
      <c r="L29" s="41" t="str">
        <f t="shared" si="3"/>
        <v/>
      </c>
      <c r="M29" s="41" t="str">
        <f t="shared" si="3"/>
        <v/>
      </c>
      <c r="N29" s="41" t="str">
        <f t="shared" si="3"/>
        <v/>
      </c>
      <c r="O29" s="41" t="str">
        <f t="shared" si="3"/>
        <v/>
      </c>
      <c r="P29" s="41" t="str">
        <f t="shared" si="3"/>
        <v/>
      </c>
      <c r="Q29" s="41" t="str">
        <f t="shared" si="3"/>
        <v/>
      </c>
      <c r="R29" s="41" t="str">
        <f t="shared" si="3"/>
        <v/>
      </c>
      <c r="S29" s="41" t="str">
        <f t="shared" si="3"/>
        <v/>
      </c>
      <c r="T29" s="41" t="str">
        <f t="shared" si="3"/>
        <v/>
      </c>
      <c r="U29" s="41" t="str">
        <f t="shared" si="3"/>
        <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t="str">
        <f t="shared" si="3"/>
        <v/>
      </c>
      <c r="AE29" s="41" t="str">
        <f t="shared" si="3"/>
        <v/>
      </c>
      <c r="AF29" s="8" t="str">
        <f t="shared" si="4"/>
        <v/>
      </c>
    </row>
    <row r="30" spans="1:50" ht="15" customHeight="1">
      <c r="A30" s="21">
        <f t="shared" si="1"/>
        <v>0.4</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f t="shared" si="3"/>
        <v>0.33015873015873015</v>
      </c>
      <c r="R30" s="41">
        <f t="shared" si="3"/>
        <v>0.33015873015873015</v>
      </c>
      <c r="S30" s="41">
        <f t="shared" si="3"/>
        <v>0.33015873015873015</v>
      </c>
      <c r="T30" s="41" t="str">
        <f t="shared" si="3"/>
        <v/>
      </c>
      <c r="U30" s="41">
        <f t="shared" si="3"/>
        <v>0.33015873015873015</v>
      </c>
      <c r="V30" s="41" t="str">
        <f t="shared" si="3"/>
        <v/>
      </c>
      <c r="W30" s="41" t="str">
        <f t="shared" si="3"/>
        <v/>
      </c>
      <c r="X30" s="41" t="str">
        <f t="shared" si="3"/>
        <v/>
      </c>
      <c r="Y30" s="41" t="str">
        <f t="shared" si="3"/>
        <v/>
      </c>
      <c r="Z30" s="41" t="str">
        <f t="shared" si="3"/>
        <v/>
      </c>
      <c r="AA30" s="41" t="str">
        <f t="shared" si="3"/>
        <v/>
      </c>
      <c r="AB30" s="41">
        <f t="shared" si="3"/>
        <v>0.33015873015873015</v>
      </c>
      <c r="AC30" s="41" t="str">
        <f t="shared" si="3"/>
        <v/>
      </c>
      <c r="AD30" s="41" t="str">
        <f t="shared" si="3"/>
        <v/>
      </c>
      <c r="AE30" s="41" t="str">
        <f t="shared" si="3"/>
        <v/>
      </c>
      <c r="AF30" s="8">
        <f t="shared" si="4"/>
        <v>1.6507936507936507</v>
      </c>
    </row>
    <row r="31" spans="1:50" s="8" customFormat="1" ht="15" customHeight="1">
      <c r="A31" s="21">
        <f t="shared" si="1"/>
        <v>0</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t="str">
        <f t="shared" si="3"/>
        <v/>
      </c>
      <c r="AF31" s="8" t="str">
        <f t="shared" si="4"/>
        <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59" t="str">
        <f>IF(SUM(C23:C35)&gt;0,SUM(C23:C35),"")</f>
        <v/>
      </c>
      <c r="D36" s="59" t="str">
        <f t="shared" ref="D36:AE36" si="7">IF(SUM(D23:D35)&gt;0,SUM(D23:D35),"")</f>
        <v/>
      </c>
      <c r="E36" s="59" t="str">
        <f t="shared" si="7"/>
        <v/>
      </c>
      <c r="F36" s="59" t="str">
        <f t="shared" si="7"/>
        <v/>
      </c>
      <c r="G36" s="59" t="str">
        <f t="shared" si="7"/>
        <v/>
      </c>
      <c r="H36" s="59" t="str">
        <f t="shared" si="7"/>
        <v/>
      </c>
      <c r="I36" s="59" t="str">
        <f t="shared" si="7"/>
        <v/>
      </c>
      <c r="J36" s="59">
        <f t="shared" si="7"/>
        <v>0.49523809523809526</v>
      </c>
      <c r="K36" s="59">
        <f t="shared" si="7"/>
        <v>0.49523809523809526</v>
      </c>
      <c r="L36" s="59" t="str">
        <f t="shared" si="7"/>
        <v/>
      </c>
      <c r="M36" s="59" t="str">
        <f t="shared" si="7"/>
        <v/>
      </c>
      <c r="N36" s="59" t="str">
        <f t="shared" si="7"/>
        <v/>
      </c>
      <c r="O36" s="59" t="str">
        <f t="shared" si="7"/>
        <v/>
      </c>
      <c r="P36" s="59">
        <f t="shared" si="7"/>
        <v>0.49523809523809526</v>
      </c>
      <c r="Q36" s="59">
        <f t="shared" si="7"/>
        <v>0.33015873015873015</v>
      </c>
      <c r="R36" s="59">
        <f t="shared" si="7"/>
        <v>0.82539682539682535</v>
      </c>
      <c r="S36" s="59">
        <f t="shared" si="7"/>
        <v>0.33015873015873015</v>
      </c>
      <c r="T36" s="59" t="str">
        <f t="shared" si="7"/>
        <v/>
      </c>
      <c r="U36" s="59">
        <f t="shared" si="7"/>
        <v>0.49523809523809526</v>
      </c>
      <c r="V36" s="59" t="str">
        <f t="shared" si="7"/>
        <v/>
      </c>
      <c r="W36" s="59" t="str">
        <f t="shared" si="7"/>
        <v/>
      </c>
      <c r="X36" s="59" t="str">
        <f t="shared" si="7"/>
        <v/>
      </c>
      <c r="Y36" s="59" t="str">
        <f t="shared" si="7"/>
        <v/>
      </c>
      <c r="Z36" s="59" t="str">
        <f t="shared" si="7"/>
        <v/>
      </c>
      <c r="AA36" s="59" t="str">
        <f t="shared" si="7"/>
        <v/>
      </c>
      <c r="AB36" s="59">
        <f t="shared" si="7"/>
        <v>0.49523809523809526</v>
      </c>
      <c r="AC36" s="59" t="str">
        <f t="shared" si="7"/>
        <v/>
      </c>
      <c r="AD36" s="59" t="str">
        <f t="shared" si="7"/>
        <v/>
      </c>
      <c r="AE36" s="59"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0.2</v>
      </c>
      <c r="B40" s="7" t="s">
        <v>198</v>
      </c>
      <c r="C40" s="41" t="str">
        <f t="shared" ref="C40:AE40" si="9">IF(C6="x",$A40,"")</f>
        <v/>
      </c>
      <c r="D40" s="41" t="str">
        <f t="shared" si="9"/>
        <v/>
      </c>
      <c r="E40" s="41" t="str">
        <f t="shared" si="9"/>
        <v/>
      </c>
      <c r="F40" s="41" t="str">
        <f t="shared" si="9"/>
        <v/>
      </c>
      <c r="G40" s="41" t="str">
        <f t="shared" si="9"/>
        <v/>
      </c>
      <c r="H40" s="41" t="str">
        <f t="shared" si="9"/>
        <v/>
      </c>
      <c r="I40" s="41" t="str">
        <f t="shared" si="9"/>
        <v/>
      </c>
      <c r="J40" s="41">
        <f t="shared" si="9"/>
        <v>0.2</v>
      </c>
      <c r="K40" s="41">
        <f t="shared" si="9"/>
        <v>0.2</v>
      </c>
      <c r="L40" s="41" t="str">
        <f t="shared" si="9"/>
        <v/>
      </c>
      <c r="M40" s="41" t="str">
        <f t="shared" si="9"/>
        <v/>
      </c>
      <c r="N40" s="41" t="str">
        <f t="shared" si="9"/>
        <v/>
      </c>
      <c r="O40" s="41" t="str">
        <f t="shared" si="9"/>
        <v/>
      </c>
      <c r="P40" s="41">
        <f t="shared" si="9"/>
        <v>0.2</v>
      </c>
      <c r="Q40" s="41" t="str">
        <f t="shared" si="9"/>
        <v/>
      </c>
      <c r="R40" s="41">
        <f t="shared" si="9"/>
        <v>0.2</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192" t="str">
        <f t="shared" si="9"/>
        <v/>
      </c>
      <c r="AF40" s="104">
        <f>IF(SUM(C40:AE40)&gt;0,SUM(C40:AE40),"")</f>
        <v>0.8</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0.2</v>
      </c>
      <c r="B41" s="7" t="s">
        <v>199</v>
      </c>
      <c r="C41" s="41" t="str">
        <f t="shared" ref="C41:AE41" si="10">IF(C7="x",$A41,"")</f>
        <v/>
      </c>
      <c r="D41" s="41" t="str">
        <f t="shared" si="10"/>
        <v/>
      </c>
      <c r="E41" s="41" t="str">
        <f t="shared" si="10"/>
        <v/>
      </c>
      <c r="F41" s="41" t="str">
        <f t="shared" si="10"/>
        <v/>
      </c>
      <c r="G41" s="41" t="str">
        <f t="shared" si="10"/>
        <v/>
      </c>
      <c r="H41" s="41" t="str">
        <f t="shared" si="10"/>
        <v/>
      </c>
      <c r="I41" s="41" t="str">
        <f t="shared" si="10"/>
        <v/>
      </c>
      <c r="J41" s="41">
        <f t="shared" si="10"/>
        <v>0.2</v>
      </c>
      <c r="K41" s="41">
        <f t="shared" si="10"/>
        <v>0.2</v>
      </c>
      <c r="L41" s="41" t="str">
        <f t="shared" si="10"/>
        <v/>
      </c>
      <c r="M41" s="41" t="str">
        <f t="shared" si="10"/>
        <v/>
      </c>
      <c r="N41" s="41" t="str">
        <f t="shared" si="10"/>
        <v/>
      </c>
      <c r="O41" s="41" t="str">
        <f t="shared" si="10"/>
        <v/>
      </c>
      <c r="P41" s="41">
        <f t="shared" si="10"/>
        <v>0.2</v>
      </c>
      <c r="Q41" s="41" t="str">
        <f t="shared" si="10"/>
        <v/>
      </c>
      <c r="R41" s="41">
        <f t="shared" si="10"/>
        <v>0.2</v>
      </c>
      <c r="S41" s="41" t="str">
        <f t="shared" si="10"/>
        <v/>
      </c>
      <c r="T41" s="41" t="str">
        <f t="shared" si="10"/>
        <v/>
      </c>
      <c r="U41" s="41">
        <f t="shared" si="10"/>
        <v>0.2</v>
      </c>
      <c r="V41" s="41" t="str">
        <f t="shared" si="10"/>
        <v/>
      </c>
      <c r="W41" s="41" t="str">
        <f t="shared" si="10"/>
        <v/>
      </c>
      <c r="X41" s="41" t="str">
        <f t="shared" si="10"/>
        <v/>
      </c>
      <c r="Y41" s="41" t="str">
        <f t="shared" si="10"/>
        <v/>
      </c>
      <c r="Z41" s="41" t="str">
        <f t="shared" si="10"/>
        <v/>
      </c>
      <c r="AA41" s="41" t="str">
        <f t="shared" si="10"/>
        <v/>
      </c>
      <c r="AB41" s="41">
        <f t="shared" si="10"/>
        <v>0.2</v>
      </c>
      <c r="AC41" s="41" t="str">
        <f t="shared" si="10"/>
        <v/>
      </c>
      <c r="AD41" s="41" t="str">
        <f t="shared" si="10"/>
        <v/>
      </c>
      <c r="AE41" s="192" t="str">
        <f t="shared" si="10"/>
        <v/>
      </c>
      <c r="AF41" s="104">
        <f t="shared" ref="AF41:AF52" si="11">IF(SUM(C41:AE41)&gt;0,SUM(C41:AE41),"")</f>
        <v>1.2</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0.2</v>
      </c>
      <c r="B42" s="7" t="s">
        <v>200</v>
      </c>
      <c r="C42" s="41" t="str">
        <f t="shared" ref="C42:AE42" si="12">IF(C8="x",$A42,"")</f>
        <v/>
      </c>
      <c r="D42" s="41" t="str">
        <f t="shared" si="12"/>
        <v/>
      </c>
      <c r="E42" s="41" t="str">
        <f t="shared" si="12"/>
        <v/>
      </c>
      <c r="F42" s="41" t="str">
        <f t="shared" si="12"/>
        <v/>
      </c>
      <c r="G42" s="41" t="str">
        <f t="shared" si="12"/>
        <v/>
      </c>
      <c r="H42" s="41" t="str">
        <f t="shared" si="12"/>
        <v/>
      </c>
      <c r="I42" s="41" t="str">
        <f t="shared" si="12"/>
        <v/>
      </c>
      <c r="J42" s="41">
        <f t="shared" si="12"/>
        <v>0.2</v>
      </c>
      <c r="K42" s="41">
        <f t="shared" si="12"/>
        <v>0.2</v>
      </c>
      <c r="L42" s="41" t="str">
        <f t="shared" si="12"/>
        <v/>
      </c>
      <c r="M42" s="41" t="str">
        <f t="shared" si="12"/>
        <v/>
      </c>
      <c r="N42" s="41" t="str">
        <f t="shared" si="12"/>
        <v/>
      </c>
      <c r="O42" s="41" t="str">
        <f t="shared" si="12"/>
        <v/>
      </c>
      <c r="P42" s="41">
        <f t="shared" si="12"/>
        <v>0.2</v>
      </c>
      <c r="Q42" s="41" t="str">
        <f t="shared" si="12"/>
        <v/>
      </c>
      <c r="R42" s="41">
        <f t="shared" si="12"/>
        <v>0.2</v>
      </c>
      <c r="S42" s="41" t="str">
        <f t="shared" si="12"/>
        <v/>
      </c>
      <c r="T42" s="41" t="str">
        <f t="shared" si="12"/>
        <v/>
      </c>
      <c r="U42" s="41" t="str">
        <f t="shared" si="12"/>
        <v/>
      </c>
      <c r="V42" s="41" t="str">
        <f t="shared" si="12"/>
        <v/>
      </c>
      <c r="W42" s="41" t="str">
        <f t="shared" si="12"/>
        <v/>
      </c>
      <c r="X42" s="41" t="str">
        <f t="shared" si="12"/>
        <v/>
      </c>
      <c r="Y42" s="41" t="str">
        <f t="shared" si="12"/>
        <v/>
      </c>
      <c r="Z42" s="41" t="str">
        <f t="shared" si="12"/>
        <v/>
      </c>
      <c r="AA42" s="41" t="str">
        <f t="shared" si="12"/>
        <v/>
      </c>
      <c r="AB42" s="41" t="str">
        <f t="shared" si="12"/>
        <v/>
      </c>
      <c r="AC42" s="41" t="str">
        <f t="shared" si="12"/>
        <v/>
      </c>
      <c r="AD42" s="41" t="str">
        <f t="shared" si="12"/>
        <v/>
      </c>
      <c r="AE42" s="192" t="str">
        <f t="shared" si="12"/>
        <v/>
      </c>
      <c r="AF42" s="104">
        <f t="shared" si="11"/>
        <v>0.8</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ref="C43:AE43" si="13">IF(C9="x",$A43,"")</f>
        <v/>
      </c>
      <c r="D43" s="41" t="str">
        <f t="shared" si="13"/>
        <v/>
      </c>
      <c r="E43" s="41" t="str">
        <f t="shared" si="13"/>
        <v/>
      </c>
      <c r="F43" s="41" t="str">
        <f t="shared" si="13"/>
        <v/>
      </c>
      <c r="G43" s="41" t="str">
        <f t="shared" si="13"/>
        <v/>
      </c>
      <c r="H43" s="41" t="str">
        <f t="shared" si="13"/>
        <v/>
      </c>
      <c r="I43" s="41" t="str">
        <f t="shared" si="13"/>
        <v/>
      </c>
      <c r="J43" s="41" t="str">
        <f t="shared" si="13"/>
        <v/>
      </c>
      <c r="K43" s="41" t="str">
        <f t="shared" si="13"/>
        <v/>
      </c>
      <c r="L43" s="41" t="str">
        <f t="shared" si="13"/>
        <v/>
      </c>
      <c r="M43" s="41" t="str">
        <f t="shared" si="13"/>
        <v/>
      </c>
      <c r="N43" s="41" t="str">
        <f t="shared" si="13"/>
        <v/>
      </c>
      <c r="O43" s="41" t="str">
        <f t="shared" si="13"/>
        <v/>
      </c>
      <c r="P43" s="41" t="str">
        <f t="shared" si="13"/>
        <v/>
      </c>
      <c r="Q43" s="41" t="str">
        <f t="shared" si="13"/>
        <v/>
      </c>
      <c r="R43" s="41" t="str">
        <f t="shared" si="13"/>
        <v/>
      </c>
      <c r="S43" s="41" t="str">
        <f t="shared" si="13"/>
        <v/>
      </c>
      <c r="T43" s="41" t="str">
        <f t="shared" si="13"/>
        <v/>
      </c>
      <c r="U43" s="41" t="str">
        <f t="shared" si="13"/>
        <v/>
      </c>
      <c r="V43" s="41" t="str">
        <f t="shared" si="13"/>
        <v/>
      </c>
      <c r="W43" s="41" t="str">
        <f t="shared" si="13"/>
        <v/>
      </c>
      <c r="X43" s="41" t="str">
        <f t="shared" si="13"/>
        <v/>
      </c>
      <c r="Y43" s="41" t="str">
        <f t="shared" si="13"/>
        <v/>
      </c>
      <c r="Z43" s="41" t="str">
        <f t="shared" si="13"/>
        <v/>
      </c>
      <c r="AA43" s="41" t="str">
        <f t="shared" si="13"/>
        <v/>
      </c>
      <c r="AB43" s="41" t="str">
        <f t="shared" si="13"/>
        <v/>
      </c>
      <c r="AC43" s="41" t="str">
        <f t="shared" si="13"/>
        <v/>
      </c>
      <c r="AD43" s="41" t="str">
        <f t="shared" si="13"/>
        <v/>
      </c>
      <c r="AE43" s="192" t="str">
        <f t="shared" si="13"/>
        <v/>
      </c>
      <c r="AF43" s="104" t="str">
        <f t="shared" si="11"/>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v>
      </c>
      <c r="B44" s="7" t="s">
        <v>202</v>
      </c>
      <c r="C44" s="41" t="str">
        <f t="shared" ref="C44:AE44" si="14">IF(C10="x",$A44,"")</f>
        <v/>
      </c>
      <c r="D44" s="41" t="str">
        <f t="shared" si="14"/>
        <v/>
      </c>
      <c r="E44" s="41" t="str">
        <f t="shared" si="14"/>
        <v/>
      </c>
      <c r="F44" s="41" t="str">
        <f t="shared" si="14"/>
        <v/>
      </c>
      <c r="G44" s="41" t="str">
        <f t="shared" si="14"/>
        <v/>
      </c>
      <c r="H44" s="41" t="str">
        <f t="shared" si="14"/>
        <v/>
      </c>
      <c r="I44" s="41" t="str">
        <f t="shared" si="14"/>
        <v/>
      </c>
      <c r="J44" s="41" t="str">
        <f t="shared" si="14"/>
        <v/>
      </c>
      <c r="K44" s="41" t="str">
        <f t="shared" si="14"/>
        <v/>
      </c>
      <c r="L44" s="41" t="str">
        <f t="shared" si="14"/>
        <v/>
      </c>
      <c r="M44" s="41" t="str">
        <f t="shared" si="14"/>
        <v/>
      </c>
      <c r="N44" s="41" t="str">
        <f t="shared" si="14"/>
        <v/>
      </c>
      <c r="O44" s="41" t="str">
        <f t="shared" si="14"/>
        <v/>
      </c>
      <c r="P44" s="41" t="str">
        <f t="shared" si="14"/>
        <v/>
      </c>
      <c r="Q44" s="41" t="str">
        <f t="shared" si="14"/>
        <v/>
      </c>
      <c r="R44" s="41" t="str">
        <f t="shared" si="14"/>
        <v/>
      </c>
      <c r="S44" s="41" t="str">
        <f t="shared" si="14"/>
        <v/>
      </c>
      <c r="T44" s="41" t="str">
        <f t="shared" si="14"/>
        <v/>
      </c>
      <c r="U44" s="41" t="str">
        <f t="shared" si="14"/>
        <v/>
      </c>
      <c r="V44" s="41" t="str">
        <f t="shared" si="14"/>
        <v/>
      </c>
      <c r="W44" s="41" t="str">
        <f t="shared" si="14"/>
        <v/>
      </c>
      <c r="X44" s="41" t="str">
        <f t="shared" si="14"/>
        <v/>
      </c>
      <c r="Y44" s="41" t="str">
        <f t="shared" si="14"/>
        <v/>
      </c>
      <c r="Z44" s="41" t="str">
        <f t="shared" si="14"/>
        <v/>
      </c>
      <c r="AA44" s="41" t="str">
        <f t="shared" si="14"/>
        <v/>
      </c>
      <c r="AB44" s="41" t="str">
        <f t="shared" si="14"/>
        <v/>
      </c>
      <c r="AC44" s="41" t="str">
        <f t="shared" si="14"/>
        <v/>
      </c>
      <c r="AD44" s="41" t="str">
        <f t="shared" si="14"/>
        <v/>
      </c>
      <c r="AE44" s="192" t="str">
        <f t="shared" si="14"/>
        <v/>
      </c>
      <c r="AF44" s="104" t="str">
        <f t="shared" si="11"/>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ref="C45:AE45" si="15">IF(C11="x",$A45,"")</f>
        <v/>
      </c>
      <c r="D45" s="41" t="str">
        <f t="shared" si="15"/>
        <v/>
      </c>
      <c r="E45" s="41" t="str">
        <f t="shared" si="15"/>
        <v/>
      </c>
      <c r="F45" s="41" t="str">
        <f t="shared" si="15"/>
        <v/>
      </c>
      <c r="G45" s="41" t="str">
        <f t="shared" si="15"/>
        <v/>
      </c>
      <c r="H45" s="41" t="str">
        <f t="shared" si="15"/>
        <v/>
      </c>
      <c r="I45" s="41" t="str">
        <f t="shared" si="15"/>
        <v/>
      </c>
      <c r="J45" s="41" t="str">
        <f t="shared" si="15"/>
        <v/>
      </c>
      <c r="K45" s="41" t="str">
        <f t="shared" si="15"/>
        <v/>
      </c>
      <c r="L45" s="41" t="str">
        <f t="shared" si="15"/>
        <v/>
      </c>
      <c r="M45" s="41" t="str">
        <f t="shared" si="15"/>
        <v/>
      </c>
      <c r="N45" s="41" t="str">
        <f t="shared" si="15"/>
        <v/>
      </c>
      <c r="O45" s="41" t="str">
        <f t="shared" si="15"/>
        <v/>
      </c>
      <c r="P45" s="41" t="str">
        <f t="shared" si="15"/>
        <v/>
      </c>
      <c r="Q45" s="41" t="str">
        <f t="shared" si="15"/>
        <v/>
      </c>
      <c r="R45" s="41" t="str">
        <f t="shared" si="15"/>
        <v/>
      </c>
      <c r="S45" s="41" t="str">
        <f t="shared" si="15"/>
        <v/>
      </c>
      <c r="T45" s="41" t="str">
        <f t="shared" si="15"/>
        <v/>
      </c>
      <c r="U45" s="41" t="str">
        <f t="shared" si="15"/>
        <v/>
      </c>
      <c r="V45" s="41" t="str">
        <f t="shared" si="15"/>
        <v/>
      </c>
      <c r="W45" s="41" t="str">
        <f t="shared" si="15"/>
        <v/>
      </c>
      <c r="X45" s="41" t="str">
        <f t="shared" si="15"/>
        <v/>
      </c>
      <c r="Y45" s="41" t="str">
        <f t="shared" si="15"/>
        <v/>
      </c>
      <c r="Z45" s="41" t="str">
        <f t="shared" si="15"/>
        <v/>
      </c>
      <c r="AA45" s="41" t="str">
        <f t="shared" si="15"/>
        <v/>
      </c>
      <c r="AB45" s="41" t="str">
        <f t="shared" si="15"/>
        <v/>
      </c>
      <c r="AC45" s="41" t="str">
        <f t="shared" si="15"/>
        <v/>
      </c>
      <c r="AD45" s="41" t="str">
        <f t="shared" si="15"/>
        <v/>
      </c>
      <c r="AE45" s="192" t="str">
        <f t="shared" si="15"/>
        <v/>
      </c>
      <c r="AF45" s="104" t="str">
        <f t="shared" si="11"/>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v>
      </c>
      <c r="B46" s="7" t="s">
        <v>204</v>
      </c>
      <c r="C46" s="41" t="str">
        <f t="shared" ref="C46:AE46" si="16">IF(C12="x",$A46,"")</f>
        <v/>
      </c>
      <c r="D46" s="41" t="str">
        <f t="shared" si="16"/>
        <v/>
      </c>
      <c r="E46" s="41" t="str">
        <f t="shared" si="16"/>
        <v/>
      </c>
      <c r="F46" s="41" t="str">
        <f t="shared" si="16"/>
        <v/>
      </c>
      <c r="G46" s="41" t="str">
        <f t="shared" si="16"/>
        <v/>
      </c>
      <c r="H46" s="41" t="str">
        <f t="shared" si="16"/>
        <v/>
      </c>
      <c r="I46" s="41" t="str">
        <f t="shared" si="16"/>
        <v/>
      </c>
      <c r="J46" s="41" t="str">
        <f t="shared" si="16"/>
        <v/>
      </c>
      <c r="K46" s="41" t="str">
        <f t="shared" si="16"/>
        <v/>
      </c>
      <c r="L46" s="41" t="str">
        <f t="shared" si="16"/>
        <v/>
      </c>
      <c r="M46" s="41" t="str">
        <f t="shared" si="16"/>
        <v/>
      </c>
      <c r="N46" s="41" t="str">
        <f t="shared" si="16"/>
        <v/>
      </c>
      <c r="O46" s="41" t="str">
        <f t="shared" si="16"/>
        <v/>
      </c>
      <c r="P46" s="41" t="str">
        <f t="shared" si="16"/>
        <v/>
      </c>
      <c r="Q46" s="41" t="str">
        <f t="shared" si="16"/>
        <v/>
      </c>
      <c r="R46" s="41" t="str">
        <f t="shared" si="16"/>
        <v/>
      </c>
      <c r="S46" s="41" t="str">
        <f t="shared" si="16"/>
        <v/>
      </c>
      <c r="T46" s="41" t="str">
        <f t="shared" si="16"/>
        <v/>
      </c>
      <c r="U46" s="41" t="str">
        <f t="shared" si="16"/>
        <v/>
      </c>
      <c r="V46" s="41" t="str">
        <f t="shared" si="16"/>
        <v/>
      </c>
      <c r="W46" s="41" t="str">
        <f t="shared" si="16"/>
        <v/>
      </c>
      <c r="X46" s="41" t="str">
        <f t="shared" si="16"/>
        <v/>
      </c>
      <c r="Y46" s="41" t="str">
        <f t="shared" si="16"/>
        <v/>
      </c>
      <c r="Z46" s="41" t="str">
        <f t="shared" si="16"/>
        <v/>
      </c>
      <c r="AA46" s="41" t="str">
        <f t="shared" si="16"/>
        <v/>
      </c>
      <c r="AB46" s="41" t="str">
        <f t="shared" si="16"/>
        <v/>
      </c>
      <c r="AC46" s="41" t="str">
        <f t="shared" si="16"/>
        <v/>
      </c>
      <c r="AD46" s="41" t="str">
        <f t="shared" si="16"/>
        <v/>
      </c>
      <c r="AE46" s="192" t="str">
        <f t="shared" si="16"/>
        <v/>
      </c>
      <c r="AF46" s="104" t="str">
        <f t="shared" si="11"/>
        <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0.4</v>
      </c>
      <c r="B47" s="7" t="s">
        <v>205</v>
      </c>
      <c r="C47" s="41" t="str">
        <f t="shared" ref="C47:AE47" si="17">IF(C13="x",$A47,"")</f>
        <v/>
      </c>
      <c r="D47" s="41" t="str">
        <f t="shared" si="17"/>
        <v/>
      </c>
      <c r="E47" s="41" t="str">
        <f t="shared" si="17"/>
        <v/>
      </c>
      <c r="F47" s="41" t="str">
        <f t="shared" si="17"/>
        <v/>
      </c>
      <c r="G47" s="41" t="str">
        <f t="shared" si="17"/>
        <v/>
      </c>
      <c r="H47" s="41" t="str">
        <f t="shared" si="17"/>
        <v/>
      </c>
      <c r="I47" s="41" t="str">
        <f t="shared" si="17"/>
        <v/>
      </c>
      <c r="J47" s="41" t="str">
        <f t="shared" si="17"/>
        <v/>
      </c>
      <c r="K47" s="41" t="str">
        <f t="shared" si="17"/>
        <v/>
      </c>
      <c r="L47" s="41" t="str">
        <f t="shared" si="17"/>
        <v/>
      </c>
      <c r="M47" s="41" t="str">
        <f t="shared" si="17"/>
        <v/>
      </c>
      <c r="N47" s="41" t="str">
        <f t="shared" si="17"/>
        <v/>
      </c>
      <c r="O47" s="41" t="str">
        <f t="shared" si="17"/>
        <v/>
      </c>
      <c r="P47" s="41" t="str">
        <f t="shared" si="17"/>
        <v/>
      </c>
      <c r="Q47" s="41">
        <f t="shared" si="17"/>
        <v>0.4</v>
      </c>
      <c r="R47" s="41">
        <f t="shared" si="17"/>
        <v>0.4</v>
      </c>
      <c r="S47" s="41">
        <f t="shared" si="17"/>
        <v>0.4</v>
      </c>
      <c r="T47" s="41" t="str">
        <f t="shared" si="17"/>
        <v/>
      </c>
      <c r="U47" s="41">
        <f t="shared" si="17"/>
        <v>0.4</v>
      </c>
      <c r="V47" s="41" t="str">
        <f t="shared" si="17"/>
        <v/>
      </c>
      <c r="W47" s="41" t="str">
        <f t="shared" si="17"/>
        <v/>
      </c>
      <c r="X47" s="41" t="str">
        <f t="shared" si="17"/>
        <v/>
      </c>
      <c r="Y47" s="41" t="str">
        <f t="shared" si="17"/>
        <v/>
      </c>
      <c r="Z47" s="41" t="str">
        <f t="shared" si="17"/>
        <v/>
      </c>
      <c r="AA47" s="41" t="str">
        <f t="shared" si="17"/>
        <v/>
      </c>
      <c r="AB47" s="41">
        <f t="shared" si="17"/>
        <v>0.4</v>
      </c>
      <c r="AC47" s="41" t="str">
        <f t="shared" si="17"/>
        <v/>
      </c>
      <c r="AD47" s="41" t="str">
        <f t="shared" si="17"/>
        <v/>
      </c>
      <c r="AE47" s="192" t="str">
        <f t="shared" si="17"/>
        <v/>
      </c>
      <c r="AF47" s="104">
        <f t="shared" si="11"/>
        <v>2</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v>
      </c>
      <c r="B48" s="7" t="s">
        <v>206</v>
      </c>
      <c r="C48" s="41" t="str">
        <f t="shared" ref="C48:AE48" si="18">IF(C14="x",$A48,"")</f>
        <v/>
      </c>
      <c r="D48" s="41" t="str">
        <f t="shared" si="18"/>
        <v/>
      </c>
      <c r="E48" s="41" t="str">
        <f t="shared" si="18"/>
        <v/>
      </c>
      <c r="F48" s="41" t="str">
        <f t="shared" si="18"/>
        <v/>
      </c>
      <c r="G48" s="41" t="str">
        <f t="shared" si="18"/>
        <v/>
      </c>
      <c r="H48" s="41" t="str">
        <f t="shared" si="18"/>
        <v/>
      </c>
      <c r="I48" s="41" t="str">
        <f t="shared" si="18"/>
        <v/>
      </c>
      <c r="J48" s="41" t="str">
        <f t="shared" si="18"/>
        <v/>
      </c>
      <c r="K48" s="41" t="str">
        <f t="shared" si="18"/>
        <v/>
      </c>
      <c r="L48" s="41" t="str">
        <f t="shared" si="18"/>
        <v/>
      </c>
      <c r="M48" s="41" t="str">
        <f t="shared" si="18"/>
        <v/>
      </c>
      <c r="N48" s="41" t="str">
        <f t="shared" si="18"/>
        <v/>
      </c>
      <c r="O48" s="41" t="str">
        <f t="shared" si="18"/>
        <v/>
      </c>
      <c r="P48" s="41" t="str">
        <f t="shared" si="18"/>
        <v/>
      </c>
      <c r="Q48" s="41" t="str">
        <f t="shared" si="18"/>
        <v/>
      </c>
      <c r="R48" s="41" t="str">
        <f t="shared" si="18"/>
        <v/>
      </c>
      <c r="S48" s="41" t="str">
        <f t="shared" si="18"/>
        <v/>
      </c>
      <c r="T48" s="41" t="str">
        <f t="shared" si="18"/>
        <v/>
      </c>
      <c r="U48" s="41" t="str">
        <f t="shared" si="18"/>
        <v/>
      </c>
      <c r="V48" s="41" t="str">
        <f t="shared" si="18"/>
        <v/>
      </c>
      <c r="W48" s="41" t="str">
        <f t="shared" si="18"/>
        <v/>
      </c>
      <c r="X48" s="41" t="str">
        <f t="shared" si="18"/>
        <v/>
      </c>
      <c r="Y48" s="41" t="str">
        <f t="shared" si="18"/>
        <v/>
      </c>
      <c r="Z48" s="41" t="str">
        <f t="shared" si="18"/>
        <v/>
      </c>
      <c r="AA48" s="41" t="str">
        <f t="shared" si="18"/>
        <v/>
      </c>
      <c r="AB48" s="41" t="str">
        <f t="shared" si="18"/>
        <v/>
      </c>
      <c r="AC48" s="41" t="str">
        <f t="shared" si="18"/>
        <v/>
      </c>
      <c r="AD48" s="41" t="str">
        <f t="shared" si="18"/>
        <v/>
      </c>
      <c r="AE48" s="192" t="str">
        <f t="shared" si="18"/>
        <v/>
      </c>
      <c r="AF48" s="104" t="str">
        <f t="shared" si="11"/>
        <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49" si="19">IF(C15="x",$A49,"")</f>
        <v/>
      </c>
      <c r="D49" s="41" t="str">
        <f t="shared" si="19"/>
        <v/>
      </c>
      <c r="E49" s="41" t="str">
        <f t="shared" si="19"/>
        <v/>
      </c>
      <c r="F49" s="41" t="str">
        <f t="shared" si="19"/>
        <v/>
      </c>
      <c r="G49" s="41" t="str">
        <f t="shared" si="19"/>
        <v/>
      </c>
      <c r="H49" s="41" t="str">
        <f t="shared" si="19"/>
        <v/>
      </c>
      <c r="I49" s="41" t="str">
        <f t="shared" si="19"/>
        <v/>
      </c>
      <c r="J49" s="41" t="str">
        <f t="shared" si="19"/>
        <v/>
      </c>
      <c r="K49" s="41" t="str">
        <f t="shared" si="19"/>
        <v/>
      </c>
      <c r="L49" s="41" t="str">
        <f t="shared" si="19"/>
        <v/>
      </c>
      <c r="M49" s="41" t="str">
        <f t="shared" si="19"/>
        <v/>
      </c>
      <c r="N49" s="41" t="str">
        <f t="shared" si="19"/>
        <v/>
      </c>
      <c r="O49" s="41" t="str">
        <f t="shared" si="19"/>
        <v/>
      </c>
      <c r="P49" s="41" t="str">
        <f t="shared" si="19"/>
        <v/>
      </c>
      <c r="Q49" s="41" t="str">
        <f t="shared" si="19"/>
        <v/>
      </c>
      <c r="R49" s="41" t="str">
        <f t="shared" si="19"/>
        <v/>
      </c>
      <c r="S49" s="41" t="str">
        <f t="shared" si="19"/>
        <v/>
      </c>
      <c r="T49" s="41" t="str">
        <f t="shared" si="19"/>
        <v/>
      </c>
      <c r="U49" s="41" t="str">
        <f t="shared" si="19"/>
        <v/>
      </c>
      <c r="V49" s="41" t="str">
        <f t="shared" si="19"/>
        <v/>
      </c>
      <c r="W49" s="41" t="str">
        <f t="shared" si="19"/>
        <v/>
      </c>
      <c r="X49" s="41" t="str">
        <f t="shared" si="19"/>
        <v/>
      </c>
      <c r="Y49" s="41" t="str">
        <f t="shared" si="19"/>
        <v/>
      </c>
      <c r="Z49" s="41" t="str">
        <f t="shared" si="19"/>
        <v/>
      </c>
      <c r="AA49" s="41" t="str">
        <f t="shared" si="19"/>
        <v/>
      </c>
      <c r="AB49" s="41" t="str">
        <f t="shared" si="19"/>
        <v/>
      </c>
      <c r="AC49" s="41" t="str">
        <f t="shared" si="19"/>
        <v/>
      </c>
      <c r="AD49" s="41" t="str">
        <f t="shared" si="19"/>
        <v/>
      </c>
      <c r="AE49" s="192" t="str">
        <f t="shared" si="19"/>
        <v/>
      </c>
      <c r="AF49" s="104" t="str">
        <f t="shared" si="11"/>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ref="C50:AE50" si="20">IF(C16="x",$A50,"")</f>
        <v/>
      </c>
      <c r="D50" s="41" t="str">
        <f t="shared" si="20"/>
        <v/>
      </c>
      <c r="E50" s="41" t="str">
        <f t="shared" si="20"/>
        <v/>
      </c>
      <c r="F50" s="41" t="str">
        <f t="shared" si="20"/>
        <v/>
      </c>
      <c r="G50" s="41" t="str">
        <f t="shared" si="20"/>
        <v/>
      </c>
      <c r="H50" s="41" t="str">
        <f t="shared" si="20"/>
        <v/>
      </c>
      <c r="I50" s="41" t="str">
        <f t="shared" si="20"/>
        <v/>
      </c>
      <c r="J50" s="41" t="str">
        <f t="shared" si="20"/>
        <v/>
      </c>
      <c r="K50" s="41" t="str">
        <f t="shared" si="20"/>
        <v/>
      </c>
      <c r="L50" s="41" t="str">
        <f t="shared" si="20"/>
        <v/>
      </c>
      <c r="M50" s="41" t="str">
        <f t="shared" si="20"/>
        <v/>
      </c>
      <c r="N50" s="41" t="str">
        <f t="shared" si="20"/>
        <v/>
      </c>
      <c r="O50" s="41" t="str">
        <f t="shared" si="20"/>
        <v/>
      </c>
      <c r="P50" s="41" t="str">
        <f t="shared" si="20"/>
        <v/>
      </c>
      <c r="Q50" s="41" t="str">
        <f t="shared" si="20"/>
        <v/>
      </c>
      <c r="R50" s="41" t="str">
        <f t="shared" si="20"/>
        <v/>
      </c>
      <c r="S50" s="41" t="str">
        <f t="shared" si="20"/>
        <v/>
      </c>
      <c r="T50" s="41" t="str">
        <f t="shared" si="20"/>
        <v/>
      </c>
      <c r="U50" s="41" t="str">
        <f t="shared" si="20"/>
        <v/>
      </c>
      <c r="V50" s="41" t="str">
        <f t="shared" si="20"/>
        <v/>
      </c>
      <c r="W50" s="41" t="str">
        <f t="shared" si="20"/>
        <v/>
      </c>
      <c r="X50" s="41" t="str">
        <f t="shared" si="20"/>
        <v/>
      </c>
      <c r="Y50" s="41" t="str">
        <f t="shared" si="20"/>
        <v/>
      </c>
      <c r="Z50" s="41" t="str">
        <f t="shared" si="20"/>
        <v/>
      </c>
      <c r="AA50" s="41" t="str">
        <f t="shared" si="20"/>
        <v/>
      </c>
      <c r="AB50" s="41" t="str">
        <f t="shared" si="20"/>
        <v/>
      </c>
      <c r="AC50" s="41" t="str">
        <f t="shared" si="20"/>
        <v/>
      </c>
      <c r="AD50" s="41" t="str">
        <f t="shared" si="20"/>
        <v/>
      </c>
      <c r="AE50" s="192" t="str">
        <f t="shared" si="20"/>
        <v/>
      </c>
      <c r="AF50" s="104" t="str">
        <f t="shared" si="11"/>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ref="C51:AE51" si="21">IF(C17="x",$A51,"")</f>
        <v/>
      </c>
      <c r="D51" s="41" t="str">
        <f t="shared" si="21"/>
        <v/>
      </c>
      <c r="E51" s="41" t="str">
        <f t="shared" si="21"/>
        <v/>
      </c>
      <c r="F51" s="41" t="str">
        <f t="shared" si="21"/>
        <v/>
      </c>
      <c r="G51" s="41" t="str">
        <f t="shared" si="21"/>
        <v/>
      </c>
      <c r="H51" s="41" t="str">
        <f t="shared" si="21"/>
        <v/>
      </c>
      <c r="I51" s="41" t="str">
        <f t="shared" si="21"/>
        <v/>
      </c>
      <c r="J51" s="41" t="str">
        <f t="shared" si="21"/>
        <v/>
      </c>
      <c r="K51" s="41" t="str">
        <f t="shared" si="21"/>
        <v/>
      </c>
      <c r="L51" s="41" t="str">
        <f t="shared" si="21"/>
        <v/>
      </c>
      <c r="M51" s="41" t="str">
        <f t="shared" si="21"/>
        <v/>
      </c>
      <c r="N51" s="41" t="str">
        <f t="shared" si="21"/>
        <v/>
      </c>
      <c r="O51" s="41" t="str">
        <f t="shared" si="21"/>
        <v/>
      </c>
      <c r="P51" s="41" t="str">
        <f t="shared" si="21"/>
        <v/>
      </c>
      <c r="Q51" s="41" t="str">
        <f t="shared" si="21"/>
        <v/>
      </c>
      <c r="R51" s="41" t="str">
        <f t="shared" si="21"/>
        <v/>
      </c>
      <c r="S51" s="41" t="str">
        <f t="shared" si="21"/>
        <v/>
      </c>
      <c r="T51" s="41" t="str">
        <f t="shared" si="21"/>
        <v/>
      </c>
      <c r="U51" s="41" t="str">
        <f t="shared" si="21"/>
        <v/>
      </c>
      <c r="V51" s="41" t="str">
        <f t="shared" si="21"/>
        <v/>
      </c>
      <c r="W51" s="41" t="str">
        <f t="shared" si="21"/>
        <v/>
      </c>
      <c r="X51" s="41" t="str">
        <f t="shared" si="21"/>
        <v/>
      </c>
      <c r="Y51" s="41" t="str">
        <f t="shared" si="21"/>
        <v/>
      </c>
      <c r="Z51" s="41" t="str">
        <f t="shared" si="21"/>
        <v/>
      </c>
      <c r="AA51" s="41" t="str">
        <f t="shared" si="21"/>
        <v/>
      </c>
      <c r="AB51" s="41" t="str">
        <f t="shared" si="21"/>
        <v/>
      </c>
      <c r="AC51" s="41" t="str">
        <f t="shared" si="21"/>
        <v/>
      </c>
      <c r="AD51" s="41" t="str">
        <f t="shared" si="21"/>
        <v/>
      </c>
      <c r="AE51" s="192" t="str">
        <f t="shared" si="21"/>
        <v/>
      </c>
      <c r="AF51" s="104" t="str">
        <f t="shared" si="11"/>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ref="C52:AE52" si="22">IF(C18="x",$A52,"")</f>
        <v/>
      </c>
      <c r="D52" s="42" t="str">
        <f t="shared" si="22"/>
        <v/>
      </c>
      <c r="E52" s="42" t="str">
        <f t="shared" si="22"/>
        <v/>
      </c>
      <c r="F52" s="42" t="str">
        <f t="shared" si="22"/>
        <v/>
      </c>
      <c r="G52" s="42" t="str">
        <f t="shared" si="22"/>
        <v/>
      </c>
      <c r="H52" s="42" t="str">
        <f t="shared" si="22"/>
        <v/>
      </c>
      <c r="I52" s="42" t="str">
        <f t="shared" si="22"/>
        <v/>
      </c>
      <c r="J52" s="42" t="str">
        <f t="shared" si="22"/>
        <v/>
      </c>
      <c r="K52" s="42" t="str">
        <f t="shared" si="22"/>
        <v/>
      </c>
      <c r="L52" s="42" t="str">
        <f t="shared" si="22"/>
        <v/>
      </c>
      <c r="M52" s="42" t="str">
        <f t="shared" si="22"/>
        <v/>
      </c>
      <c r="N52" s="42" t="str">
        <f t="shared" si="22"/>
        <v/>
      </c>
      <c r="O52" s="42" t="str">
        <f t="shared" si="22"/>
        <v/>
      </c>
      <c r="P52" s="42" t="str">
        <f t="shared" si="22"/>
        <v/>
      </c>
      <c r="Q52" s="42" t="str">
        <f t="shared" si="22"/>
        <v/>
      </c>
      <c r="R52" s="42" t="str">
        <f t="shared" si="22"/>
        <v/>
      </c>
      <c r="S52" s="42" t="str">
        <f t="shared" si="22"/>
        <v/>
      </c>
      <c r="T52" s="42" t="str">
        <f t="shared" si="22"/>
        <v/>
      </c>
      <c r="U52" s="42" t="str">
        <f t="shared" si="22"/>
        <v/>
      </c>
      <c r="V52" s="42" t="str">
        <f t="shared" si="22"/>
        <v/>
      </c>
      <c r="W52" s="42" t="str">
        <f t="shared" si="22"/>
        <v/>
      </c>
      <c r="X52" s="42" t="str">
        <f t="shared" si="22"/>
        <v/>
      </c>
      <c r="Y52" s="42" t="str">
        <f t="shared" si="22"/>
        <v/>
      </c>
      <c r="Z52" s="42" t="str">
        <f t="shared" si="22"/>
        <v/>
      </c>
      <c r="AA52" s="42" t="str">
        <f t="shared" si="22"/>
        <v/>
      </c>
      <c r="AB52" s="42" t="str">
        <f t="shared" si="22"/>
        <v/>
      </c>
      <c r="AC52" s="42" t="str">
        <f t="shared" si="22"/>
        <v/>
      </c>
      <c r="AD52" s="42" t="str">
        <f t="shared" si="22"/>
        <v/>
      </c>
      <c r="AE52" s="193" t="str">
        <f t="shared" si="22"/>
        <v/>
      </c>
      <c r="AF52" s="104" t="str">
        <f t="shared" si="11"/>
        <v/>
      </c>
      <c r="AG52" s="3"/>
      <c r="AH52" s="3"/>
      <c r="AI52" s="3"/>
      <c r="AJ52" s="3"/>
      <c r="AK52" s="3"/>
      <c r="AL52" s="3"/>
      <c r="AM52" s="3"/>
      <c r="AN52" s="3"/>
      <c r="AO52" s="3"/>
      <c r="AP52" s="3"/>
      <c r="AQ52" s="3"/>
      <c r="AR52" s="3"/>
      <c r="AS52" s="3"/>
      <c r="AT52" s="3"/>
      <c r="AU52" s="3"/>
      <c r="AV52" s="3"/>
      <c r="AW52" s="3"/>
      <c r="AX52" s="3"/>
    </row>
    <row r="53" spans="1:50">
      <c r="C53" s="23" t="str">
        <f t="shared" ref="C53:AE53" si="23">IF(SUM(C40:C52)&gt;0,SUM(C40:C52),"")</f>
        <v/>
      </c>
      <c r="D53" s="23" t="str">
        <f t="shared" si="23"/>
        <v/>
      </c>
      <c r="E53" s="23" t="str">
        <f t="shared" si="23"/>
        <v/>
      </c>
      <c r="F53" s="23" t="str">
        <f t="shared" si="23"/>
        <v/>
      </c>
      <c r="G53" s="23" t="str">
        <f t="shared" si="23"/>
        <v/>
      </c>
      <c r="H53" s="23" t="str">
        <f t="shared" si="23"/>
        <v/>
      </c>
      <c r="I53" s="23" t="str">
        <f t="shared" si="23"/>
        <v/>
      </c>
      <c r="J53" s="23">
        <f t="shared" si="23"/>
        <v>0.60000000000000009</v>
      </c>
      <c r="K53" s="23">
        <f t="shared" si="23"/>
        <v>0.60000000000000009</v>
      </c>
      <c r="L53" s="23" t="str">
        <f t="shared" si="23"/>
        <v/>
      </c>
      <c r="M53" s="23" t="str">
        <f t="shared" si="23"/>
        <v/>
      </c>
      <c r="N53" s="23" t="str">
        <f t="shared" si="23"/>
        <v/>
      </c>
      <c r="O53" s="23" t="str">
        <f t="shared" si="23"/>
        <v/>
      </c>
      <c r="P53" s="23">
        <f t="shared" si="23"/>
        <v>0.60000000000000009</v>
      </c>
      <c r="Q53" s="23">
        <f t="shared" si="23"/>
        <v>0.4</v>
      </c>
      <c r="R53" s="23">
        <f t="shared" si="23"/>
        <v>1</v>
      </c>
      <c r="S53" s="23">
        <f t="shared" si="23"/>
        <v>0.4</v>
      </c>
      <c r="T53" s="23" t="str">
        <f t="shared" si="23"/>
        <v/>
      </c>
      <c r="U53" s="23">
        <f t="shared" si="23"/>
        <v>0.60000000000000009</v>
      </c>
      <c r="V53" s="23" t="str">
        <f t="shared" si="23"/>
        <v/>
      </c>
      <c r="W53" s="23" t="str">
        <f t="shared" si="23"/>
        <v/>
      </c>
      <c r="X53" s="23" t="str">
        <f t="shared" si="23"/>
        <v/>
      </c>
      <c r="Y53" s="23" t="str">
        <f t="shared" si="23"/>
        <v/>
      </c>
      <c r="Z53" s="23" t="str">
        <f t="shared" si="23"/>
        <v/>
      </c>
      <c r="AA53" s="23" t="str">
        <f t="shared" si="23"/>
        <v/>
      </c>
      <c r="AB53" s="23">
        <f t="shared" si="23"/>
        <v>0.60000000000000009</v>
      </c>
      <c r="AC53" s="23" t="str">
        <f t="shared" si="23"/>
        <v/>
      </c>
      <c r="AD53" s="23" t="str">
        <f t="shared" si="23"/>
        <v/>
      </c>
      <c r="AE53" s="194" t="str">
        <f t="shared" si="23"/>
        <v/>
      </c>
      <c r="AF53" s="104"/>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f>IFERROR(VLOOKUP($B$55,'PLOs-TQF-Mapping'!$C$54:$AF$59,J$56)*J40,"")</f>
        <v>0.68613082808667691</v>
      </c>
      <c r="K58" s="104">
        <f>IFERROR(VLOOKUP($B$55,'PLOs-TQF-Mapping'!$C$54:$AF$59,K$56)*K40,"")</f>
        <v>0.69156760127966843</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f>IF(SUM(C58:AE58)&gt;0,SUM(C58:AE58),"")</f>
        <v>1.3776984293663452</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0.68613082808667691</v>
      </c>
      <c r="K59" s="104">
        <f>IFERROR(VLOOKUP($B$55,'PLOs-TQF-Mapping'!$C$54:$AF$59,K$56)*K41,"")</f>
        <v>0.69156760127966843</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f>IFERROR(VLOOKUP($B$55,'PLOs-TQF-Mapping'!$C$54:$AF$59,U$56)*U41,"")</f>
        <v>0.71606773848174643</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24">IF(SUM(C59:AE59)&gt;0,SUM(C59:AE59),"")</f>
        <v>2.0937661678480914</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f>IFERROR(VLOOKUP($B$55,'PLOs-TQF-Mapping'!$C$54:$AF$59,J$56)*J42,"")</f>
        <v>0.68613082808667691</v>
      </c>
      <c r="K60" s="104">
        <f>IFERROR(VLOOKUP($B$55,'PLOs-TQF-Mapping'!$C$54:$AF$59,K$56)*K42,"")</f>
        <v>0.69156760127966843</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f t="shared" si="24"/>
        <v>1.3776984293663452</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2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2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2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t="str">
        <f t="shared" si="24"/>
        <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f>IFERROR(VLOOKUP($B$55,'PLOs-TQF-Mapping'!$C$54:$AF$59,Q$56)*Q47,"")</f>
        <v>1.491218177247589</v>
      </c>
      <c r="R65" s="104" t="str">
        <f>IFERROR(VLOOKUP($B$55,'PLOs-TQF-Mapping'!$C$54:$AF$59,R$56)*R47,"")</f>
        <v/>
      </c>
      <c r="S65" s="104" t="str">
        <f>IFERROR(VLOOKUP($B$55,'PLOs-TQF-Mapping'!$C$54:$AF$59,S$56)*S47,"")</f>
        <v/>
      </c>
      <c r="T65" s="104" t="str">
        <f>IFERROR(VLOOKUP($B$55,'PLOs-TQF-Mapping'!$C$54:$AF$59,T$56)*T47,"")</f>
        <v/>
      </c>
      <c r="U65" s="104">
        <f>IFERROR(VLOOKUP($B$55,'PLOs-TQF-Mapping'!$C$54:$AF$59,U$56)*U47,"")</f>
        <v>1.4321354769634929</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f t="shared" si="24"/>
        <v>2.9233536542110818</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2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2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2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2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2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f>IFERROR(VLOOKUP($B$72,'PLOs-TQF-Mapping'!$C$54:$AF$59,P$56)*P40,"")</f>
        <v>0.73867858040652168</v>
      </c>
      <c r="Q75" s="104" t="str">
        <f>IFERROR(VLOOKUP($B$72,'PLOs-TQF-Mapping'!$C$54:$AF$59,Q$56)*Q40,"")</f>
        <v/>
      </c>
      <c r="R75" s="104">
        <f>IFERROR(VLOOKUP($B$72,'PLOs-TQF-Mapping'!$C$54:$AF$59,R$56)*R40,"")</f>
        <v>0.7058354002403332</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f>IF(SUM(C75:AE75)&gt;0,SUM(C75:AE75),"")</f>
        <v>1.444513980646855</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f>IFERROR(VLOOKUP($B$72,'PLOs-TQF-Mapping'!$C$54:$AF$59,P$56)*P41,"")</f>
        <v>0.73867858040652168</v>
      </c>
      <c r="Q76" s="104" t="str">
        <f>IFERROR(VLOOKUP($B$72,'PLOs-TQF-Mapping'!$C$54:$AF$59,Q$56)*Q41,"")</f>
        <v/>
      </c>
      <c r="R76" s="104">
        <f>IFERROR(VLOOKUP($B$72,'PLOs-TQF-Mapping'!$C$54:$AF$59,R$56)*R41,"")</f>
        <v>0.7058354002403332</v>
      </c>
      <c r="S76" s="104" t="str">
        <f>IFERROR(VLOOKUP($B$72,'PLOs-TQF-Mapping'!$C$54:$AF$59,S$56)*S41,"")</f>
        <v/>
      </c>
      <c r="T76" s="104" t="str">
        <f>IFERROR(VLOOKUP($B$72,'PLOs-TQF-Mapping'!$C$54:$AF$59,T$56)*T41,"")</f>
        <v/>
      </c>
      <c r="U76" s="104">
        <f>IFERROR(VLOOKUP($B$72,'PLOs-TQF-Mapping'!$C$54:$AF$59,U$56)*U41,"")</f>
        <v>0.71606773848174643</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25">IF(SUM(C76:AE76)&gt;0,SUM(C76:AE76),"")</f>
        <v>2.1605817191286016</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f>IFERROR(VLOOKUP($B$72,'PLOs-TQF-Mapping'!$C$54:$AF$59,P$56)*P42,"")</f>
        <v>0.73867858040652168</v>
      </c>
      <c r="Q77" s="104" t="str">
        <f>IFERROR(VLOOKUP($B$72,'PLOs-TQF-Mapping'!$C$54:$AF$59,Q$56)*Q42,"")</f>
        <v/>
      </c>
      <c r="R77" s="104">
        <f>IFERROR(VLOOKUP($B$72,'PLOs-TQF-Mapping'!$C$54:$AF$59,R$56)*R42,"")</f>
        <v>0.7058354002403332</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f t="shared" si="25"/>
        <v>1.444513980646855</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2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2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2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t="str">
        <f t="shared" si="25"/>
        <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f>IFERROR(VLOOKUP($B$72,'PLOs-TQF-Mapping'!$C$54:$AF$59,R$56)*R47,"")</f>
        <v>1.4116708004806664</v>
      </c>
      <c r="S82" s="104" t="str">
        <f>IFERROR(VLOOKUP($B$72,'PLOs-TQF-Mapping'!$C$54:$AF$59,S$56)*S47,"")</f>
        <v/>
      </c>
      <c r="T82" s="104" t="str">
        <f>IFERROR(VLOOKUP($B$72,'PLOs-TQF-Mapping'!$C$54:$AF$59,T$56)*T47,"")</f>
        <v/>
      </c>
      <c r="U82" s="104">
        <f>IFERROR(VLOOKUP($B$72,'PLOs-TQF-Mapping'!$C$54:$AF$59,U$56)*U47,"")</f>
        <v>1.4321354769634929</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f t="shared" si="25"/>
        <v>2.843806277444159</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2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2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2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2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2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f>IFERROR(VLOOKUP($B$89,'PLOs-TQF-Mapping'!$C$54:$AF$59,R$56)*R40,"")</f>
        <v>0.7058354002403332</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f>IF(SUM(C92:AE92)&gt;0,SUM(C92:AE92),"")</f>
        <v>0.7058354002403332</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f>IFERROR(VLOOKUP($B$89,'PLOs-TQF-Mapping'!$C$54:$AF$59,R$56)*R41,"")</f>
        <v>0.7058354002403332</v>
      </c>
      <c r="S93" s="104" t="str">
        <f>IFERROR(VLOOKUP($B$89,'PLOs-TQF-Mapping'!$C$54:$AF$59,S$56)*S41,"")</f>
        <v/>
      </c>
      <c r="T93" s="104" t="str">
        <f>IFERROR(VLOOKUP($B$89,'PLOs-TQF-Mapping'!$C$54:$AF$59,T$56)*T41,"")</f>
        <v/>
      </c>
      <c r="U93" s="104">
        <f>IFERROR(VLOOKUP($B$89,'PLOs-TQF-Mapping'!$C$54:$AF$59,U$56)*U41,"")</f>
        <v>0.71606773848174643</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f t="shared" ref="AF93:AF104" si="26">IF(SUM(C93:AE93)&gt;0,SUM(C93:AE93),"")</f>
        <v>1.4219031387220795</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f>IFERROR(VLOOKUP($B$89,'PLOs-TQF-Mapping'!$C$54:$AF$59,R$56)*R42,"")</f>
        <v>0.7058354002403332</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f t="shared" si="26"/>
        <v>0.7058354002403332</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2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2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2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t="str">
        <f t="shared" si="26"/>
        <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f>IFERROR(VLOOKUP($B$89,'PLOs-TQF-Mapping'!$C$54:$AF$59,R$56)*R47,"")</f>
        <v>1.4116708004806664</v>
      </c>
      <c r="S99" s="104" t="str">
        <f>IFERROR(VLOOKUP($B$89,'PLOs-TQF-Mapping'!$C$54:$AF$59,S$56)*S47,"")</f>
        <v/>
      </c>
      <c r="T99" s="104" t="str">
        <f>IFERROR(VLOOKUP($B$89,'PLOs-TQF-Mapping'!$C$54:$AF$59,T$56)*T47,"")</f>
        <v/>
      </c>
      <c r="U99" s="104">
        <f>IFERROR(VLOOKUP($B$89,'PLOs-TQF-Mapping'!$C$54:$AF$59,U$56)*U47,"")</f>
        <v>1.4321354769634929</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f t="shared" si="26"/>
        <v>2.843806277444159</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2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2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2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2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2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f>IFERROR(VLOOKUP($B$106,'PLOs-TQF-Mapping'!$C$54:$AF$59,AB$56)*AB41,"")</f>
        <v>0.74761871199474295</v>
      </c>
      <c r="AC110" s="104" t="str">
        <f>IFERROR(VLOOKUP($B$106,'PLOs-TQF-Mapping'!$C$54:$AF$59,AC$56)*AC41,"")</f>
        <v/>
      </c>
      <c r="AD110" s="104" t="str">
        <f>IFERROR(VLOOKUP($B$106,'PLOs-TQF-Mapping'!$C$54:$AF$59,AD$56)*AD41,"")</f>
        <v/>
      </c>
      <c r="AE110" s="104" t="str">
        <f>IFERROR(VLOOKUP($B$106,'PLOs-TQF-Mapping'!$C$54:$AF$59,AE$56)*AE41,"")</f>
        <v/>
      </c>
      <c r="AF110" s="8">
        <f t="shared" ref="AF110:AF121" si="27">IF(SUM(C110:AE110)&gt;0,SUM(C110:AE110),"")</f>
        <v>0.74761871199474295</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2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2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2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2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t="str">
        <f>IFERROR(VLOOKUP($B$106,'PLOs-TQF-Mapping'!$C$54:$AF$59,AD$56)*AD46,"")</f>
        <v/>
      </c>
      <c r="AE115" s="104" t="str">
        <f>IFERROR(VLOOKUP($B$106,'PLOs-TQF-Mapping'!$C$54:$AF$59,AE$56)*AE46,"")</f>
        <v/>
      </c>
      <c r="AF115" s="8" t="str">
        <f t="shared" si="27"/>
        <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f>IFERROR(VLOOKUP($B$106,'PLOs-TQF-Mapping'!$C$54:$AF$59,AB$56)*AB47,"")</f>
        <v>1.4952374239894859</v>
      </c>
      <c r="AC116" s="104" t="str">
        <f>IFERROR(VLOOKUP($B$106,'PLOs-TQF-Mapping'!$C$54:$AF$59,AC$56)*AC47,"")</f>
        <v/>
      </c>
      <c r="AD116" s="104" t="str">
        <f>IFERROR(VLOOKUP($B$106,'PLOs-TQF-Mapping'!$C$54:$AF$59,AD$56)*AD47,"")</f>
        <v/>
      </c>
      <c r="AE116" s="104" t="str">
        <f>IFERROR(VLOOKUP($B$106,'PLOs-TQF-Mapping'!$C$54:$AF$59,AE$56)*AE47,"")</f>
        <v/>
      </c>
      <c r="AF116" s="8">
        <f t="shared" si="27"/>
        <v>1.4952374239894859</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27"/>
        <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2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2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2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2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f>IFERROR(VLOOKUP($B$123,'PLOs-TQF-Mapping'!$C$54:$AF$59,AB$56)*AB41,"")</f>
        <v>0.74761871199474295</v>
      </c>
      <c r="AC127" s="104" t="str">
        <f>IFERROR(VLOOKUP($B$123,'PLOs-TQF-Mapping'!$C$54:$AF$59,AC$56)*AC41,"")</f>
        <v/>
      </c>
      <c r="AD127" s="104" t="str">
        <f>IFERROR(VLOOKUP($B$123,'PLOs-TQF-Mapping'!$C$54:$AF$59,AD$56)*AD41,"")</f>
        <v/>
      </c>
      <c r="AE127" s="104" t="str">
        <f>IFERROR(VLOOKUP($B$123,'PLOs-TQF-Mapping'!$C$54:$AF$59,AE$56)*AE41,"")</f>
        <v/>
      </c>
      <c r="AF127" s="8">
        <f t="shared" ref="AF127:AF138" si="28">IF(SUM(C127:AE127)&gt;0,SUM(C127:AE127),"")</f>
        <v>0.74761871199474295</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2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2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2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2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2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f>IFERROR(VLOOKUP($B$123,'PLOs-TQF-Mapping'!$C$54:$AF$59,S$56)*S47,"")</f>
        <v>1.7497499404620152</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f>IFERROR(VLOOKUP($B$123,'PLOs-TQF-Mapping'!$C$54:$AF$59,AB$56)*AB47,"")</f>
        <v>1.4952374239894859</v>
      </c>
      <c r="AC133" s="104" t="str">
        <f>IFERROR(VLOOKUP($B$123,'PLOs-TQF-Mapping'!$C$54:$AF$59,AC$56)*AC47,"")</f>
        <v/>
      </c>
      <c r="AD133" s="104" t="str">
        <f>IFERROR(VLOOKUP($B$123,'PLOs-TQF-Mapping'!$C$54:$AF$59,AD$56)*AD47,"")</f>
        <v/>
      </c>
      <c r="AE133" s="104" t="str">
        <f>IFERROR(VLOOKUP($B$123,'PLOs-TQF-Mapping'!$C$54:$AF$59,AE$56)*AE47,"")</f>
        <v/>
      </c>
      <c r="AF133" s="8">
        <f t="shared" si="28"/>
        <v>3.244987364451501</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2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2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2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2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2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2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2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2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2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2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2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2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2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2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2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2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2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X156"/>
  <sheetViews>
    <sheetView topLeftCell="A37"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0.96000000000000008</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204211</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 t="shared" si="0"/>
        <v>x</v>
      </c>
      <c r="K3" s="11" t="str">
        <f t="shared" si="0"/>
        <v>x</v>
      </c>
      <c r="L3" s="11" t="str">
        <f t="shared" si="0"/>
        <v/>
      </c>
      <c r="M3" s="11" t="str">
        <f t="shared" si="0"/>
        <v/>
      </c>
      <c r="N3" s="11" t="str">
        <f t="shared" si="0"/>
        <v/>
      </c>
      <c r="O3" s="11" t="str">
        <f t="shared" si="0"/>
        <v/>
      </c>
      <c r="P3" s="11" t="str">
        <f t="shared" si="0"/>
        <v/>
      </c>
      <c r="Q3" s="11" t="str">
        <f t="shared" si="0"/>
        <v>x</v>
      </c>
      <c r="R3" s="11" t="str">
        <f t="shared" si="0"/>
        <v/>
      </c>
      <c r="S3" s="11" t="str">
        <f t="shared" si="0"/>
        <v/>
      </c>
      <c r="T3" s="11" t="str">
        <f t="shared" si="0"/>
        <v/>
      </c>
      <c r="U3" s="11" t="str">
        <f t="shared" si="0"/>
        <v>x</v>
      </c>
      <c r="V3" s="11" t="str">
        <f t="shared" si="0"/>
        <v/>
      </c>
      <c r="W3" s="11" t="str">
        <f t="shared" si="0"/>
        <v/>
      </c>
      <c r="X3" s="11" t="str">
        <f t="shared" si="0"/>
        <v/>
      </c>
      <c r="Y3" s="11" t="str">
        <f t="shared" si="0"/>
        <v/>
      </c>
      <c r="Z3" s="11" t="str">
        <f t="shared" si="0"/>
        <v/>
      </c>
      <c r="AA3" s="11" t="str">
        <f t="shared" si="0"/>
        <v>x</v>
      </c>
      <c r="AB3" s="11" t="str">
        <f t="shared" si="0"/>
        <v/>
      </c>
      <c r="AC3" s="11" t="str">
        <f t="shared" si="0"/>
        <v>x</v>
      </c>
      <c r="AD3" s="11" t="str">
        <f t="shared" si="0"/>
        <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v>30</v>
      </c>
      <c r="B6" s="7" t="s">
        <v>198</v>
      </c>
      <c r="C6" s="17"/>
      <c r="D6" s="17"/>
      <c r="E6" s="17"/>
      <c r="F6" s="17"/>
      <c r="G6" s="17"/>
      <c r="H6" s="17"/>
      <c r="I6" s="17"/>
      <c r="J6" s="17" t="s">
        <v>95</v>
      </c>
      <c r="K6" s="17" t="s">
        <v>95</v>
      </c>
      <c r="L6" s="17"/>
      <c r="M6" s="17"/>
      <c r="N6" s="17"/>
      <c r="O6" s="17"/>
      <c r="P6" s="17"/>
      <c r="Q6" s="17"/>
      <c r="R6" s="17"/>
      <c r="S6" s="17"/>
      <c r="T6" s="17"/>
      <c r="U6" s="17" t="s">
        <v>95</v>
      </c>
      <c r="V6" s="17"/>
      <c r="W6" s="17"/>
      <c r="X6" s="17"/>
      <c r="Y6" s="17"/>
      <c r="Z6" s="17"/>
      <c r="AA6" s="17" t="s">
        <v>95</v>
      </c>
      <c r="AB6" s="17"/>
      <c r="AC6" s="17"/>
      <c r="AD6" s="17"/>
      <c r="AE6" s="17"/>
    </row>
    <row r="7" spans="1:32" ht="15" customHeight="1">
      <c r="A7" s="18">
        <v>35</v>
      </c>
      <c r="B7" s="7" t="s">
        <v>199</v>
      </c>
      <c r="C7" s="17"/>
      <c r="D7" s="17"/>
      <c r="E7" s="17"/>
      <c r="F7" s="17"/>
      <c r="G7" s="17"/>
      <c r="H7" s="17"/>
      <c r="I7" s="17"/>
      <c r="J7" s="17" t="s">
        <v>95</v>
      </c>
      <c r="K7" s="17" t="s">
        <v>95</v>
      </c>
      <c r="L7" s="17"/>
      <c r="M7" s="17"/>
      <c r="N7" s="17"/>
      <c r="O7" s="17"/>
      <c r="P7" s="17"/>
      <c r="Q7" s="17"/>
      <c r="R7" s="17"/>
      <c r="S7" s="17"/>
      <c r="T7" s="17"/>
      <c r="U7" s="17" t="s">
        <v>95</v>
      </c>
      <c r="V7" s="17"/>
      <c r="W7" s="17"/>
      <c r="X7" s="17"/>
      <c r="Y7" s="17"/>
      <c r="Z7" s="17"/>
      <c r="AA7" s="17" t="s">
        <v>95</v>
      </c>
      <c r="AB7" s="17"/>
      <c r="AC7" s="17"/>
      <c r="AD7" s="17"/>
      <c r="AE7" s="17"/>
    </row>
    <row r="8" spans="1:32" ht="15" customHeight="1">
      <c r="A8" s="18"/>
      <c r="B8" s="7"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v>5</v>
      </c>
      <c r="B10" s="48" t="s">
        <v>202</v>
      </c>
      <c r="C10" s="17"/>
      <c r="D10" s="17"/>
      <c r="E10" s="17"/>
      <c r="F10" s="17"/>
      <c r="G10" s="17"/>
      <c r="H10" s="17"/>
      <c r="I10" s="17"/>
      <c r="J10" s="17" t="s">
        <v>95</v>
      </c>
      <c r="K10" s="17" t="s">
        <v>95</v>
      </c>
      <c r="L10" s="17"/>
      <c r="M10" s="17"/>
      <c r="N10" s="17"/>
      <c r="O10" s="17"/>
      <c r="P10" s="17"/>
      <c r="Q10" s="17" t="s">
        <v>95</v>
      </c>
      <c r="R10" s="17"/>
      <c r="S10" s="17"/>
      <c r="T10" s="17"/>
      <c r="U10" s="17" t="s">
        <v>95</v>
      </c>
      <c r="V10" s="17"/>
      <c r="W10" s="17"/>
      <c r="X10" s="17"/>
      <c r="Y10" s="17"/>
      <c r="Z10" s="17"/>
      <c r="AA10" s="17" t="s">
        <v>95</v>
      </c>
      <c r="AB10" s="17"/>
      <c r="AC10" s="17" t="s">
        <v>95</v>
      </c>
      <c r="AD10" s="17"/>
      <c r="AE10" s="17"/>
    </row>
    <row r="11" spans="1:32" ht="15" customHeight="1">
      <c r="A11" s="18">
        <v>10</v>
      </c>
      <c r="B11" s="48" t="s">
        <v>203</v>
      </c>
      <c r="C11" s="17"/>
      <c r="D11" s="17"/>
      <c r="E11" s="17"/>
      <c r="F11" s="17"/>
      <c r="G11" s="17"/>
      <c r="H11" s="17"/>
      <c r="I11" s="17"/>
      <c r="J11" s="17" t="s">
        <v>95</v>
      </c>
      <c r="K11" s="17" t="s">
        <v>95</v>
      </c>
      <c r="L11" s="17"/>
      <c r="M11" s="17"/>
      <c r="N11" s="17"/>
      <c r="O11" s="17"/>
      <c r="P11" s="17"/>
      <c r="Q11" s="17" t="s">
        <v>95</v>
      </c>
      <c r="R11" s="17"/>
      <c r="S11" s="17"/>
      <c r="T11" s="17"/>
      <c r="U11" s="17" t="s">
        <v>95</v>
      </c>
      <c r="V11" s="17"/>
      <c r="W11" s="17"/>
      <c r="X11" s="17"/>
      <c r="Y11" s="17"/>
      <c r="Z11" s="17"/>
      <c r="AA11" s="17" t="s">
        <v>95</v>
      </c>
      <c r="AB11" s="17"/>
      <c r="AC11" s="17" t="s">
        <v>95</v>
      </c>
      <c r="AD11" s="17"/>
      <c r="AE11" s="17"/>
    </row>
    <row r="12" spans="1:32" ht="15" customHeight="1">
      <c r="A12" s="18"/>
      <c r="B12" s="50" t="s">
        <v>204</v>
      </c>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row>
    <row r="13" spans="1:32" ht="15" customHeight="1">
      <c r="A13" s="18">
        <v>15</v>
      </c>
      <c r="B13" s="49" t="s">
        <v>205</v>
      </c>
      <c r="C13" s="17"/>
      <c r="D13" s="17"/>
      <c r="E13" s="17"/>
      <c r="F13" s="17"/>
      <c r="G13" s="17"/>
      <c r="H13" s="17"/>
      <c r="I13" s="17"/>
      <c r="J13" s="17" t="s">
        <v>95</v>
      </c>
      <c r="K13" s="17"/>
      <c r="L13" s="17"/>
      <c r="M13" s="17"/>
      <c r="N13" s="17"/>
      <c r="O13" s="17"/>
      <c r="P13" s="17"/>
      <c r="Q13" s="17" t="s">
        <v>95</v>
      </c>
      <c r="R13" s="17"/>
      <c r="S13" s="17"/>
      <c r="T13" s="17"/>
      <c r="U13" s="17" t="s">
        <v>95</v>
      </c>
      <c r="V13" s="17"/>
      <c r="W13" s="17"/>
      <c r="X13" s="17"/>
      <c r="Y13" s="17"/>
      <c r="Z13" s="17"/>
      <c r="AA13" s="17" t="s">
        <v>95</v>
      </c>
      <c r="AB13" s="17"/>
      <c r="AC13" s="17" t="s">
        <v>95</v>
      </c>
      <c r="AD13" s="17"/>
      <c r="AE13" s="17"/>
    </row>
    <row r="14" spans="1:32" ht="15" customHeight="1">
      <c r="A14" s="18"/>
      <c r="B14" s="50"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v>5</v>
      </c>
      <c r="B16" s="48" t="s">
        <v>208</v>
      </c>
      <c r="C16" s="17"/>
      <c r="D16" s="17"/>
      <c r="E16" s="17"/>
      <c r="F16" s="17"/>
      <c r="G16" s="17"/>
      <c r="H16" s="17"/>
      <c r="I16" s="17"/>
      <c r="J16" s="17" t="s">
        <v>95</v>
      </c>
      <c r="K16" s="17" t="s">
        <v>95</v>
      </c>
      <c r="L16" s="17"/>
      <c r="M16" s="17"/>
      <c r="N16" s="17"/>
      <c r="O16" s="17"/>
      <c r="P16" s="17"/>
      <c r="Q16" s="17" t="s">
        <v>95</v>
      </c>
      <c r="R16" s="17"/>
      <c r="S16" s="17"/>
      <c r="T16" s="17"/>
      <c r="U16" s="17" t="s">
        <v>95</v>
      </c>
      <c r="V16" s="17"/>
      <c r="W16" s="17"/>
      <c r="X16" s="17"/>
      <c r="Y16" s="17"/>
      <c r="Z16" s="17"/>
      <c r="AA16" s="17" t="s">
        <v>95</v>
      </c>
      <c r="AB16" s="17"/>
      <c r="AC16" s="17" t="s">
        <v>95</v>
      </c>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c r="B19" s="54" t="s">
        <v>226</v>
      </c>
    </row>
    <row r="20" spans="1:50" ht="15" customHeight="1"/>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0.3</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f t="shared" si="2"/>
        <v>0.28800000000000003</v>
      </c>
      <c r="K23" s="41">
        <f t="shared" si="2"/>
        <v>0.28800000000000003</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f t="shared" si="2"/>
        <v>0.28800000000000003</v>
      </c>
      <c r="V23" s="41" t="str">
        <f t="shared" si="2"/>
        <v/>
      </c>
      <c r="W23" s="41" t="str">
        <f t="shared" si="2"/>
        <v/>
      </c>
      <c r="X23" s="41" t="str">
        <f t="shared" si="2"/>
        <v/>
      </c>
      <c r="Y23" s="41" t="str">
        <f t="shared" si="2"/>
        <v/>
      </c>
      <c r="Z23" s="41" t="str">
        <f t="shared" si="2"/>
        <v/>
      </c>
      <c r="AA23" s="41">
        <f t="shared" si="2"/>
        <v>0.28800000000000003</v>
      </c>
      <c r="AB23" s="41" t="str">
        <f t="shared" si="2"/>
        <v/>
      </c>
      <c r="AC23" s="41" t="str">
        <f t="shared" si="2"/>
        <v/>
      </c>
      <c r="AD23" s="41" t="str">
        <f t="shared" si="2"/>
        <v/>
      </c>
      <c r="AE23" s="41" t="str">
        <f t="shared" si="2"/>
        <v/>
      </c>
      <c r="AF23" s="8">
        <f>IF(SUM(C23:AE23)&gt;0,SUM(C23:AE23),"")</f>
        <v>1.1520000000000001</v>
      </c>
    </row>
    <row r="24" spans="1:50" ht="15" customHeight="1">
      <c r="A24" s="21">
        <f t="shared" si="1"/>
        <v>0.35</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0.33600000000000002</v>
      </c>
      <c r="K24" s="41">
        <f t="shared" si="3"/>
        <v>0.33600000000000002</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f t="shared" si="3"/>
        <v>0.33600000000000002</v>
      </c>
      <c r="V24" s="41" t="str">
        <f t="shared" si="3"/>
        <v/>
      </c>
      <c r="W24" s="41" t="str">
        <f t="shared" si="3"/>
        <v/>
      </c>
      <c r="X24" s="41" t="str">
        <f t="shared" si="3"/>
        <v/>
      </c>
      <c r="Y24" s="41" t="str">
        <f t="shared" si="3"/>
        <v/>
      </c>
      <c r="Z24" s="41" t="str">
        <f t="shared" si="3"/>
        <v/>
      </c>
      <c r="AA24" s="41">
        <f t="shared" si="3"/>
        <v>0.33600000000000002</v>
      </c>
      <c r="AB24" s="41" t="str">
        <f t="shared" si="3"/>
        <v/>
      </c>
      <c r="AC24" s="41" t="str">
        <f t="shared" si="3"/>
        <v/>
      </c>
      <c r="AD24" s="41" t="str">
        <f t="shared" si="3"/>
        <v/>
      </c>
      <c r="AE24" s="41" t="str">
        <f t="shared" si="3"/>
        <v/>
      </c>
      <c r="AF24" s="8">
        <f t="shared" ref="AF24:AF35" si="4">IF(SUM(C24:AE24)&gt;0,SUM(C24:AE24),"")</f>
        <v>1.3440000000000001</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0.05</v>
      </c>
      <c r="B27" s="7" t="s">
        <v>202</v>
      </c>
      <c r="C27" s="41" t="str">
        <f t="shared" si="3"/>
        <v/>
      </c>
      <c r="D27" s="41" t="str">
        <f t="shared" si="3"/>
        <v/>
      </c>
      <c r="E27" s="41" t="str">
        <f t="shared" si="3"/>
        <v/>
      </c>
      <c r="F27" s="41" t="str">
        <f t="shared" si="3"/>
        <v/>
      </c>
      <c r="G27" s="41" t="str">
        <f t="shared" si="3"/>
        <v/>
      </c>
      <c r="H27" s="41" t="str">
        <f t="shared" si="3"/>
        <v/>
      </c>
      <c r="I27" s="41" t="str">
        <f t="shared" si="3"/>
        <v/>
      </c>
      <c r="J27" s="41">
        <f t="shared" si="3"/>
        <v>4.8000000000000008E-2</v>
      </c>
      <c r="K27" s="41">
        <f t="shared" si="3"/>
        <v>4.8000000000000008E-2</v>
      </c>
      <c r="L27" s="41" t="str">
        <f t="shared" si="3"/>
        <v/>
      </c>
      <c r="M27" s="41" t="str">
        <f t="shared" si="3"/>
        <v/>
      </c>
      <c r="N27" s="41" t="str">
        <f t="shared" si="3"/>
        <v/>
      </c>
      <c r="O27" s="41" t="str">
        <f t="shared" si="3"/>
        <v/>
      </c>
      <c r="P27" s="41" t="str">
        <f t="shared" si="3"/>
        <v/>
      </c>
      <c r="Q27" s="41">
        <f t="shared" si="3"/>
        <v>4.8000000000000008E-2</v>
      </c>
      <c r="R27" s="41" t="str">
        <f t="shared" si="3"/>
        <v/>
      </c>
      <c r="S27" s="41" t="str">
        <f t="shared" si="3"/>
        <v/>
      </c>
      <c r="T27" s="41" t="str">
        <f t="shared" si="3"/>
        <v/>
      </c>
      <c r="U27" s="41">
        <f t="shared" si="3"/>
        <v>4.8000000000000008E-2</v>
      </c>
      <c r="V27" s="41" t="str">
        <f t="shared" si="3"/>
        <v/>
      </c>
      <c r="W27" s="41" t="str">
        <f t="shared" si="3"/>
        <v/>
      </c>
      <c r="X27" s="41" t="str">
        <f t="shared" si="3"/>
        <v/>
      </c>
      <c r="Y27" s="41" t="str">
        <f t="shared" si="3"/>
        <v/>
      </c>
      <c r="Z27" s="41" t="str">
        <f t="shared" si="3"/>
        <v/>
      </c>
      <c r="AA27" s="41">
        <f t="shared" si="3"/>
        <v>4.8000000000000008E-2</v>
      </c>
      <c r="AB27" s="41" t="str">
        <f t="shared" si="3"/>
        <v/>
      </c>
      <c r="AC27" s="41">
        <f t="shared" si="3"/>
        <v>4.8000000000000008E-2</v>
      </c>
      <c r="AD27" s="41" t="str">
        <f t="shared" si="3"/>
        <v/>
      </c>
      <c r="AE27" s="41" t="str">
        <f t="shared" si="3"/>
        <v/>
      </c>
      <c r="AF27" s="8">
        <f t="shared" si="4"/>
        <v>0.28800000000000003</v>
      </c>
    </row>
    <row r="28" spans="1:50" ht="15" customHeight="1">
      <c r="A28" s="21">
        <f t="shared" si="1"/>
        <v>0.1</v>
      </c>
      <c r="B28" s="7" t="s">
        <v>203</v>
      </c>
      <c r="C28" s="41" t="str">
        <f t="shared" si="3"/>
        <v/>
      </c>
      <c r="D28" s="41" t="str">
        <f t="shared" si="3"/>
        <v/>
      </c>
      <c r="E28" s="41" t="str">
        <f t="shared" si="3"/>
        <v/>
      </c>
      <c r="F28" s="41" t="str">
        <f t="shared" si="3"/>
        <v/>
      </c>
      <c r="G28" s="41" t="str">
        <f t="shared" si="3"/>
        <v/>
      </c>
      <c r="H28" s="41" t="str">
        <f t="shared" si="3"/>
        <v/>
      </c>
      <c r="I28" s="41" t="str">
        <f t="shared" si="3"/>
        <v/>
      </c>
      <c r="J28" s="41">
        <f t="shared" si="3"/>
        <v>9.6000000000000016E-2</v>
      </c>
      <c r="K28" s="41">
        <f t="shared" si="3"/>
        <v>9.6000000000000016E-2</v>
      </c>
      <c r="L28" s="41" t="str">
        <f t="shared" si="3"/>
        <v/>
      </c>
      <c r="M28" s="41" t="str">
        <f t="shared" si="3"/>
        <v/>
      </c>
      <c r="N28" s="41" t="str">
        <f t="shared" si="3"/>
        <v/>
      </c>
      <c r="O28" s="41" t="str">
        <f t="shared" si="3"/>
        <v/>
      </c>
      <c r="P28" s="41" t="str">
        <f t="shared" si="3"/>
        <v/>
      </c>
      <c r="Q28" s="41">
        <f t="shared" si="3"/>
        <v>9.6000000000000016E-2</v>
      </c>
      <c r="R28" s="41" t="str">
        <f t="shared" si="3"/>
        <v/>
      </c>
      <c r="S28" s="41" t="str">
        <f t="shared" si="3"/>
        <v/>
      </c>
      <c r="T28" s="41" t="str">
        <f t="shared" si="3"/>
        <v/>
      </c>
      <c r="U28" s="41">
        <f t="shared" si="3"/>
        <v>9.6000000000000016E-2</v>
      </c>
      <c r="V28" s="41" t="str">
        <f t="shared" si="3"/>
        <v/>
      </c>
      <c r="W28" s="41" t="str">
        <f t="shared" si="3"/>
        <v/>
      </c>
      <c r="X28" s="41" t="str">
        <f t="shared" si="3"/>
        <v/>
      </c>
      <c r="Y28" s="41" t="str">
        <f t="shared" si="3"/>
        <v/>
      </c>
      <c r="Z28" s="41" t="str">
        <f t="shared" si="3"/>
        <v/>
      </c>
      <c r="AA28" s="41">
        <f t="shared" si="3"/>
        <v>9.6000000000000016E-2</v>
      </c>
      <c r="AB28" s="41" t="str">
        <f t="shared" si="3"/>
        <v/>
      </c>
      <c r="AC28" s="41">
        <f t="shared" si="3"/>
        <v>9.6000000000000016E-2</v>
      </c>
      <c r="AD28" s="41" t="str">
        <f t="shared" si="3"/>
        <v/>
      </c>
      <c r="AE28" s="41" t="str">
        <f t="shared" si="3"/>
        <v/>
      </c>
      <c r="AF28" s="8">
        <f t="shared" si="4"/>
        <v>0.57600000000000007</v>
      </c>
    </row>
    <row r="29" spans="1:50" ht="15" customHeight="1">
      <c r="A29" s="21">
        <f t="shared" si="1"/>
        <v>0</v>
      </c>
      <c r="B29" s="7" t="s">
        <v>204</v>
      </c>
      <c r="C29" s="41" t="str">
        <f t="shared" si="3"/>
        <v/>
      </c>
      <c r="D29" s="41" t="str">
        <f t="shared" si="3"/>
        <v/>
      </c>
      <c r="E29" s="41" t="str">
        <f t="shared" si="3"/>
        <v/>
      </c>
      <c r="F29" s="41" t="str">
        <f t="shared" si="3"/>
        <v/>
      </c>
      <c r="G29" s="41" t="str">
        <f t="shared" si="3"/>
        <v/>
      </c>
      <c r="H29" s="41" t="str">
        <f t="shared" si="3"/>
        <v/>
      </c>
      <c r="I29" s="41" t="str">
        <f t="shared" si="3"/>
        <v/>
      </c>
      <c r="J29" s="41" t="str">
        <f t="shared" si="3"/>
        <v/>
      </c>
      <c r="K29" s="41" t="str">
        <f t="shared" si="3"/>
        <v/>
      </c>
      <c r="L29" s="41" t="str">
        <f t="shared" si="3"/>
        <v/>
      </c>
      <c r="M29" s="41" t="str">
        <f t="shared" si="3"/>
        <v/>
      </c>
      <c r="N29" s="41" t="str">
        <f t="shared" si="3"/>
        <v/>
      </c>
      <c r="O29" s="41" t="str">
        <f t="shared" si="3"/>
        <v/>
      </c>
      <c r="P29" s="41" t="str">
        <f t="shared" si="3"/>
        <v/>
      </c>
      <c r="Q29" s="41" t="str">
        <f t="shared" si="3"/>
        <v/>
      </c>
      <c r="R29" s="41" t="str">
        <f t="shared" si="3"/>
        <v/>
      </c>
      <c r="S29" s="41" t="str">
        <f t="shared" si="3"/>
        <v/>
      </c>
      <c r="T29" s="41" t="str">
        <f t="shared" si="3"/>
        <v/>
      </c>
      <c r="U29" s="41" t="str">
        <f t="shared" si="3"/>
        <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t="str">
        <f t="shared" si="3"/>
        <v/>
      </c>
      <c r="AE29" s="41" t="str">
        <f t="shared" si="3"/>
        <v/>
      </c>
      <c r="AF29" s="8" t="str">
        <f t="shared" si="4"/>
        <v/>
      </c>
    </row>
    <row r="30" spans="1:50" ht="15" customHeight="1">
      <c r="A30" s="21">
        <f t="shared" si="1"/>
        <v>0.15</v>
      </c>
      <c r="B30" s="7" t="s">
        <v>205</v>
      </c>
      <c r="C30" s="41" t="str">
        <f t="shared" si="3"/>
        <v/>
      </c>
      <c r="D30" s="41" t="str">
        <f t="shared" si="3"/>
        <v/>
      </c>
      <c r="E30" s="41" t="str">
        <f t="shared" si="3"/>
        <v/>
      </c>
      <c r="F30" s="41" t="str">
        <f t="shared" si="3"/>
        <v/>
      </c>
      <c r="G30" s="41" t="str">
        <f t="shared" si="3"/>
        <v/>
      </c>
      <c r="H30" s="41" t="str">
        <f t="shared" si="3"/>
        <v/>
      </c>
      <c r="I30" s="41" t="str">
        <f t="shared" si="3"/>
        <v/>
      </c>
      <c r="J30" s="41">
        <f t="shared" si="3"/>
        <v>0.14400000000000002</v>
      </c>
      <c r="K30" s="41" t="str">
        <f t="shared" si="3"/>
        <v/>
      </c>
      <c r="L30" s="41" t="str">
        <f t="shared" si="3"/>
        <v/>
      </c>
      <c r="M30" s="41" t="str">
        <f t="shared" si="3"/>
        <v/>
      </c>
      <c r="N30" s="41" t="str">
        <f t="shared" si="3"/>
        <v/>
      </c>
      <c r="O30" s="41" t="str">
        <f t="shared" si="3"/>
        <v/>
      </c>
      <c r="P30" s="41" t="str">
        <f t="shared" si="3"/>
        <v/>
      </c>
      <c r="Q30" s="41">
        <f t="shared" si="3"/>
        <v>0.14400000000000002</v>
      </c>
      <c r="R30" s="41" t="str">
        <f t="shared" si="3"/>
        <v/>
      </c>
      <c r="S30" s="41" t="str">
        <f t="shared" si="3"/>
        <v/>
      </c>
      <c r="T30" s="41" t="str">
        <f t="shared" si="3"/>
        <v/>
      </c>
      <c r="U30" s="41">
        <f t="shared" si="3"/>
        <v>0.14400000000000002</v>
      </c>
      <c r="V30" s="41" t="str">
        <f t="shared" si="3"/>
        <v/>
      </c>
      <c r="W30" s="41" t="str">
        <f t="shared" si="3"/>
        <v/>
      </c>
      <c r="X30" s="41" t="str">
        <f t="shared" si="3"/>
        <v/>
      </c>
      <c r="Y30" s="41" t="str">
        <f t="shared" si="3"/>
        <v/>
      </c>
      <c r="Z30" s="41" t="str">
        <f t="shared" si="3"/>
        <v/>
      </c>
      <c r="AA30" s="41">
        <f t="shared" si="3"/>
        <v>0.14400000000000002</v>
      </c>
      <c r="AB30" s="41" t="str">
        <f t="shared" si="3"/>
        <v/>
      </c>
      <c r="AC30" s="41">
        <f t="shared" si="3"/>
        <v>0.14400000000000002</v>
      </c>
      <c r="AD30" s="41" t="str">
        <f t="shared" si="3"/>
        <v/>
      </c>
      <c r="AE30" s="41" t="str">
        <f t="shared" si="3"/>
        <v/>
      </c>
      <c r="AF30" s="8">
        <f t="shared" si="4"/>
        <v>0.72000000000000008</v>
      </c>
    </row>
    <row r="31" spans="1:50" s="8" customFormat="1" ht="15" customHeight="1">
      <c r="A31" s="21">
        <f t="shared" si="1"/>
        <v>0</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t="str">
        <f t="shared" si="3"/>
        <v/>
      </c>
      <c r="AF31" s="8" t="str">
        <f t="shared" si="4"/>
        <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0.05</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f t="shared" si="6"/>
        <v>4.8000000000000008E-2</v>
      </c>
      <c r="K33" s="41">
        <f t="shared" si="6"/>
        <v>4.8000000000000008E-2</v>
      </c>
      <c r="L33" s="41" t="str">
        <f t="shared" si="6"/>
        <v/>
      </c>
      <c r="M33" s="41" t="str">
        <f t="shared" si="6"/>
        <v/>
      </c>
      <c r="N33" s="41" t="str">
        <f t="shared" si="6"/>
        <v/>
      </c>
      <c r="O33" s="41" t="str">
        <f t="shared" si="6"/>
        <v/>
      </c>
      <c r="P33" s="41" t="str">
        <f t="shared" si="6"/>
        <v/>
      </c>
      <c r="Q33" s="41">
        <f t="shared" si="6"/>
        <v>4.8000000000000008E-2</v>
      </c>
      <c r="R33" s="41" t="str">
        <f t="shared" si="6"/>
        <v/>
      </c>
      <c r="S33" s="41" t="str">
        <f t="shared" si="6"/>
        <v/>
      </c>
      <c r="T33" s="41" t="str">
        <f t="shared" si="6"/>
        <v/>
      </c>
      <c r="U33" s="41">
        <f t="shared" si="6"/>
        <v>4.8000000000000008E-2</v>
      </c>
      <c r="V33" s="41" t="str">
        <f t="shared" si="6"/>
        <v/>
      </c>
      <c r="W33" s="41" t="str">
        <f t="shared" si="6"/>
        <v/>
      </c>
      <c r="X33" s="41" t="str">
        <f t="shared" si="6"/>
        <v/>
      </c>
      <c r="Y33" s="41" t="str">
        <f t="shared" si="6"/>
        <v/>
      </c>
      <c r="Z33" s="41" t="str">
        <f t="shared" si="6"/>
        <v/>
      </c>
      <c r="AA33" s="41">
        <f t="shared" si="6"/>
        <v>4.8000000000000008E-2</v>
      </c>
      <c r="AB33" s="41" t="str">
        <f t="shared" si="6"/>
        <v/>
      </c>
      <c r="AC33" s="41">
        <f t="shared" si="6"/>
        <v>4.8000000000000008E-2</v>
      </c>
      <c r="AD33" s="41" t="str">
        <f t="shared" si="6"/>
        <v/>
      </c>
      <c r="AE33" s="41" t="str">
        <f t="shared" si="6"/>
        <v/>
      </c>
      <c r="AF33" s="8">
        <f t="shared" si="4"/>
        <v>0.28800000000000003</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t="str">
        <f t="shared" ref="D36:AE36" si="7">IF(SUM(D23:D35)&gt;0,SUM(D23:D35),"")</f>
        <v/>
      </c>
      <c r="E36" s="22" t="str">
        <f t="shared" si="7"/>
        <v/>
      </c>
      <c r="F36" s="22" t="str">
        <f t="shared" si="7"/>
        <v/>
      </c>
      <c r="G36" s="22" t="str">
        <f t="shared" si="7"/>
        <v/>
      </c>
      <c r="H36" s="22" t="str">
        <f t="shared" si="7"/>
        <v/>
      </c>
      <c r="I36" s="22" t="str">
        <f t="shared" si="7"/>
        <v/>
      </c>
      <c r="J36" s="22">
        <f t="shared" si="7"/>
        <v>0.96000000000000019</v>
      </c>
      <c r="K36" s="22">
        <f t="shared" si="7"/>
        <v>0.81600000000000017</v>
      </c>
      <c r="L36" s="22" t="str">
        <f t="shared" si="7"/>
        <v/>
      </c>
      <c r="M36" s="22" t="str">
        <f t="shared" si="7"/>
        <v/>
      </c>
      <c r="N36" s="22" t="str">
        <f t="shared" si="7"/>
        <v/>
      </c>
      <c r="O36" s="22" t="str">
        <f t="shared" si="7"/>
        <v/>
      </c>
      <c r="P36" s="22" t="str">
        <f t="shared" si="7"/>
        <v/>
      </c>
      <c r="Q36" s="22">
        <f t="shared" si="7"/>
        <v>0.33600000000000002</v>
      </c>
      <c r="R36" s="22" t="str">
        <f t="shared" si="7"/>
        <v/>
      </c>
      <c r="S36" s="22" t="str">
        <f t="shared" si="7"/>
        <v/>
      </c>
      <c r="T36" s="22" t="str">
        <f t="shared" si="7"/>
        <v/>
      </c>
      <c r="U36" s="22">
        <f t="shared" si="7"/>
        <v>0.96000000000000019</v>
      </c>
      <c r="V36" s="22" t="str">
        <f t="shared" si="7"/>
        <v/>
      </c>
      <c r="W36" s="22" t="str">
        <f t="shared" si="7"/>
        <v/>
      </c>
      <c r="X36" s="22" t="str">
        <f t="shared" si="7"/>
        <v/>
      </c>
      <c r="Y36" s="22" t="str">
        <f t="shared" si="7"/>
        <v/>
      </c>
      <c r="Z36" s="22" t="str">
        <f t="shared" si="7"/>
        <v/>
      </c>
      <c r="AA36" s="22">
        <f t="shared" si="7"/>
        <v>0.96000000000000019</v>
      </c>
      <c r="AB36" s="22" t="str">
        <f t="shared" si="7"/>
        <v/>
      </c>
      <c r="AC36" s="22">
        <f t="shared" si="7"/>
        <v>0.33600000000000002</v>
      </c>
      <c r="AD36" s="22" t="str">
        <f t="shared" si="7"/>
        <v/>
      </c>
      <c r="AE36" s="22"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0.3</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f t="shared" si="9"/>
        <v>0.3</v>
      </c>
      <c r="K40" s="41">
        <f t="shared" si="9"/>
        <v>0.3</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f t="shared" si="9"/>
        <v>0.3</v>
      </c>
      <c r="V40" s="41" t="str">
        <f t="shared" si="9"/>
        <v/>
      </c>
      <c r="W40" s="41" t="str">
        <f t="shared" si="9"/>
        <v/>
      </c>
      <c r="X40" s="41" t="str">
        <f t="shared" si="9"/>
        <v/>
      </c>
      <c r="Y40" s="41" t="str">
        <f t="shared" si="9"/>
        <v/>
      </c>
      <c r="Z40" s="41" t="str">
        <f t="shared" si="9"/>
        <v/>
      </c>
      <c r="AA40" s="41">
        <f t="shared" si="9"/>
        <v>0.3</v>
      </c>
      <c r="AB40" s="41" t="str">
        <f t="shared" si="9"/>
        <v/>
      </c>
      <c r="AC40" s="41" t="str">
        <f t="shared" si="9"/>
        <v/>
      </c>
      <c r="AD40" s="41" t="str">
        <f t="shared" si="9"/>
        <v/>
      </c>
      <c r="AE40" s="41" t="str">
        <f t="shared" si="9"/>
        <v/>
      </c>
      <c r="AF40" s="8">
        <f>IF(SUM(C40:AE40)&gt;0,SUM(C40:AE40),"")</f>
        <v>1.2</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0.35</v>
      </c>
      <c r="B41" s="7" t="s">
        <v>199</v>
      </c>
      <c r="C41" s="41" t="str">
        <f t="shared" si="9"/>
        <v/>
      </c>
      <c r="D41" s="41" t="str">
        <f t="shared" si="9"/>
        <v/>
      </c>
      <c r="E41" s="41" t="str">
        <f t="shared" si="9"/>
        <v/>
      </c>
      <c r="F41" s="41" t="str">
        <f t="shared" si="9"/>
        <v/>
      </c>
      <c r="G41" s="41" t="str">
        <f t="shared" si="9"/>
        <v/>
      </c>
      <c r="H41" s="41" t="str">
        <f t="shared" si="9"/>
        <v/>
      </c>
      <c r="I41" s="41" t="str">
        <f t="shared" si="9"/>
        <v/>
      </c>
      <c r="J41" s="41">
        <f t="shared" si="9"/>
        <v>0.35</v>
      </c>
      <c r="K41" s="41">
        <f t="shared" si="9"/>
        <v>0.35</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t="str">
        <f t="shared" si="9"/>
        <v/>
      </c>
      <c r="U41" s="41">
        <f t="shared" si="9"/>
        <v>0.35</v>
      </c>
      <c r="V41" s="41" t="str">
        <f t="shared" si="9"/>
        <v/>
      </c>
      <c r="W41" s="41" t="str">
        <f t="shared" si="9"/>
        <v/>
      </c>
      <c r="X41" s="41" t="str">
        <f t="shared" si="9"/>
        <v/>
      </c>
      <c r="Y41" s="41" t="str">
        <f t="shared" si="9"/>
        <v/>
      </c>
      <c r="Z41" s="41" t="str">
        <f t="shared" si="9"/>
        <v/>
      </c>
      <c r="AA41" s="41">
        <f t="shared" si="9"/>
        <v>0.35</v>
      </c>
      <c r="AB41" s="41" t="str">
        <f t="shared" si="9"/>
        <v/>
      </c>
      <c r="AC41" s="41" t="str">
        <f t="shared" si="9"/>
        <v/>
      </c>
      <c r="AD41" s="41" t="str">
        <f t="shared" si="9"/>
        <v/>
      </c>
      <c r="AE41" s="41" t="str">
        <f t="shared" si="9"/>
        <v/>
      </c>
      <c r="AF41" s="8">
        <f t="shared" ref="AF41:AF52" si="10">IF(SUM(C41:AE41)&gt;0,SUM(C41:AE41),"")</f>
        <v>1.4</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v>
      </c>
      <c r="B42" s="7" t="s">
        <v>200</v>
      </c>
      <c r="C42" s="41" t="str">
        <f t="shared" si="9"/>
        <v/>
      </c>
      <c r="D42" s="41" t="str">
        <f t="shared" si="9"/>
        <v/>
      </c>
      <c r="E42" s="41" t="str">
        <f t="shared" si="9"/>
        <v/>
      </c>
      <c r="F42" s="41" t="str">
        <f t="shared" si="9"/>
        <v/>
      </c>
      <c r="G42" s="41" t="str">
        <f t="shared" si="9"/>
        <v/>
      </c>
      <c r="H42" s="41" t="str">
        <f t="shared" si="9"/>
        <v/>
      </c>
      <c r="I42" s="41" t="str">
        <f t="shared" si="9"/>
        <v/>
      </c>
      <c r="J42" s="41" t="str">
        <f t="shared" si="9"/>
        <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t="str">
        <f t="shared" si="10"/>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0.05</v>
      </c>
      <c r="B44" s="7" t="s">
        <v>202</v>
      </c>
      <c r="C44" s="41" t="str">
        <f t="shared" si="9"/>
        <v/>
      </c>
      <c r="D44" s="41" t="str">
        <f t="shared" si="9"/>
        <v/>
      </c>
      <c r="E44" s="41" t="str">
        <f t="shared" si="9"/>
        <v/>
      </c>
      <c r="F44" s="41" t="str">
        <f t="shared" si="9"/>
        <v/>
      </c>
      <c r="G44" s="41" t="str">
        <f t="shared" si="9"/>
        <v/>
      </c>
      <c r="H44" s="41" t="str">
        <f t="shared" si="9"/>
        <v/>
      </c>
      <c r="I44" s="41" t="str">
        <f t="shared" si="9"/>
        <v/>
      </c>
      <c r="J44" s="41">
        <f t="shared" si="9"/>
        <v>0.05</v>
      </c>
      <c r="K44" s="41">
        <f t="shared" si="9"/>
        <v>0.05</v>
      </c>
      <c r="L44" s="41" t="str">
        <f t="shared" si="9"/>
        <v/>
      </c>
      <c r="M44" s="41" t="str">
        <f t="shared" si="9"/>
        <v/>
      </c>
      <c r="N44" s="41" t="str">
        <f t="shared" si="9"/>
        <v/>
      </c>
      <c r="O44" s="41" t="str">
        <f t="shared" si="9"/>
        <v/>
      </c>
      <c r="P44" s="41" t="str">
        <f t="shared" si="9"/>
        <v/>
      </c>
      <c r="Q44" s="41">
        <f t="shared" si="9"/>
        <v>0.05</v>
      </c>
      <c r="R44" s="41" t="str">
        <f t="shared" si="9"/>
        <v/>
      </c>
      <c r="S44" s="41" t="str">
        <f t="shared" si="9"/>
        <v/>
      </c>
      <c r="T44" s="41" t="str">
        <f t="shared" si="9"/>
        <v/>
      </c>
      <c r="U44" s="41">
        <f t="shared" si="9"/>
        <v>0.05</v>
      </c>
      <c r="V44" s="41" t="str">
        <f t="shared" si="9"/>
        <v/>
      </c>
      <c r="W44" s="41" t="str">
        <f t="shared" si="9"/>
        <v/>
      </c>
      <c r="X44" s="41" t="str">
        <f t="shared" si="9"/>
        <v/>
      </c>
      <c r="Y44" s="41" t="str">
        <f t="shared" si="9"/>
        <v/>
      </c>
      <c r="Z44" s="41" t="str">
        <f t="shared" si="9"/>
        <v/>
      </c>
      <c r="AA44" s="41">
        <f t="shared" si="9"/>
        <v>0.05</v>
      </c>
      <c r="AB44" s="41" t="str">
        <f t="shared" si="9"/>
        <v/>
      </c>
      <c r="AC44" s="41">
        <f t="shared" si="9"/>
        <v>0.05</v>
      </c>
      <c r="AD44" s="41" t="str">
        <f t="shared" si="9"/>
        <v/>
      </c>
      <c r="AE44" s="41" t="str">
        <f t="shared" si="9"/>
        <v/>
      </c>
      <c r="AF44" s="8">
        <f t="shared" si="10"/>
        <v>0.3</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0.1</v>
      </c>
      <c r="B45" s="7" t="s">
        <v>203</v>
      </c>
      <c r="C45" s="41" t="str">
        <f t="shared" si="9"/>
        <v/>
      </c>
      <c r="D45" s="41" t="str">
        <f t="shared" si="9"/>
        <v/>
      </c>
      <c r="E45" s="41" t="str">
        <f t="shared" si="9"/>
        <v/>
      </c>
      <c r="F45" s="41" t="str">
        <f t="shared" si="9"/>
        <v/>
      </c>
      <c r="G45" s="41" t="str">
        <f t="shared" si="9"/>
        <v/>
      </c>
      <c r="H45" s="41" t="str">
        <f t="shared" si="9"/>
        <v/>
      </c>
      <c r="I45" s="41" t="str">
        <f t="shared" si="9"/>
        <v/>
      </c>
      <c r="J45" s="41">
        <f t="shared" si="9"/>
        <v>0.1</v>
      </c>
      <c r="K45" s="41">
        <f t="shared" si="9"/>
        <v>0.1</v>
      </c>
      <c r="L45" s="41" t="str">
        <f t="shared" si="9"/>
        <v/>
      </c>
      <c r="M45" s="41" t="str">
        <f t="shared" si="9"/>
        <v/>
      </c>
      <c r="N45" s="41" t="str">
        <f t="shared" si="9"/>
        <v/>
      </c>
      <c r="O45" s="41" t="str">
        <f t="shared" si="9"/>
        <v/>
      </c>
      <c r="P45" s="41" t="str">
        <f t="shared" si="9"/>
        <v/>
      </c>
      <c r="Q45" s="41">
        <f t="shared" si="9"/>
        <v>0.1</v>
      </c>
      <c r="R45" s="41" t="str">
        <f t="shared" si="9"/>
        <v/>
      </c>
      <c r="S45" s="41" t="str">
        <f t="shared" si="9"/>
        <v/>
      </c>
      <c r="T45" s="41" t="str">
        <f t="shared" si="9"/>
        <v/>
      </c>
      <c r="U45" s="41">
        <f t="shared" si="9"/>
        <v>0.1</v>
      </c>
      <c r="V45" s="41" t="str">
        <f t="shared" si="9"/>
        <v/>
      </c>
      <c r="W45" s="41" t="str">
        <f t="shared" si="9"/>
        <v/>
      </c>
      <c r="X45" s="41" t="str">
        <f t="shared" si="9"/>
        <v/>
      </c>
      <c r="Y45" s="41" t="str">
        <f t="shared" si="9"/>
        <v/>
      </c>
      <c r="Z45" s="41" t="str">
        <f t="shared" si="9"/>
        <v/>
      </c>
      <c r="AA45" s="41">
        <f t="shared" si="9"/>
        <v>0.1</v>
      </c>
      <c r="AB45" s="41" t="str">
        <f t="shared" si="9"/>
        <v/>
      </c>
      <c r="AC45" s="41">
        <f t="shared" si="9"/>
        <v>0.1</v>
      </c>
      <c r="AD45" s="41" t="str">
        <f t="shared" si="9"/>
        <v/>
      </c>
      <c r="AE45" s="41" t="str">
        <f t="shared" si="9"/>
        <v/>
      </c>
      <c r="AF45" s="8">
        <f t="shared" si="10"/>
        <v>0.6</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v>
      </c>
      <c r="B46" s="7" t="s">
        <v>204</v>
      </c>
      <c r="C46" s="41" t="str">
        <f t="shared" si="9"/>
        <v/>
      </c>
      <c r="D46" s="41" t="str">
        <f t="shared" si="9"/>
        <v/>
      </c>
      <c r="E46" s="41" t="str">
        <f t="shared" si="9"/>
        <v/>
      </c>
      <c r="F46" s="41" t="str">
        <f t="shared" si="9"/>
        <v/>
      </c>
      <c r="G46" s="41" t="str">
        <f t="shared" si="9"/>
        <v/>
      </c>
      <c r="H46" s="41" t="str">
        <f t="shared" si="9"/>
        <v/>
      </c>
      <c r="I46" s="41" t="str">
        <f t="shared" si="9"/>
        <v/>
      </c>
      <c r="J46" s="41" t="str">
        <f t="shared" si="9"/>
        <v/>
      </c>
      <c r="K46" s="41" t="str">
        <f t="shared" si="9"/>
        <v/>
      </c>
      <c r="L46" s="41" t="str">
        <f t="shared" si="9"/>
        <v/>
      </c>
      <c r="M46" s="41" t="str">
        <f t="shared" si="9"/>
        <v/>
      </c>
      <c r="N46" s="41" t="str">
        <f t="shared" si="9"/>
        <v/>
      </c>
      <c r="O46" s="41" t="str">
        <f t="shared" si="9"/>
        <v/>
      </c>
      <c r="P46" s="41" t="str">
        <f t="shared" si="9"/>
        <v/>
      </c>
      <c r="Q46" s="41" t="str">
        <f t="shared" si="9"/>
        <v/>
      </c>
      <c r="R46" s="41" t="str">
        <f t="shared" si="9"/>
        <v/>
      </c>
      <c r="S46" s="41" t="str">
        <f t="shared" si="9"/>
        <v/>
      </c>
      <c r="T46" s="41" t="str">
        <f t="shared" si="9"/>
        <v/>
      </c>
      <c r="U46" s="41" t="str">
        <f t="shared" si="9"/>
        <v/>
      </c>
      <c r="V46" s="41" t="str">
        <f t="shared" si="9"/>
        <v/>
      </c>
      <c r="W46" s="41" t="str">
        <f t="shared" si="9"/>
        <v/>
      </c>
      <c r="X46" s="41" t="str">
        <f t="shared" si="9"/>
        <v/>
      </c>
      <c r="Y46" s="41" t="str">
        <f t="shared" si="9"/>
        <v/>
      </c>
      <c r="Z46" s="41" t="str">
        <f t="shared" si="9"/>
        <v/>
      </c>
      <c r="AA46" s="41" t="str">
        <f t="shared" si="9"/>
        <v/>
      </c>
      <c r="AB46" s="41" t="str">
        <f t="shared" si="9"/>
        <v/>
      </c>
      <c r="AC46" s="41" t="str">
        <f t="shared" si="9"/>
        <v/>
      </c>
      <c r="AD46" s="41" t="str">
        <f t="shared" si="9"/>
        <v/>
      </c>
      <c r="AE46" s="41" t="str">
        <f t="shared" si="9"/>
        <v/>
      </c>
      <c r="AF46" s="8" t="str">
        <f t="shared" si="10"/>
        <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0.15</v>
      </c>
      <c r="B47" s="7" t="s">
        <v>205</v>
      </c>
      <c r="C47" s="41" t="str">
        <f t="shared" si="9"/>
        <v/>
      </c>
      <c r="D47" s="41" t="str">
        <f t="shared" si="9"/>
        <v/>
      </c>
      <c r="E47" s="41" t="str">
        <f t="shared" si="9"/>
        <v/>
      </c>
      <c r="F47" s="41" t="str">
        <f t="shared" si="9"/>
        <v/>
      </c>
      <c r="G47" s="41" t="str">
        <f t="shared" si="9"/>
        <v/>
      </c>
      <c r="H47" s="41" t="str">
        <f t="shared" si="9"/>
        <v/>
      </c>
      <c r="I47" s="41" t="str">
        <f t="shared" si="9"/>
        <v/>
      </c>
      <c r="J47" s="41">
        <f t="shared" si="9"/>
        <v>0.15</v>
      </c>
      <c r="K47" s="41" t="str">
        <f t="shared" si="9"/>
        <v/>
      </c>
      <c r="L47" s="41" t="str">
        <f t="shared" si="9"/>
        <v/>
      </c>
      <c r="M47" s="41" t="str">
        <f t="shared" si="9"/>
        <v/>
      </c>
      <c r="N47" s="41" t="str">
        <f t="shared" si="9"/>
        <v/>
      </c>
      <c r="O47" s="41" t="str">
        <f t="shared" si="9"/>
        <v/>
      </c>
      <c r="P47" s="41" t="str">
        <f t="shared" si="9"/>
        <v/>
      </c>
      <c r="Q47" s="41">
        <f t="shared" si="9"/>
        <v>0.15</v>
      </c>
      <c r="R47" s="41" t="str">
        <f t="shared" si="9"/>
        <v/>
      </c>
      <c r="S47" s="41" t="str">
        <f t="shared" si="9"/>
        <v/>
      </c>
      <c r="T47" s="41" t="str">
        <f t="shared" si="9"/>
        <v/>
      </c>
      <c r="U47" s="41">
        <f t="shared" si="9"/>
        <v>0.15</v>
      </c>
      <c r="V47" s="41" t="str">
        <f t="shared" si="9"/>
        <v/>
      </c>
      <c r="W47" s="41" t="str">
        <f t="shared" si="9"/>
        <v/>
      </c>
      <c r="X47" s="41" t="str">
        <f t="shared" si="9"/>
        <v/>
      </c>
      <c r="Y47" s="41" t="str">
        <f t="shared" si="9"/>
        <v/>
      </c>
      <c r="Z47" s="41" t="str">
        <f t="shared" si="9"/>
        <v/>
      </c>
      <c r="AA47" s="41">
        <f t="shared" si="9"/>
        <v>0.15</v>
      </c>
      <c r="AB47" s="41" t="str">
        <f t="shared" si="9"/>
        <v/>
      </c>
      <c r="AC47" s="41">
        <f t="shared" si="9"/>
        <v>0.15</v>
      </c>
      <c r="AD47" s="41" t="str">
        <f t="shared" si="9"/>
        <v/>
      </c>
      <c r="AE47" s="41" t="str">
        <f t="shared" si="9"/>
        <v/>
      </c>
      <c r="AF47" s="8">
        <f t="shared" si="10"/>
        <v>0.75</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t="str">
        <f t="shared" si="11"/>
        <v/>
      </c>
      <c r="AE48" s="41" t="str">
        <f t="shared" si="11"/>
        <v/>
      </c>
      <c r="AF48" s="8" t="str">
        <f t="shared" si="10"/>
        <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0.05</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f t="shared" si="12"/>
        <v>0.05</v>
      </c>
      <c r="K50" s="41">
        <f t="shared" si="12"/>
        <v>0.05</v>
      </c>
      <c r="L50" s="41" t="str">
        <f t="shared" si="12"/>
        <v/>
      </c>
      <c r="M50" s="41" t="str">
        <f t="shared" si="12"/>
        <v/>
      </c>
      <c r="N50" s="41" t="str">
        <f t="shared" si="12"/>
        <v/>
      </c>
      <c r="O50" s="41" t="str">
        <f t="shared" si="12"/>
        <v/>
      </c>
      <c r="P50" s="41" t="str">
        <f t="shared" si="12"/>
        <v/>
      </c>
      <c r="Q50" s="41">
        <f t="shared" si="12"/>
        <v>0.05</v>
      </c>
      <c r="R50" s="41" t="str">
        <f t="shared" si="12"/>
        <v/>
      </c>
      <c r="S50" s="41" t="str">
        <f t="shared" si="12"/>
        <v/>
      </c>
      <c r="T50" s="41" t="str">
        <f t="shared" si="12"/>
        <v/>
      </c>
      <c r="U50" s="41">
        <f t="shared" si="12"/>
        <v>0.05</v>
      </c>
      <c r="V50" s="41" t="str">
        <f t="shared" si="12"/>
        <v/>
      </c>
      <c r="W50" s="41" t="str">
        <f t="shared" si="12"/>
        <v/>
      </c>
      <c r="X50" s="41" t="str">
        <f t="shared" si="12"/>
        <v/>
      </c>
      <c r="Y50" s="41" t="str">
        <f t="shared" si="12"/>
        <v/>
      </c>
      <c r="Z50" s="41" t="str">
        <f t="shared" si="12"/>
        <v/>
      </c>
      <c r="AA50" s="41">
        <f t="shared" si="12"/>
        <v>0.05</v>
      </c>
      <c r="AB50" s="41" t="str">
        <f t="shared" si="12"/>
        <v/>
      </c>
      <c r="AC50" s="41">
        <f t="shared" si="12"/>
        <v>0.05</v>
      </c>
      <c r="AD50" s="41" t="str">
        <f t="shared" si="12"/>
        <v/>
      </c>
      <c r="AE50" s="41" t="str">
        <f t="shared" si="12"/>
        <v/>
      </c>
      <c r="AF50" s="8">
        <f t="shared" si="10"/>
        <v>0.3</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t="str">
        <f t="shared" si="13"/>
        <v/>
      </c>
      <c r="F53" s="23" t="str">
        <f t="shared" si="13"/>
        <v/>
      </c>
      <c r="G53" s="23" t="str">
        <f t="shared" si="13"/>
        <v/>
      </c>
      <c r="H53" s="23" t="str">
        <f t="shared" si="13"/>
        <v/>
      </c>
      <c r="I53" s="23" t="str">
        <f t="shared" si="13"/>
        <v/>
      </c>
      <c r="J53" s="23">
        <f t="shared" si="13"/>
        <v>1</v>
      </c>
      <c r="K53" s="23">
        <f t="shared" si="13"/>
        <v>0.85</v>
      </c>
      <c r="L53" s="23" t="str">
        <f t="shared" si="13"/>
        <v/>
      </c>
      <c r="M53" s="23" t="str">
        <f t="shared" si="13"/>
        <v/>
      </c>
      <c r="N53" s="23" t="str">
        <f t="shared" si="13"/>
        <v/>
      </c>
      <c r="O53" s="23" t="str">
        <f t="shared" si="13"/>
        <v/>
      </c>
      <c r="P53" s="23" t="str">
        <f t="shared" si="13"/>
        <v/>
      </c>
      <c r="Q53" s="23">
        <f t="shared" si="13"/>
        <v>0.35000000000000003</v>
      </c>
      <c r="R53" s="23" t="str">
        <f t="shared" si="13"/>
        <v/>
      </c>
      <c r="S53" s="23" t="str">
        <f t="shared" si="13"/>
        <v/>
      </c>
      <c r="T53" s="23" t="str">
        <f t="shared" si="13"/>
        <v/>
      </c>
      <c r="U53" s="23">
        <f t="shared" si="13"/>
        <v>1</v>
      </c>
      <c r="V53" s="23" t="str">
        <f t="shared" si="13"/>
        <v/>
      </c>
      <c r="W53" s="23" t="str">
        <f t="shared" si="13"/>
        <v/>
      </c>
      <c r="X53" s="23" t="str">
        <f t="shared" si="13"/>
        <v/>
      </c>
      <c r="Y53" s="23" t="str">
        <f t="shared" si="13"/>
        <v/>
      </c>
      <c r="Z53" s="23" t="str">
        <f t="shared" si="13"/>
        <v/>
      </c>
      <c r="AA53" s="23">
        <f t="shared" si="13"/>
        <v>1</v>
      </c>
      <c r="AB53" s="23" t="str">
        <f t="shared" si="13"/>
        <v/>
      </c>
      <c r="AC53" s="23">
        <f t="shared" si="13"/>
        <v>0.35000000000000003</v>
      </c>
      <c r="AD53" s="23" t="str">
        <f t="shared" si="13"/>
        <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f>IFERROR(VLOOKUP($B$55,'PLOs-TQF-Mapping'!$C$54:$AF$59,J$56)*J40,"")</f>
        <v>1.0291962421300151</v>
      </c>
      <c r="K58" s="104">
        <f>IFERROR(VLOOKUP($B$55,'PLOs-TQF-Mapping'!$C$54:$AF$59,K$56)*K40,"")</f>
        <v>1.0373514019195025</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f>IFERROR(VLOOKUP($B$55,'PLOs-TQF-Mapping'!$C$54:$AF$59,U$56)*U40,"")</f>
        <v>1.0741016077226195</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f>IF(SUM(C58:AE58)&gt;0,SUM(C58:AE58),"")</f>
        <v>3.1406492517721372</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1.2007289491516844</v>
      </c>
      <c r="K59" s="104">
        <f>IFERROR(VLOOKUP($B$55,'PLOs-TQF-Mapping'!$C$54:$AF$59,K$56)*K41,"")</f>
        <v>1.2102433022394197</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f>IFERROR(VLOOKUP($B$55,'PLOs-TQF-Mapping'!$C$54:$AF$59,U$56)*U41,"")</f>
        <v>1.2531185423430562</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14">IF(SUM(C59:AE59)&gt;0,SUM(C59:AE59),"")</f>
        <v>3.66409079373416</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4"/>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f>IFERROR(VLOOKUP($B$55,'PLOs-TQF-Mapping'!$C$54:$AF$59,J$56)*J44,"")</f>
        <v>0.17153270702166923</v>
      </c>
      <c r="K62" s="104">
        <f>IFERROR(VLOOKUP($B$55,'PLOs-TQF-Mapping'!$C$54:$AF$59,K$56)*K44,"")</f>
        <v>0.17289190031991711</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f>IFERROR(VLOOKUP($B$55,'PLOs-TQF-Mapping'!$C$54:$AF$59,Q$56)*Q44,"")</f>
        <v>0.18640227215594862</v>
      </c>
      <c r="R62" s="104" t="str">
        <f>IFERROR(VLOOKUP($B$55,'PLOs-TQF-Mapping'!$C$54:$AF$59,R$56)*R44,"")</f>
        <v/>
      </c>
      <c r="S62" s="104" t="str">
        <f>IFERROR(VLOOKUP($B$55,'PLOs-TQF-Mapping'!$C$54:$AF$59,S$56)*S44,"")</f>
        <v/>
      </c>
      <c r="T62" s="104" t="str">
        <f>IFERROR(VLOOKUP($B$55,'PLOs-TQF-Mapping'!$C$54:$AF$59,T$56)*T44,"")</f>
        <v/>
      </c>
      <c r="U62" s="104">
        <f>IFERROR(VLOOKUP($B$55,'PLOs-TQF-Mapping'!$C$54:$AF$59,U$56)*U44,"")</f>
        <v>0.17901693462043661</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f>IFERROR(VLOOKUP($B$55,'PLOs-TQF-Mapping'!$C$54:$AF$59,AC$56)*AC44,"")</f>
        <v>0.18063277140124345</v>
      </c>
      <c r="AD62" s="104" t="str">
        <f>IFERROR(VLOOKUP($B$55,'PLOs-TQF-Mapping'!$C$54:$AF$59,AD$56)*AD44,"")</f>
        <v/>
      </c>
      <c r="AE62" s="104" t="str">
        <f>IFERROR(VLOOKUP($B$55,'PLOs-TQF-Mapping'!$C$54:$AF$59,AE$56)*AE44,"")</f>
        <v/>
      </c>
      <c r="AF62" s="8">
        <f t="shared" si="14"/>
        <v>0.89047658551921494</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f>IFERROR(VLOOKUP($B$55,'PLOs-TQF-Mapping'!$C$54:$AF$59,J$56)*J45,"")</f>
        <v>0.34306541404333846</v>
      </c>
      <c r="K63" s="104">
        <f>IFERROR(VLOOKUP($B$55,'PLOs-TQF-Mapping'!$C$54:$AF$59,K$56)*K45,"")</f>
        <v>0.34578380063983422</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f>IFERROR(VLOOKUP($B$55,'PLOs-TQF-Mapping'!$C$54:$AF$59,Q$56)*Q45,"")</f>
        <v>0.37280454431189725</v>
      </c>
      <c r="R63" s="104" t="str">
        <f>IFERROR(VLOOKUP($B$55,'PLOs-TQF-Mapping'!$C$54:$AF$59,R$56)*R45,"")</f>
        <v/>
      </c>
      <c r="S63" s="104" t="str">
        <f>IFERROR(VLOOKUP($B$55,'PLOs-TQF-Mapping'!$C$54:$AF$59,S$56)*S45,"")</f>
        <v/>
      </c>
      <c r="T63" s="104" t="str">
        <f>IFERROR(VLOOKUP($B$55,'PLOs-TQF-Mapping'!$C$54:$AF$59,T$56)*T45,"")</f>
        <v/>
      </c>
      <c r="U63" s="104">
        <f>IFERROR(VLOOKUP($B$55,'PLOs-TQF-Mapping'!$C$54:$AF$59,U$56)*U45,"")</f>
        <v>0.35803386924087321</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f>IFERROR(VLOOKUP($B$55,'PLOs-TQF-Mapping'!$C$54:$AF$59,AC$56)*AC45,"")</f>
        <v>0.36126554280248691</v>
      </c>
      <c r="AD63" s="104" t="str">
        <f>IFERROR(VLOOKUP($B$55,'PLOs-TQF-Mapping'!$C$54:$AF$59,AD$56)*AD45,"")</f>
        <v/>
      </c>
      <c r="AE63" s="104" t="str">
        <f>IFERROR(VLOOKUP($B$55,'PLOs-TQF-Mapping'!$C$54:$AF$59,AE$56)*AE45,"")</f>
        <v/>
      </c>
      <c r="AF63" s="8">
        <f t="shared" si="14"/>
        <v>1.7809531710384299</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t="str">
        <f t="shared" si="14"/>
        <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f>IFERROR(VLOOKUP($B$55,'PLOs-TQF-Mapping'!$C$54:$AF$59,J$56)*J47,"")</f>
        <v>0.51459812106500757</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f>IFERROR(VLOOKUP($B$55,'PLOs-TQF-Mapping'!$C$54:$AF$59,Q$56)*Q47,"")</f>
        <v>0.55920681646784587</v>
      </c>
      <c r="R65" s="104" t="str">
        <f>IFERROR(VLOOKUP($B$55,'PLOs-TQF-Mapping'!$C$54:$AF$59,R$56)*R47,"")</f>
        <v/>
      </c>
      <c r="S65" s="104" t="str">
        <f>IFERROR(VLOOKUP($B$55,'PLOs-TQF-Mapping'!$C$54:$AF$59,S$56)*S47,"")</f>
        <v/>
      </c>
      <c r="T65" s="104" t="str">
        <f>IFERROR(VLOOKUP($B$55,'PLOs-TQF-Mapping'!$C$54:$AF$59,T$56)*T47,"")</f>
        <v/>
      </c>
      <c r="U65" s="104">
        <f>IFERROR(VLOOKUP($B$55,'PLOs-TQF-Mapping'!$C$54:$AF$59,U$56)*U47,"")</f>
        <v>0.53705080386130977</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f>IFERROR(VLOOKUP($B$55,'PLOs-TQF-Mapping'!$C$54:$AF$59,AC$56)*AC47,"")</f>
        <v>0.54189831420373036</v>
      </c>
      <c r="AD65" s="104" t="str">
        <f>IFERROR(VLOOKUP($B$55,'PLOs-TQF-Mapping'!$C$54:$AF$59,AD$56)*AD47,"")</f>
        <v/>
      </c>
      <c r="AE65" s="104" t="str">
        <f>IFERROR(VLOOKUP($B$55,'PLOs-TQF-Mapping'!$C$54:$AF$59,AE$56)*AE47,"")</f>
        <v/>
      </c>
      <c r="AF65" s="8">
        <f t="shared" si="14"/>
        <v>2.1527540555978937</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f>IFERROR(VLOOKUP($B$55,'PLOs-TQF-Mapping'!$C$54:$AF$59,J$56)*J50,"")</f>
        <v>0.17153270702166923</v>
      </c>
      <c r="K68" s="104">
        <f>IFERROR(VLOOKUP($B$55,'PLOs-TQF-Mapping'!$C$54:$AF$59,K$56)*K50,"")</f>
        <v>0.17289190031991711</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f>IFERROR(VLOOKUP($B$55,'PLOs-TQF-Mapping'!$C$54:$AF$59,Q$56)*Q50,"")</f>
        <v>0.18640227215594862</v>
      </c>
      <c r="R68" s="104" t="str">
        <f>IFERROR(VLOOKUP($B$55,'PLOs-TQF-Mapping'!$C$54:$AF$59,R$56)*R50,"")</f>
        <v/>
      </c>
      <c r="S68" s="104" t="str">
        <f>IFERROR(VLOOKUP($B$55,'PLOs-TQF-Mapping'!$C$54:$AF$59,S$56)*S50,"")</f>
        <v/>
      </c>
      <c r="T68" s="104" t="str">
        <f>IFERROR(VLOOKUP($B$55,'PLOs-TQF-Mapping'!$C$54:$AF$59,T$56)*T50,"")</f>
        <v/>
      </c>
      <c r="U68" s="104">
        <f>IFERROR(VLOOKUP($B$55,'PLOs-TQF-Mapping'!$C$54:$AF$59,U$56)*U50,"")</f>
        <v>0.17901693462043661</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f>IFERROR(VLOOKUP($B$55,'PLOs-TQF-Mapping'!$C$54:$AF$59,AC$56)*AC50,"")</f>
        <v>0.18063277140124345</v>
      </c>
      <c r="AD68" s="104" t="str">
        <f>IFERROR(VLOOKUP($B$55,'PLOs-TQF-Mapping'!$C$54:$AF$59,AD$56)*AD50,"")</f>
        <v/>
      </c>
      <c r="AE68" s="104" t="str">
        <f>IFERROR(VLOOKUP($B$55,'PLOs-TQF-Mapping'!$C$54:$AF$59,AE$56)*AE50,"")</f>
        <v/>
      </c>
      <c r="AF68" s="8">
        <f t="shared" si="14"/>
        <v>0.89047658551921494</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f>IFERROR(VLOOKUP($B$72,'PLOs-TQF-Mapping'!$C$54:$AF$59,U$56)*U40,"")</f>
        <v>1.0741016077226195</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f>IF(SUM(C75:AE75)&gt;0,SUM(C75:AE75),"")</f>
        <v>1.0741016077226195</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f>IFERROR(VLOOKUP($B$72,'PLOs-TQF-Mapping'!$C$54:$AF$59,U$56)*U41,"")</f>
        <v>1.2531185423430562</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15">IF(SUM(C76:AE76)&gt;0,SUM(C76:AE76),"")</f>
        <v>1.2531185423430562</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f>IFERROR(VLOOKUP($B$72,'PLOs-TQF-Mapping'!$C$54:$AF$59,U$56)*U44,"")</f>
        <v>0.17901693462043661</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f t="shared" si="15"/>
        <v>0.17901693462043661</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f>IFERROR(VLOOKUP($B$72,'PLOs-TQF-Mapping'!$C$54:$AF$59,U$56)*U45,"")</f>
        <v>0.35803386924087321</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f t="shared" si="15"/>
        <v>0.35803386924087321</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t="str">
        <f t="shared" si="15"/>
        <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f>IFERROR(VLOOKUP($B$72,'PLOs-TQF-Mapping'!$C$54:$AF$59,U$56)*U47,"")</f>
        <v>0.53705080386130977</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f t="shared" si="15"/>
        <v>0.53705080386130977</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f>IFERROR(VLOOKUP($B$72,'PLOs-TQF-Mapping'!$C$54:$AF$59,U$56)*U50,"")</f>
        <v>0.17901693462043661</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f t="shared" si="15"/>
        <v>0.17901693462043661</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f>IFERROR(VLOOKUP($B$89,'PLOs-TQF-Mapping'!$C$54:$AF$59,U$56)*U40,"")</f>
        <v>1.0741016077226195</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f>IF(SUM(C92:AE92)&gt;0,SUM(C92:AE92),"")</f>
        <v>1.0741016077226195</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f>IFERROR(VLOOKUP($B$89,'PLOs-TQF-Mapping'!$C$54:$AF$59,U$56)*U41,"")</f>
        <v>1.2531185423430562</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f t="shared" ref="AF93:AF104" si="16">IF(SUM(C93:AE93)&gt;0,SUM(C93:AE93),"")</f>
        <v>1.2531185423430562</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f>IFERROR(VLOOKUP($B$89,'PLOs-TQF-Mapping'!$C$54:$AF$59,U$56)*U44,"")</f>
        <v>0.17901693462043661</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f>IFERROR(VLOOKUP($B$89,'PLOs-TQF-Mapping'!$C$54:$AF$59,AC$56)*AC44,"")</f>
        <v>0.18063277140124345</v>
      </c>
      <c r="AD96" s="104" t="str">
        <f>IFERROR(VLOOKUP($B$89,'PLOs-TQF-Mapping'!$C$54:$AF$59,AD$56)*AD44,"")</f>
        <v/>
      </c>
      <c r="AE96" s="104" t="str">
        <f>IFERROR(VLOOKUP($B$89,'PLOs-TQF-Mapping'!$C$54:$AF$59,AE$56)*AE44,"")</f>
        <v/>
      </c>
      <c r="AF96" s="8">
        <f t="shared" si="16"/>
        <v>0.35964970602168006</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f>IFERROR(VLOOKUP($B$89,'PLOs-TQF-Mapping'!$C$54:$AF$59,U$56)*U45,"")</f>
        <v>0.35803386924087321</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f>IFERROR(VLOOKUP($B$89,'PLOs-TQF-Mapping'!$C$54:$AF$59,AC$56)*AC45,"")</f>
        <v>0.36126554280248691</v>
      </c>
      <c r="AD97" s="104" t="str">
        <f>IFERROR(VLOOKUP($B$89,'PLOs-TQF-Mapping'!$C$54:$AF$59,AD$56)*AD45,"")</f>
        <v/>
      </c>
      <c r="AE97" s="104" t="str">
        <f>IFERROR(VLOOKUP($B$89,'PLOs-TQF-Mapping'!$C$54:$AF$59,AE$56)*AE45,"")</f>
        <v/>
      </c>
      <c r="AF97" s="8">
        <f t="shared" si="16"/>
        <v>0.71929941204336012</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t="str">
        <f t="shared" si="16"/>
        <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f>IFERROR(VLOOKUP($B$89,'PLOs-TQF-Mapping'!$C$54:$AF$59,U$56)*U47,"")</f>
        <v>0.53705080386130977</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f>IFERROR(VLOOKUP($B$89,'PLOs-TQF-Mapping'!$C$54:$AF$59,AC$56)*AC47,"")</f>
        <v>0.54189831420373036</v>
      </c>
      <c r="AD99" s="104" t="str">
        <f>IFERROR(VLOOKUP($B$89,'PLOs-TQF-Mapping'!$C$54:$AF$59,AD$56)*AD47,"")</f>
        <v/>
      </c>
      <c r="AE99" s="104" t="str">
        <f>IFERROR(VLOOKUP($B$89,'PLOs-TQF-Mapping'!$C$54:$AF$59,AE$56)*AE47,"")</f>
        <v/>
      </c>
      <c r="AF99" s="8">
        <f t="shared" si="16"/>
        <v>1.0789491180650401</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f>IFERROR(VLOOKUP($B$89,'PLOs-TQF-Mapping'!$C$54:$AF$59,U$56)*U50,"")</f>
        <v>0.17901693462043661</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f>IFERROR(VLOOKUP($B$89,'PLOs-TQF-Mapping'!$C$54:$AF$59,AC$56)*AC50,"")</f>
        <v>0.18063277140124345</v>
      </c>
      <c r="AD102" s="104" t="str">
        <f>IFERROR(VLOOKUP($B$89,'PLOs-TQF-Mapping'!$C$54:$AF$59,AD$56)*AD50,"")</f>
        <v/>
      </c>
      <c r="AE102" s="104" t="str">
        <f>IFERROR(VLOOKUP($B$89,'PLOs-TQF-Mapping'!$C$54:$AF$59,AE$56)*AE50,"")</f>
        <v/>
      </c>
      <c r="AF102" s="8">
        <f t="shared" si="16"/>
        <v>0.35964970602168006</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t="str">
        <f>IFERROR(VLOOKUP($B$106,'PLOs-TQF-Mapping'!$C$54:$AF$59,AD$56)*AD46,"")</f>
        <v/>
      </c>
      <c r="AE115" s="104" t="str">
        <f>IFERROR(VLOOKUP($B$106,'PLOs-TQF-Mapping'!$C$54:$AF$59,AE$56)*AE46,"")</f>
        <v/>
      </c>
      <c r="AF115" s="8" t="str">
        <f t="shared" si="17"/>
        <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17"/>
        <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f>IFERROR(VLOOKUP($B$123,'PLOs-TQF-Mapping'!$C$54:$AF$59,AA$56)*AA40,"")</f>
        <v>0.96736971104231162</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f>IF(SUM(C126:AE126)&gt;0,SUM(C126:AE126),"")</f>
        <v>0.96736971104231162</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f>IFERROR(VLOOKUP($B$123,'PLOs-TQF-Mapping'!$C$54:$AF$59,AA$56)*AA41,"")</f>
        <v>1.1285979962160302</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f t="shared" ref="AF127:AF138" si="18">IF(SUM(C127:AE127)&gt;0,SUM(C127:AE127),"")</f>
        <v>1.1285979962160302</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f>IFERROR(VLOOKUP($B$123,'PLOs-TQF-Mapping'!$C$54:$AF$59,AA$56)*AA44,"")</f>
        <v>0.16122828517371862</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f t="shared" si="18"/>
        <v>0.16122828517371862</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f>IFERROR(VLOOKUP($B$123,'PLOs-TQF-Mapping'!$C$54:$AF$59,AA$56)*AA45,"")</f>
        <v>0.32245657034743724</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f t="shared" si="18"/>
        <v>0.32245657034743724</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f>IFERROR(VLOOKUP($B$123,'PLOs-TQF-Mapping'!$C$54:$AF$59,AA$56)*AA47,"")</f>
        <v>0.48368485552115581</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f t="shared" si="18"/>
        <v>0.48368485552115581</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f>IFERROR(VLOOKUP($B$123,'PLOs-TQF-Mapping'!$C$54:$AF$59,AA$56)*AA50,"")</f>
        <v>0.16122828517371862</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f t="shared" si="18"/>
        <v>0.16122828517371862</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1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67"/>
  <sheetViews>
    <sheetView topLeftCell="C1" zoomScale="106" zoomScaleNormal="106" workbookViewId="0">
      <selection activeCell="AN8" sqref="AN8"/>
    </sheetView>
  </sheetViews>
  <sheetFormatPr defaultColWidth="9.140625" defaultRowHeight="18"/>
  <cols>
    <col min="1" max="1" width="7.85546875" style="27" customWidth="1"/>
    <col min="2" max="2" width="4.7109375" style="27" customWidth="1"/>
    <col min="3" max="3" width="8.5703125" style="54" customWidth="1"/>
    <col min="4" max="11" width="5" style="8" customWidth="1"/>
    <col min="12" max="12" width="4.140625" style="8" customWidth="1"/>
    <col min="13" max="13" width="5.42578125" style="8" customWidth="1"/>
    <col min="14" max="14" width="4.140625" style="8" customWidth="1"/>
    <col min="15" max="15" width="10.7109375" style="27" customWidth="1"/>
    <col min="16" max="22" width="5.28515625" style="27" bestFit="1" customWidth="1"/>
    <col min="23" max="23" width="5.28515625" style="27" customWidth="1"/>
    <col min="24" max="24" width="9.28515625" style="223" customWidth="1"/>
    <col min="25" max="25" width="9.28515625" style="27" customWidth="1"/>
    <col min="26" max="26" width="9.140625" style="27" customWidth="1"/>
    <col min="27" max="27" width="5.140625" style="27" customWidth="1"/>
    <col min="28" max="28" width="7.140625" style="27" customWidth="1"/>
    <col min="29" max="29" width="6.7109375" style="27" customWidth="1"/>
    <col min="30" max="30" width="5.42578125" style="27" customWidth="1"/>
    <col min="31" max="31" width="5.140625" style="27" customWidth="1"/>
    <col min="32" max="32" width="3.5703125" style="27" customWidth="1"/>
    <col min="33" max="33" width="5.42578125" style="113" customWidth="1"/>
    <col min="34" max="34" width="9.42578125" style="223" bestFit="1" customWidth="1"/>
    <col min="35" max="35" width="4.5703125" style="27" customWidth="1"/>
    <col min="36" max="36" width="4.28515625" style="27" customWidth="1"/>
    <col min="37" max="42" width="3.5703125" style="27" customWidth="1"/>
    <col min="43" max="43" width="6.42578125" style="114" customWidth="1"/>
    <col min="44" max="16384" width="9.140625" style="27"/>
  </cols>
  <sheetData>
    <row r="1" spans="1:42" ht="18.75" thickBot="1">
      <c r="F1" s="54" t="s">
        <v>227</v>
      </c>
      <c r="M1" s="27"/>
      <c r="N1" s="27"/>
      <c r="O1" s="27">
        <v>4</v>
      </c>
      <c r="P1" s="27">
        <v>3.5</v>
      </c>
      <c r="Q1" s="27">
        <v>3</v>
      </c>
      <c r="R1" s="27">
        <v>2.5</v>
      </c>
      <c r="S1" s="27">
        <v>2</v>
      </c>
      <c r="T1" s="27">
        <v>1.5</v>
      </c>
      <c r="U1" s="27">
        <v>1</v>
      </c>
      <c r="V1" s="27">
        <v>0</v>
      </c>
      <c r="Y1" s="232">
        <f>Y2/4*5</f>
        <v>6.25</v>
      </c>
      <c r="Z1" s="232">
        <f t="shared" ref="Z1:AF1" si="0">Z2/4*5</f>
        <v>5</v>
      </c>
      <c r="AA1" s="232">
        <f t="shared" si="0"/>
        <v>3.75</v>
      </c>
      <c r="AB1" s="232">
        <f t="shared" si="0"/>
        <v>2.5</v>
      </c>
      <c r="AC1" s="232">
        <f t="shared" si="0"/>
        <v>1.25</v>
      </c>
      <c r="AD1" s="232">
        <f t="shared" si="0"/>
        <v>0</v>
      </c>
      <c r="AE1" s="232">
        <f t="shared" si="0"/>
        <v>0</v>
      </c>
      <c r="AF1" s="27">
        <f t="shared" si="0"/>
        <v>0</v>
      </c>
      <c r="AH1" s="8" t="s">
        <v>228</v>
      </c>
    </row>
    <row r="2" spans="1:42" ht="30" thickBot="1">
      <c r="C2" s="100"/>
      <c r="O2" s="241" t="s">
        <v>229</v>
      </c>
      <c r="W2" s="228">
        <f t="shared" ref="W2:W27" si="1">SUM(O2:S2)</f>
        <v>0</v>
      </c>
      <c r="X2" s="222" t="s">
        <v>230</v>
      </c>
      <c r="Y2" s="231">
        <v>5</v>
      </c>
      <c r="Z2" s="231">
        <v>4</v>
      </c>
      <c r="AA2" s="231">
        <v>3</v>
      </c>
      <c r="AB2" s="231">
        <v>2</v>
      </c>
      <c r="AC2" s="231">
        <v>1</v>
      </c>
      <c r="AD2" s="231">
        <v>0</v>
      </c>
      <c r="AE2" s="231">
        <v>0</v>
      </c>
      <c r="AF2" s="231">
        <v>0</v>
      </c>
      <c r="AH2" s="8" t="s">
        <v>230</v>
      </c>
      <c r="AI2" s="25">
        <f>IF(Y2&gt;0,1,0)</f>
        <v>1</v>
      </c>
      <c r="AJ2" s="25">
        <f t="shared" ref="AJ2:AK2" si="2">IF(Z2&gt;0,1,0)</f>
        <v>1</v>
      </c>
      <c r="AK2" s="25">
        <f t="shared" si="2"/>
        <v>1</v>
      </c>
      <c r="AL2" s="25">
        <f t="shared" ref="AL2" si="3">IF(AB2&gt;0,1,0)</f>
        <v>1</v>
      </c>
      <c r="AM2" s="25">
        <f t="shared" ref="AM2" si="4">IF(AC2&gt;0,1,0)</f>
        <v>1</v>
      </c>
      <c r="AN2" s="25">
        <f t="shared" ref="AN2" si="5">IF(AD2&gt;0,1,0)</f>
        <v>0</v>
      </c>
      <c r="AO2" s="25">
        <f t="shared" ref="AO2" si="6">IF(AE2&gt;0,1,0)</f>
        <v>0</v>
      </c>
      <c r="AP2" s="25">
        <f t="shared" ref="AP2" si="7">IF(AF2&gt;0,1,0)</f>
        <v>0</v>
      </c>
    </row>
    <row r="3" spans="1:42" ht="44.25" thickBot="1">
      <c r="B3" s="27" t="s">
        <v>187</v>
      </c>
      <c r="C3" s="101" t="s">
        <v>190</v>
      </c>
      <c r="D3" s="96" t="s">
        <v>231</v>
      </c>
      <c r="E3" s="96" t="s">
        <v>232</v>
      </c>
      <c r="F3" s="96" t="s">
        <v>233</v>
      </c>
      <c r="G3" s="96" t="s">
        <v>234</v>
      </c>
      <c r="H3" s="96" t="s">
        <v>35</v>
      </c>
      <c r="I3" s="96" t="s">
        <v>235</v>
      </c>
      <c r="J3" s="96" t="s">
        <v>36</v>
      </c>
      <c r="K3" s="96" t="s">
        <v>38</v>
      </c>
      <c r="L3" s="8" t="s">
        <v>236</v>
      </c>
      <c r="O3" s="26" t="s">
        <v>231</v>
      </c>
      <c r="P3" s="26" t="s">
        <v>232</v>
      </c>
      <c r="Q3" s="26" t="s">
        <v>233</v>
      </c>
      <c r="R3" s="26" t="s">
        <v>234</v>
      </c>
      <c r="S3" s="26" t="s">
        <v>35</v>
      </c>
      <c r="T3" s="26" t="s">
        <v>235</v>
      </c>
      <c r="U3" s="26" t="s">
        <v>36</v>
      </c>
      <c r="V3" s="26" t="s">
        <v>38</v>
      </c>
      <c r="W3" s="228"/>
      <c r="X3" s="240" t="s">
        <v>237</v>
      </c>
      <c r="Y3" s="26" t="s">
        <v>231</v>
      </c>
      <c r="Z3" s="26" t="s">
        <v>232</v>
      </c>
      <c r="AA3" s="26" t="s">
        <v>233</v>
      </c>
      <c r="AB3" s="26" t="s">
        <v>234</v>
      </c>
      <c r="AC3" s="26" t="s">
        <v>35</v>
      </c>
      <c r="AD3" s="26" t="s">
        <v>235</v>
      </c>
      <c r="AE3" s="26" t="s">
        <v>36</v>
      </c>
      <c r="AF3" s="26" t="s">
        <v>38</v>
      </c>
      <c r="AI3" s="26" t="s">
        <v>231</v>
      </c>
      <c r="AJ3" s="26" t="s">
        <v>232</v>
      </c>
      <c r="AK3" s="26" t="s">
        <v>233</v>
      </c>
      <c r="AL3" s="26" t="s">
        <v>234</v>
      </c>
      <c r="AM3" s="26" t="s">
        <v>35</v>
      </c>
      <c r="AN3" s="26" t="s">
        <v>235</v>
      </c>
      <c r="AO3" s="26" t="s">
        <v>36</v>
      </c>
      <c r="AP3" s="26" t="s">
        <v>38</v>
      </c>
    </row>
    <row r="4" spans="1:42" ht="18.75" thickBot="1">
      <c r="A4" s="43" t="s">
        <v>238</v>
      </c>
      <c r="B4" s="27">
        <v>1</v>
      </c>
      <c r="C4" s="30">
        <v>204111</v>
      </c>
      <c r="D4" s="37">
        <v>14</v>
      </c>
      <c r="E4" s="37">
        <v>5</v>
      </c>
      <c r="F4" s="37">
        <v>7</v>
      </c>
      <c r="G4" s="37">
        <v>6</v>
      </c>
      <c r="H4" s="37">
        <v>8</v>
      </c>
      <c r="I4" s="37">
        <v>6</v>
      </c>
      <c r="J4" s="37">
        <v>15</v>
      </c>
      <c r="K4" s="37">
        <v>8</v>
      </c>
      <c r="L4" s="99">
        <f>SUM(D4:K4)</f>
        <v>69</v>
      </c>
      <c r="M4" s="217">
        <f>W4</f>
        <v>0.57971014492753625</v>
      </c>
      <c r="N4" s="218"/>
      <c r="O4" s="28">
        <f t="shared" ref="O4:V4" si="8">IF($L4&gt;0,D4/$L4,"")</f>
        <v>0.20289855072463769</v>
      </c>
      <c r="P4" s="28">
        <f t="shared" si="8"/>
        <v>7.2463768115942032E-2</v>
      </c>
      <c r="Q4" s="28">
        <f t="shared" si="8"/>
        <v>0.10144927536231885</v>
      </c>
      <c r="R4" s="28">
        <f t="shared" si="8"/>
        <v>8.6956521739130432E-2</v>
      </c>
      <c r="S4" s="28">
        <f t="shared" si="8"/>
        <v>0.11594202898550725</v>
      </c>
      <c r="T4" s="28">
        <f t="shared" si="8"/>
        <v>8.6956521739130432E-2</v>
      </c>
      <c r="U4" s="28">
        <f t="shared" si="8"/>
        <v>0.21739130434782608</v>
      </c>
      <c r="V4" s="28">
        <f t="shared" si="8"/>
        <v>0.11594202898550725</v>
      </c>
      <c r="W4" s="228">
        <f t="shared" si="1"/>
        <v>0.57971014492753625</v>
      </c>
      <c r="X4" s="223">
        <f>IF(L4&gt;0,SUM(Y4:AF4)/SUM(AI4:AP4)/MAX($Y$2:$AF$2)*5,"")</f>
        <v>3.2750000000000004</v>
      </c>
      <c r="Y4" s="29">
        <f>IF($L4&gt;0,O4*Y$2,"")</f>
        <v>1.0144927536231885</v>
      </c>
      <c r="Z4" s="29">
        <f t="shared" ref="Z4:AF7" si="9">IF($L4&gt;0,P4*Z$2,"")</f>
        <v>0.28985507246376813</v>
      </c>
      <c r="AA4" s="29">
        <f t="shared" si="9"/>
        <v>0.30434782608695654</v>
      </c>
      <c r="AB4" s="29">
        <f t="shared" si="9"/>
        <v>0.17391304347826086</v>
      </c>
      <c r="AC4" s="29">
        <f t="shared" si="9"/>
        <v>0.11594202898550725</v>
      </c>
      <c r="AD4" s="29">
        <f t="shared" si="9"/>
        <v>0</v>
      </c>
      <c r="AE4" s="29">
        <f t="shared" si="9"/>
        <v>0</v>
      </c>
      <c r="AF4" s="29">
        <f t="shared" si="9"/>
        <v>0</v>
      </c>
      <c r="AI4" s="29">
        <f>IF($L4&gt;0,O4*AI$2,"")</f>
        <v>0.20289855072463769</v>
      </c>
      <c r="AJ4" s="29">
        <f t="shared" ref="AI4:AP7" si="10">IF($L4&gt;0,P4*AJ$2,"")</f>
        <v>7.2463768115942032E-2</v>
      </c>
      <c r="AK4" s="29">
        <f t="shared" si="10"/>
        <v>0.10144927536231885</v>
      </c>
      <c r="AL4" s="29">
        <f t="shared" si="10"/>
        <v>8.6956521739130432E-2</v>
      </c>
      <c r="AM4" s="29">
        <f t="shared" si="10"/>
        <v>0.11594202898550725</v>
      </c>
      <c r="AN4" s="29">
        <f t="shared" si="10"/>
        <v>0</v>
      </c>
      <c r="AO4" s="29">
        <f t="shared" si="10"/>
        <v>0</v>
      </c>
      <c r="AP4" s="29">
        <f t="shared" si="10"/>
        <v>0</v>
      </c>
    </row>
    <row r="5" spans="1:42" ht="18.75" thickBot="1">
      <c r="A5" s="43" t="s">
        <v>238</v>
      </c>
      <c r="B5" s="27">
        <v>1</v>
      </c>
      <c r="C5" s="31">
        <v>204113</v>
      </c>
      <c r="D5" s="37">
        <v>6</v>
      </c>
      <c r="E5" s="37">
        <v>20</v>
      </c>
      <c r="F5" s="37">
        <v>6</v>
      </c>
      <c r="G5" s="37">
        <v>11</v>
      </c>
      <c r="H5" s="37">
        <v>9</v>
      </c>
      <c r="I5" s="37">
        <v>3</v>
      </c>
      <c r="J5" s="37">
        <v>8</v>
      </c>
      <c r="K5" s="37">
        <v>0</v>
      </c>
      <c r="L5" s="99">
        <f t="shared" ref="L5:L28" si="11">SUM(D5:K5)</f>
        <v>63</v>
      </c>
      <c r="M5" s="217">
        <f t="shared" ref="M5:M66" si="12">W5</f>
        <v>0.82539682539682535</v>
      </c>
      <c r="N5" s="218"/>
      <c r="O5" s="28">
        <f t="shared" ref="O5:O41" si="13">IF($L5&gt;0,D5/$L5,"")</f>
        <v>9.5238095238095233E-2</v>
      </c>
      <c r="P5" s="28">
        <f t="shared" ref="P5:P41" si="14">IF($L5&gt;0,E5/$L5,"")</f>
        <v>0.31746031746031744</v>
      </c>
      <c r="Q5" s="28">
        <f t="shared" ref="Q5:Q41" si="15">IF($L5&gt;0,F5/$L5,"")</f>
        <v>9.5238095238095233E-2</v>
      </c>
      <c r="R5" s="28">
        <f t="shared" ref="R5:R41" si="16">IF($L5&gt;0,G5/$L5,"")</f>
        <v>0.17460317460317459</v>
      </c>
      <c r="S5" s="28">
        <f t="shared" ref="S5:S41" si="17">IF($L5&gt;0,H5/$L5,"")</f>
        <v>0.14285714285714285</v>
      </c>
      <c r="T5" s="28">
        <f t="shared" ref="T5:T41" si="18">IF($L5&gt;0,I5/$L5,"")</f>
        <v>4.7619047619047616E-2</v>
      </c>
      <c r="U5" s="28">
        <f t="shared" ref="U5:U41" si="19">IF($L5&gt;0,J5/$L5,"")</f>
        <v>0.12698412698412698</v>
      </c>
      <c r="V5" s="28">
        <f t="shared" ref="V5:V41" si="20">IF($L5&gt;0,K5/$L5,"")</f>
        <v>0</v>
      </c>
      <c r="W5" s="228">
        <f t="shared" si="1"/>
        <v>0.82539682539682535</v>
      </c>
      <c r="X5" s="223">
        <f t="shared" ref="X5:X34" si="21">IF(L5&gt;0,SUM(Y5:AF5)/SUM(AI5:AP5)/MAX($Y$2:$AF$2)*5,"")</f>
        <v>3.0576923076923079</v>
      </c>
      <c r="Y5" s="29">
        <f t="shared" ref="Y5:Y17" si="22">IF($L5&gt;0,O5*Y$2,"")</f>
        <v>0.47619047619047616</v>
      </c>
      <c r="Z5" s="29">
        <f t="shared" ref="Z5:Z17" si="23">IF($L5&gt;0,P5*Z$2,"")</f>
        <v>1.2698412698412698</v>
      </c>
      <c r="AA5" s="29">
        <f t="shared" ref="AA5:AA17" si="24">IF($L5&gt;0,Q5*AA$2,"")</f>
        <v>0.2857142857142857</v>
      </c>
      <c r="AB5" s="29">
        <f t="shared" ref="AB5:AB17" si="25">IF($L5&gt;0,R5*AB$2,"")</f>
        <v>0.34920634920634919</v>
      </c>
      <c r="AC5" s="29">
        <f t="shared" ref="AC5:AC17" si="26">IF($L5&gt;0,S5*AC$2,"")</f>
        <v>0.14285714285714285</v>
      </c>
      <c r="AD5" s="29">
        <f t="shared" ref="AD5:AD17" si="27">IF($L5&gt;0,T5*AD$2,"")</f>
        <v>0</v>
      </c>
      <c r="AE5" s="29">
        <f t="shared" ref="AE5:AE17" si="28">IF($L5&gt;0,U5*AE$2,"")</f>
        <v>0</v>
      </c>
      <c r="AF5" s="29">
        <f t="shared" si="9"/>
        <v>0</v>
      </c>
      <c r="AI5" s="29">
        <f t="shared" si="10"/>
        <v>9.5238095238095233E-2</v>
      </c>
      <c r="AJ5" s="29">
        <f t="shared" si="10"/>
        <v>0.31746031746031744</v>
      </c>
      <c r="AK5" s="29">
        <f t="shared" si="10"/>
        <v>9.5238095238095233E-2</v>
      </c>
      <c r="AL5" s="29">
        <f t="shared" si="10"/>
        <v>0.17460317460317459</v>
      </c>
      <c r="AM5" s="29">
        <f t="shared" si="10"/>
        <v>0.14285714285714285</v>
      </c>
      <c r="AN5" s="29">
        <f t="shared" si="10"/>
        <v>0</v>
      </c>
      <c r="AO5" s="29">
        <f t="shared" si="10"/>
        <v>0</v>
      </c>
      <c r="AP5" s="29">
        <f t="shared" si="10"/>
        <v>0</v>
      </c>
    </row>
    <row r="6" spans="1:42" ht="18.75" thickBot="1">
      <c r="A6" s="43" t="s">
        <v>238</v>
      </c>
      <c r="B6" s="27">
        <v>2</v>
      </c>
      <c r="C6" s="32">
        <v>204211</v>
      </c>
      <c r="D6" s="38">
        <v>13</v>
      </c>
      <c r="E6" s="38">
        <v>8</v>
      </c>
      <c r="F6" s="38">
        <v>7</v>
      </c>
      <c r="G6" s="38">
        <v>13</v>
      </c>
      <c r="H6" s="38">
        <v>7</v>
      </c>
      <c r="I6" s="38">
        <v>2</v>
      </c>
      <c r="J6" s="38">
        <v>0</v>
      </c>
      <c r="K6" s="38">
        <v>0</v>
      </c>
      <c r="L6" s="99">
        <f t="shared" si="11"/>
        <v>50</v>
      </c>
      <c r="M6" s="217">
        <f t="shared" si="12"/>
        <v>0.96000000000000008</v>
      </c>
      <c r="N6" s="218"/>
      <c r="O6" s="28">
        <f t="shared" si="13"/>
        <v>0.26</v>
      </c>
      <c r="P6" s="28">
        <f t="shared" si="14"/>
        <v>0.16</v>
      </c>
      <c r="Q6" s="28">
        <f t="shared" si="15"/>
        <v>0.14000000000000001</v>
      </c>
      <c r="R6" s="28">
        <f t="shared" si="16"/>
        <v>0.26</v>
      </c>
      <c r="S6" s="28">
        <f t="shared" si="17"/>
        <v>0.14000000000000001</v>
      </c>
      <c r="T6" s="28">
        <f t="shared" si="18"/>
        <v>0.04</v>
      </c>
      <c r="U6" s="28">
        <f t="shared" si="19"/>
        <v>0</v>
      </c>
      <c r="V6" s="28">
        <f t="shared" si="20"/>
        <v>0</v>
      </c>
      <c r="W6" s="228">
        <f t="shared" si="1"/>
        <v>0.96000000000000008</v>
      </c>
      <c r="X6" s="223">
        <f t="shared" si="21"/>
        <v>3.145833333333333</v>
      </c>
      <c r="Y6" s="29">
        <f t="shared" si="22"/>
        <v>1.3</v>
      </c>
      <c r="Z6" s="29">
        <f t="shared" si="23"/>
        <v>0.64</v>
      </c>
      <c r="AA6" s="29">
        <f t="shared" si="24"/>
        <v>0.42000000000000004</v>
      </c>
      <c r="AB6" s="29">
        <f t="shared" si="25"/>
        <v>0.52</v>
      </c>
      <c r="AC6" s="29">
        <f t="shared" si="26"/>
        <v>0.14000000000000001</v>
      </c>
      <c r="AD6" s="29">
        <f t="shared" si="27"/>
        <v>0</v>
      </c>
      <c r="AE6" s="29">
        <f t="shared" si="28"/>
        <v>0</v>
      </c>
      <c r="AF6" s="29">
        <f t="shared" si="9"/>
        <v>0</v>
      </c>
      <c r="AI6" s="29">
        <f>IF($L6&gt;0,O6*AI$2,"")</f>
        <v>0.26</v>
      </c>
      <c r="AJ6" s="29">
        <f t="shared" si="10"/>
        <v>0.16</v>
      </c>
      <c r="AK6" s="29">
        <f t="shared" si="10"/>
        <v>0.14000000000000001</v>
      </c>
      <c r="AL6" s="29">
        <f t="shared" si="10"/>
        <v>0.26</v>
      </c>
      <c r="AM6" s="29">
        <f t="shared" si="10"/>
        <v>0.14000000000000001</v>
      </c>
      <c r="AN6" s="29">
        <f t="shared" si="10"/>
        <v>0</v>
      </c>
      <c r="AO6" s="29">
        <f t="shared" si="10"/>
        <v>0</v>
      </c>
      <c r="AP6" s="29">
        <f t="shared" si="10"/>
        <v>0</v>
      </c>
    </row>
    <row r="7" spans="1:42" ht="18.75" thickBot="1">
      <c r="A7" s="43" t="s">
        <v>238</v>
      </c>
      <c r="B7" s="27">
        <v>2</v>
      </c>
      <c r="C7" s="33">
        <v>204231</v>
      </c>
      <c r="D7" s="38">
        <v>19</v>
      </c>
      <c r="E7" s="38">
        <v>9</v>
      </c>
      <c r="F7" s="38">
        <v>8</v>
      </c>
      <c r="G7" s="38">
        <v>7</v>
      </c>
      <c r="H7" s="38">
        <v>6</v>
      </c>
      <c r="I7" s="38">
        <v>0</v>
      </c>
      <c r="J7" s="38">
        <v>1</v>
      </c>
      <c r="K7" s="38">
        <v>0</v>
      </c>
      <c r="L7" s="99">
        <f t="shared" si="11"/>
        <v>50</v>
      </c>
      <c r="M7" s="217">
        <f t="shared" si="12"/>
        <v>0.98000000000000009</v>
      </c>
      <c r="N7" s="218"/>
      <c r="O7" s="28">
        <f t="shared" si="13"/>
        <v>0.38</v>
      </c>
      <c r="P7" s="28">
        <f t="shared" si="14"/>
        <v>0.18</v>
      </c>
      <c r="Q7" s="28">
        <f t="shared" si="15"/>
        <v>0.16</v>
      </c>
      <c r="R7" s="28">
        <f t="shared" si="16"/>
        <v>0.14000000000000001</v>
      </c>
      <c r="S7" s="28">
        <f t="shared" si="17"/>
        <v>0.12</v>
      </c>
      <c r="T7" s="28">
        <f t="shared" si="18"/>
        <v>0</v>
      </c>
      <c r="U7" s="28">
        <f t="shared" si="19"/>
        <v>0.02</v>
      </c>
      <c r="V7" s="28">
        <f t="shared" si="20"/>
        <v>0</v>
      </c>
      <c r="W7" s="228">
        <f t="shared" si="1"/>
        <v>0.98000000000000009</v>
      </c>
      <c r="X7" s="223">
        <f t="shared" si="21"/>
        <v>3.5714285714285712</v>
      </c>
      <c r="Y7" s="29">
        <f t="shared" si="22"/>
        <v>1.9</v>
      </c>
      <c r="Z7" s="29">
        <f t="shared" si="23"/>
        <v>0.72</v>
      </c>
      <c r="AA7" s="29">
        <f t="shared" si="24"/>
        <v>0.48</v>
      </c>
      <c r="AB7" s="29">
        <f t="shared" si="25"/>
        <v>0.28000000000000003</v>
      </c>
      <c r="AC7" s="29">
        <f t="shared" si="26"/>
        <v>0.12</v>
      </c>
      <c r="AD7" s="29">
        <f t="shared" si="27"/>
        <v>0</v>
      </c>
      <c r="AE7" s="29">
        <f t="shared" si="28"/>
        <v>0</v>
      </c>
      <c r="AF7" s="29">
        <f t="shared" si="9"/>
        <v>0</v>
      </c>
      <c r="AI7" s="29">
        <f t="shared" si="10"/>
        <v>0.38</v>
      </c>
      <c r="AJ7" s="29">
        <f t="shared" si="10"/>
        <v>0.18</v>
      </c>
      <c r="AK7" s="29">
        <f t="shared" si="10"/>
        <v>0.16</v>
      </c>
      <c r="AL7" s="29">
        <f t="shared" si="10"/>
        <v>0.14000000000000001</v>
      </c>
      <c r="AM7" s="29">
        <f t="shared" si="10"/>
        <v>0.12</v>
      </c>
      <c r="AN7" s="29">
        <f t="shared" si="10"/>
        <v>0</v>
      </c>
      <c r="AO7" s="29">
        <f t="shared" si="10"/>
        <v>0</v>
      </c>
      <c r="AP7" s="29">
        <f t="shared" si="10"/>
        <v>0</v>
      </c>
    </row>
    <row r="8" spans="1:42" ht="18.75" thickBot="1">
      <c r="A8" s="43" t="s">
        <v>238</v>
      </c>
      <c r="B8" s="27">
        <v>2</v>
      </c>
      <c r="C8" s="34">
        <v>204232</v>
      </c>
      <c r="D8" s="38">
        <v>10</v>
      </c>
      <c r="E8" s="38">
        <v>18</v>
      </c>
      <c r="F8" s="38">
        <v>6</v>
      </c>
      <c r="G8" s="38">
        <v>14</v>
      </c>
      <c r="H8" s="38">
        <v>3</v>
      </c>
      <c r="I8" s="38">
        <v>0</v>
      </c>
      <c r="J8" s="38">
        <v>0</v>
      </c>
      <c r="K8" s="38">
        <v>0</v>
      </c>
      <c r="L8" s="99">
        <f t="shared" si="11"/>
        <v>51</v>
      </c>
      <c r="M8" s="217">
        <f t="shared" si="12"/>
        <v>1</v>
      </c>
      <c r="N8" s="218"/>
      <c r="O8" s="28">
        <f t="shared" si="13"/>
        <v>0.19607843137254902</v>
      </c>
      <c r="P8" s="28">
        <f t="shared" si="14"/>
        <v>0.35294117647058826</v>
      </c>
      <c r="Q8" s="28">
        <f t="shared" si="15"/>
        <v>0.11764705882352941</v>
      </c>
      <c r="R8" s="28">
        <f t="shared" si="16"/>
        <v>0.27450980392156865</v>
      </c>
      <c r="S8" s="28">
        <f t="shared" si="17"/>
        <v>5.8823529411764705E-2</v>
      </c>
      <c r="T8" s="28">
        <f t="shared" si="18"/>
        <v>0</v>
      </c>
      <c r="U8" s="28">
        <f t="shared" si="19"/>
        <v>0</v>
      </c>
      <c r="V8" s="28">
        <f t="shared" si="20"/>
        <v>0</v>
      </c>
      <c r="W8" s="228">
        <f>SUM(O8:S8)</f>
        <v>1</v>
      </c>
      <c r="X8" s="223">
        <f t="shared" si="21"/>
        <v>3.3529411764705879</v>
      </c>
      <c r="Y8" s="29">
        <f t="shared" si="22"/>
        <v>0.98039215686274506</v>
      </c>
      <c r="Z8" s="29">
        <f t="shared" si="23"/>
        <v>1.411764705882353</v>
      </c>
      <c r="AA8" s="29">
        <f t="shared" si="24"/>
        <v>0.3529411764705882</v>
      </c>
      <c r="AB8" s="29">
        <f t="shared" si="25"/>
        <v>0.5490196078431373</v>
      </c>
      <c r="AC8" s="29">
        <f t="shared" si="26"/>
        <v>5.8823529411764705E-2</v>
      </c>
      <c r="AD8" s="29">
        <f t="shared" si="27"/>
        <v>0</v>
      </c>
      <c r="AE8" s="29">
        <f t="shared" si="28"/>
        <v>0</v>
      </c>
      <c r="AF8" s="29">
        <f t="shared" ref="AF8:AF9" si="29">IF($L9&gt;0,V8*AF$2,"")</f>
        <v>0</v>
      </c>
      <c r="AI8" s="29">
        <f t="shared" ref="AI8:AP9" si="30">IF($L9&gt;0,O8*AI$2,"")</f>
        <v>0.19607843137254902</v>
      </c>
      <c r="AJ8" s="29">
        <f t="shared" si="30"/>
        <v>0.35294117647058826</v>
      </c>
      <c r="AK8" s="29">
        <f t="shared" si="30"/>
        <v>0.11764705882352941</v>
      </c>
      <c r="AL8" s="29">
        <f t="shared" si="30"/>
        <v>0.27450980392156865</v>
      </c>
      <c r="AM8" s="29">
        <f t="shared" si="30"/>
        <v>5.8823529411764705E-2</v>
      </c>
      <c r="AN8" s="29">
        <f t="shared" si="30"/>
        <v>0</v>
      </c>
      <c r="AO8" s="29">
        <f t="shared" si="30"/>
        <v>0</v>
      </c>
      <c r="AP8" s="29">
        <f t="shared" si="30"/>
        <v>0</v>
      </c>
    </row>
    <row r="9" spans="1:42" ht="18.75" thickBot="1">
      <c r="A9" s="43" t="s">
        <v>238</v>
      </c>
      <c r="B9" s="27">
        <v>2</v>
      </c>
      <c r="C9" s="35">
        <v>204251</v>
      </c>
      <c r="D9" s="38">
        <v>8</v>
      </c>
      <c r="E9" s="38">
        <v>6</v>
      </c>
      <c r="F9" s="38">
        <v>8</v>
      </c>
      <c r="G9" s="38">
        <v>7</v>
      </c>
      <c r="H9" s="38">
        <v>16</v>
      </c>
      <c r="I9" s="38">
        <v>11</v>
      </c>
      <c r="J9" s="38">
        <v>2</v>
      </c>
      <c r="K9" s="38">
        <v>1</v>
      </c>
      <c r="L9" s="99">
        <f t="shared" si="11"/>
        <v>59</v>
      </c>
      <c r="M9" s="217">
        <f t="shared" si="12"/>
        <v>0.76271186440677963</v>
      </c>
      <c r="N9" s="218"/>
      <c r="O9" s="28">
        <f t="shared" si="13"/>
        <v>0.13559322033898305</v>
      </c>
      <c r="P9" s="28">
        <f t="shared" si="14"/>
        <v>0.10169491525423729</v>
      </c>
      <c r="Q9" s="28">
        <f t="shared" si="15"/>
        <v>0.13559322033898305</v>
      </c>
      <c r="R9" s="28">
        <f t="shared" si="16"/>
        <v>0.11864406779661017</v>
      </c>
      <c r="S9" s="28">
        <f t="shared" si="17"/>
        <v>0.2711864406779661</v>
      </c>
      <c r="T9" s="28">
        <f t="shared" si="18"/>
        <v>0.1864406779661017</v>
      </c>
      <c r="U9" s="28">
        <f t="shared" si="19"/>
        <v>3.3898305084745763E-2</v>
      </c>
      <c r="V9" s="28">
        <f t="shared" si="20"/>
        <v>1.6949152542372881E-2</v>
      </c>
      <c r="W9" s="228">
        <f t="shared" ref="W9:W10" si="31">SUM(O9:S9)</f>
        <v>0.76271186440677963</v>
      </c>
      <c r="X9" s="223">
        <f t="shared" si="21"/>
        <v>2.6222222222222227</v>
      </c>
      <c r="Y9" s="29">
        <f t="shared" si="22"/>
        <v>0.67796610169491522</v>
      </c>
      <c r="Z9" s="29">
        <f t="shared" si="23"/>
        <v>0.40677966101694918</v>
      </c>
      <c r="AA9" s="29">
        <f t="shared" si="24"/>
        <v>0.40677966101694918</v>
      </c>
      <c r="AB9" s="29">
        <f t="shared" si="25"/>
        <v>0.23728813559322035</v>
      </c>
      <c r="AC9" s="29">
        <f t="shared" si="26"/>
        <v>0.2711864406779661</v>
      </c>
      <c r="AD9" s="29">
        <f t="shared" si="27"/>
        <v>0</v>
      </c>
      <c r="AE9" s="29">
        <f t="shared" si="28"/>
        <v>0</v>
      </c>
      <c r="AF9" s="29">
        <f t="shared" si="29"/>
        <v>0</v>
      </c>
      <c r="AI9" s="29">
        <f t="shared" si="30"/>
        <v>0.13559322033898305</v>
      </c>
      <c r="AJ9" s="29">
        <f t="shared" si="30"/>
        <v>0.10169491525423729</v>
      </c>
      <c r="AK9" s="29">
        <f t="shared" si="30"/>
        <v>0.13559322033898305</v>
      </c>
      <c r="AL9" s="29">
        <f t="shared" si="30"/>
        <v>0.11864406779661017</v>
      </c>
      <c r="AM9" s="29">
        <f t="shared" si="30"/>
        <v>0.2711864406779661</v>
      </c>
      <c r="AN9" s="29">
        <f t="shared" si="30"/>
        <v>0</v>
      </c>
      <c r="AO9" s="29">
        <f t="shared" si="30"/>
        <v>0</v>
      </c>
      <c r="AP9" s="29">
        <f t="shared" si="30"/>
        <v>0</v>
      </c>
    </row>
    <row r="10" spans="1:42" ht="18.75" thickBot="1">
      <c r="A10" s="43" t="s">
        <v>238</v>
      </c>
      <c r="B10" s="27">
        <v>3</v>
      </c>
      <c r="C10" s="33">
        <v>204306</v>
      </c>
      <c r="D10" s="37">
        <v>6</v>
      </c>
      <c r="E10" s="37">
        <v>13</v>
      </c>
      <c r="F10" s="37">
        <v>4</v>
      </c>
      <c r="G10" s="37">
        <v>3</v>
      </c>
      <c r="H10" s="37">
        <v>0</v>
      </c>
      <c r="I10" s="37">
        <v>0</v>
      </c>
      <c r="J10" s="37">
        <v>2</v>
      </c>
      <c r="K10" s="37">
        <v>0</v>
      </c>
      <c r="L10" s="99">
        <f t="shared" si="11"/>
        <v>28</v>
      </c>
      <c r="M10" s="217">
        <f t="shared" si="12"/>
        <v>0.92857142857142849</v>
      </c>
      <c r="N10" s="218"/>
      <c r="O10" s="28">
        <f t="shared" si="13"/>
        <v>0.21428571428571427</v>
      </c>
      <c r="P10" s="28">
        <f t="shared" si="14"/>
        <v>0.4642857142857143</v>
      </c>
      <c r="Q10" s="28">
        <f t="shared" si="15"/>
        <v>0.14285714285714285</v>
      </c>
      <c r="R10" s="28">
        <f t="shared" si="16"/>
        <v>0.10714285714285714</v>
      </c>
      <c r="S10" s="28">
        <f t="shared" si="17"/>
        <v>0</v>
      </c>
      <c r="T10" s="28">
        <f t="shared" si="18"/>
        <v>0</v>
      </c>
      <c r="U10" s="28">
        <f t="shared" si="19"/>
        <v>7.1428571428571425E-2</v>
      </c>
      <c r="V10" s="28">
        <f t="shared" si="20"/>
        <v>0</v>
      </c>
      <c r="W10" s="228">
        <f t="shared" si="31"/>
        <v>0.92857142857142849</v>
      </c>
      <c r="X10" s="223">
        <f t="shared" si="21"/>
        <v>3.8461538461538467</v>
      </c>
      <c r="Y10" s="29">
        <f t="shared" si="22"/>
        <v>1.0714285714285714</v>
      </c>
      <c r="Z10" s="29">
        <f t="shared" si="23"/>
        <v>1.8571428571428572</v>
      </c>
      <c r="AA10" s="29">
        <f t="shared" si="24"/>
        <v>0.42857142857142855</v>
      </c>
      <c r="AB10" s="29">
        <f t="shared" si="25"/>
        <v>0.21428571428571427</v>
      </c>
      <c r="AC10" s="29">
        <f t="shared" si="26"/>
        <v>0</v>
      </c>
      <c r="AD10" s="29">
        <f t="shared" si="27"/>
        <v>0</v>
      </c>
      <c r="AE10" s="29">
        <f t="shared" si="28"/>
        <v>0</v>
      </c>
      <c r="AF10" s="29">
        <f t="shared" ref="AF10:AF16" si="32">IF($L10&gt;0,V10*AF$2,"")</f>
        <v>0</v>
      </c>
      <c r="AI10" s="29">
        <f t="shared" ref="AI10:AP17" si="33">IF($L10&gt;0,O10*AI$2,"")</f>
        <v>0.21428571428571427</v>
      </c>
      <c r="AJ10" s="29">
        <f t="shared" si="33"/>
        <v>0.4642857142857143</v>
      </c>
      <c r="AK10" s="29">
        <f t="shared" si="33"/>
        <v>0.14285714285714285</v>
      </c>
      <c r="AL10" s="29">
        <f t="shared" si="33"/>
        <v>0.10714285714285714</v>
      </c>
      <c r="AM10" s="29">
        <f t="shared" si="33"/>
        <v>0</v>
      </c>
      <c r="AN10" s="29">
        <f t="shared" si="33"/>
        <v>0</v>
      </c>
      <c r="AO10" s="29">
        <f t="shared" si="33"/>
        <v>0</v>
      </c>
      <c r="AP10" s="29">
        <f t="shared" si="33"/>
        <v>0</v>
      </c>
    </row>
    <row r="11" spans="1:42" ht="18.75" thickBot="1">
      <c r="A11" s="43" t="s">
        <v>238</v>
      </c>
      <c r="B11" s="27">
        <v>3</v>
      </c>
      <c r="C11" s="34">
        <v>204315</v>
      </c>
      <c r="D11" s="37">
        <v>8</v>
      </c>
      <c r="E11" s="37">
        <v>7</v>
      </c>
      <c r="F11" s="37">
        <v>6</v>
      </c>
      <c r="G11" s="37">
        <v>14</v>
      </c>
      <c r="H11" s="37">
        <v>11</v>
      </c>
      <c r="I11" s="37">
        <v>6</v>
      </c>
      <c r="J11" s="37">
        <v>1</v>
      </c>
      <c r="K11" s="37">
        <v>0</v>
      </c>
      <c r="L11" s="99">
        <f t="shared" si="11"/>
        <v>53</v>
      </c>
      <c r="M11" s="217">
        <f t="shared" si="12"/>
        <v>0.86792452830188682</v>
      </c>
      <c r="N11" s="218"/>
      <c r="O11" s="28">
        <f t="shared" si="13"/>
        <v>0.15094339622641509</v>
      </c>
      <c r="P11" s="28">
        <f t="shared" si="14"/>
        <v>0.13207547169811321</v>
      </c>
      <c r="Q11" s="28">
        <f t="shared" si="15"/>
        <v>0.11320754716981132</v>
      </c>
      <c r="R11" s="28">
        <f t="shared" si="16"/>
        <v>0.26415094339622641</v>
      </c>
      <c r="S11" s="28">
        <f t="shared" si="17"/>
        <v>0.20754716981132076</v>
      </c>
      <c r="T11" s="28">
        <f t="shared" si="18"/>
        <v>0.11320754716981132</v>
      </c>
      <c r="U11" s="28">
        <f t="shared" si="19"/>
        <v>1.8867924528301886E-2</v>
      </c>
      <c r="V11" s="28">
        <f t="shared" si="20"/>
        <v>0</v>
      </c>
      <c r="W11" s="228">
        <f t="shared" si="1"/>
        <v>0.86792452830188682</v>
      </c>
      <c r="X11" s="223">
        <f t="shared" si="21"/>
        <v>2.7173913043478262</v>
      </c>
      <c r="Y11" s="29">
        <f t="shared" si="22"/>
        <v>0.75471698113207542</v>
      </c>
      <c r="Z11" s="29">
        <f t="shared" si="23"/>
        <v>0.52830188679245282</v>
      </c>
      <c r="AA11" s="29">
        <f t="shared" si="24"/>
        <v>0.339622641509434</v>
      </c>
      <c r="AB11" s="29">
        <f t="shared" si="25"/>
        <v>0.52830188679245282</v>
      </c>
      <c r="AC11" s="29">
        <f t="shared" si="26"/>
        <v>0.20754716981132076</v>
      </c>
      <c r="AD11" s="29">
        <f t="shared" si="27"/>
        <v>0</v>
      </c>
      <c r="AE11" s="29">
        <f t="shared" si="28"/>
        <v>0</v>
      </c>
      <c r="AF11" s="29">
        <f t="shared" si="32"/>
        <v>0</v>
      </c>
      <c r="AI11" s="29">
        <f t="shared" si="33"/>
        <v>0.15094339622641509</v>
      </c>
      <c r="AJ11" s="29">
        <f t="shared" si="33"/>
        <v>0.13207547169811321</v>
      </c>
      <c r="AK11" s="29">
        <f t="shared" si="33"/>
        <v>0.11320754716981132</v>
      </c>
      <c r="AL11" s="29">
        <f t="shared" si="33"/>
        <v>0.26415094339622641</v>
      </c>
      <c r="AM11" s="29">
        <f t="shared" si="33"/>
        <v>0.20754716981132076</v>
      </c>
      <c r="AN11" s="29">
        <f t="shared" si="33"/>
        <v>0</v>
      </c>
      <c r="AO11" s="29">
        <f t="shared" si="33"/>
        <v>0</v>
      </c>
      <c r="AP11" s="29">
        <f t="shared" si="33"/>
        <v>0</v>
      </c>
    </row>
    <row r="12" spans="1:42" ht="18.75" thickBot="1">
      <c r="A12" s="43" t="s">
        <v>238</v>
      </c>
      <c r="B12" s="27">
        <v>3</v>
      </c>
      <c r="C12" s="36">
        <v>204321</v>
      </c>
      <c r="D12" s="37">
        <v>7</v>
      </c>
      <c r="E12" s="37">
        <v>12</v>
      </c>
      <c r="F12" s="37">
        <v>11</v>
      </c>
      <c r="G12" s="37">
        <v>9</v>
      </c>
      <c r="H12" s="37">
        <v>6</v>
      </c>
      <c r="I12" s="37">
        <v>3</v>
      </c>
      <c r="J12" s="37">
        <v>3</v>
      </c>
      <c r="K12" s="37">
        <v>0</v>
      </c>
      <c r="L12" s="99">
        <f t="shared" si="11"/>
        <v>51</v>
      </c>
      <c r="M12" s="217">
        <f t="shared" si="12"/>
        <v>0.88235294117647067</v>
      </c>
      <c r="N12" s="218"/>
      <c r="O12" s="28">
        <f t="shared" si="13"/>
        <v>0.13725490196078433</v>
      </c>
      <c r="P12" s="28">
        <f t="shared" si="14"/>
        <v>0.23529411764705882</v>
      </c>
      <c r="Q12" s="28">
        <f t="shared" si="15"/>
        <v>0.21568627450980393</v>
      </c>
      <c r="R12" s="28">
        <f t="shared" si="16"/>
        <v>0.17647058823529413</v>
      </c>
      <c r="S12" s="28">
        <f t="shared" si="17"/>
        <v>0.11764705882352941</v>
      </c>
      <c r="T12" s="28">
        <f t="shared" si="18"/>
        <v>5.8823529411764705E-2</v>
      </c>
      <c r="U12" s="28">
        <f t="shared" si="19"/>
        <v>5.8823529411764705E-2</v>
      </c>
      <c r="V12" s="28">
        <f t="shared" si="20"/>
        <v>0</v>
      </c>
      <c r="W12" s="228">
        <f t="shared" si="1"/>
        <v>0.88235294117647067</v>
      </c>
      <c r="X12" s="223">
        <f t="shared" si="21"/>
        <v>3.1111111111111107</v>
      </c>
      <c r="Y12" s="29">
        <f t="shared" si="22"/>
        <v>0.68627450980392157</v>
      </c>
      <c r="Z12" s="29">
        <f t="shared" si="23"/>
        <v>0.94117647058823528</v>
      </c>
      <c r="AA12" s="29">
        <f t="shared" si="24"/>
        <v>0.6470588235294118</v>
      </c>
      <c r="AB12" s="29">
        <f t="shared" si="25"/>
        <v>0.35294117647058826</v>
      </c>
      <c r="AC12" s="29">
        <f t="shared" si="26"/>
        <v>0.11764705882352941</v>
      </c>
      <c r="AD12" s="29">
        <f t="shared" si="27"/>
        <v>0</v>
      </c>
      <c r="AE12" s="29">
        <f t="shared" si="28"/>
        <v>0</v>
      </c>
      <c r="AF12" s="29">
        <f t="shared" si="32"/>
        <v>0</v>
      </c>
      <c r="AI12" s="29">
        <f t="shared" si="33"/>
        <v>0.13725490196078433</v>
      </c>
      <c r="AJ12" s="29">
        <f t="shared" si="33"/>
        <v>0.23529411764705882</v>
      </c>
      <c r="AK12" s="29">
        <f t="shared" si="33"/>
        <v>0.21568627450980393</v>
      </c>
      <c r="AL12" s="29">
        <f t="shared" si="33"/>
        <v>0.17647058823529413</v>
      </c>
      <c r="AM12" s="29">
        <f t="shared" si="33"/>
        <v>0.11764705882352941</v>
      </c>
      <c r="AN12" s="29">
        <f t="shared" si="33"/>
        <v>0</v>
      </c>
      <c r="AO12" s="29">
        <f t="shared" si="33"/>
        <v>0</v>
      </c>
      <c r="AP12" s="29">
        <f t="shared" si="33"/>
        <v>0</v>
      </c>
    </row>
    <row r="13" spans="1:42" ht="18.75" thickBot="1">
      <c r="A13" s="43" t="s">
        <v>238</v>
      </c>
      <c r="B13" s="27">
        <v>3</v>
      </c>
      <c r="C13" s="35">
        <v>204341</v>
      </c>
      <c r="D13" s="37">
        <v>17</v>
      </c>
      <c r="E13" s="37">
        <v>8</v>
      </c>
      <c r="F13" s="37">
        <v>8</v>
      </c>
      <c r="G13" s="37">
        <v>9</v>
      </c>
      <c r="H13" s="37">
        <v>10</v>
      </c>
      <c r="I13" s="37">
        <v>0</v>
      </c>
      <c r="J13" s="37">
        <v>1</v>
      </c>
      <c r="K13" s="37">
        <v>0</v>
      </c>
      <c r="L13" s="99">
        <f t="shared" si="11"/>
        <v>53</v>
      </c>
      <c r="M13" s="217">
        <f t="shared" si="12"/>
        <v>0.98113207547169812</v>
      </c>
      <c r="N13" s="218"/>
      <c r="O13" s="28">
        <f t="shared" si="13"/>
        <v>0.32075471698113206</v>
      </c>
      <c r="P13" s="28">
        <f t="shared" si="14"/>
        <v>0.15094339622641509</v>
      </c>
      <c r="Q13" s="28">
        <f t="shared" si="15"/>
        <v>0.15094339622641509</v>
      </c>
      <c r="R13" s="28">
        <f t="shared" si="16"/>
        <v>0.16981132075471697</v>
      </c>
      <c r="S13" s="28">
        <f t="shared" si="17"/>
        <v>0.18867924528301888</v>
      </c>
      <c r="T13" s="28">
        <f t="shared" si="18"/>
        <v>0</v>
      </c>
      <c r="U13" s="28">
        <f t="shared" si="19"/>
        <v>1.8867924528301886E-2</v>
      </c>
      <c r="V13" s="28">
        <f t="shared" si="20"/>
        <v>0</v>
      </c>
      <c r="W13" s="228">
        <f t="shared" si="1"/>
        <v>0.98113207547169812</v>
      </c>
      <c r="X13" s="223">
        <f t="shared" si="21"/>
        <v>3.2499999999999996</v>
      </c>
      <c r="Y13" s="29">
        <f t="shared" si="22"/>
        <v>1.6037735849056602</v>
      </c>
      <c r="Z13" s="29">
        <f t="shared" si="23"/>
        <v>0.60377358490566035</v>
      </c>
      <c r="AA13" s="29">
        <f t="shared" si="24"/>
        <v>0.45283018867924529</v>
      </c>
      <c r="AB13" s="29">
        <f t="shared" si="25"/>
        <v>0.33962264150943394</v>
      </c>
      <c r="AC13" s="29">
        <f t="shared" si="26"/>
        <v>0.18867924528301888</v>
      </c>
      <c r="AD13" s="29">
        <f t="shared" si="27"/>
        <v>0</v>
      </c>
      <c r="AE13" s="29">
        <f t="shared" si="28"/>
        <v>0</v>
      </c>
      <c r="AF13" s="29">
        <f t="shared" si="32"/>
        <v>0</v>
      </c>
      <c r="AI13" s="29">
        <f t="shared" si="33"/>
        <v>0.32075471698113206</v>
      </c>
      <c r="AJ13" s="29">
        <f t="shared" si="33"/>
        <v>0.15094339622641509</v>
      </c>
      <c r="AK13" s="29">
        <f t="shared" si="33"/>
        <v>0.15094339622641509</v>
      </c>
      <c r="AL13" s="29">
        <f t="shared" si="33"/>
        <v>0.16981132075471697</v>
      </c>
      <c r="AM13" s="29">
        <f t="shared" si="33"/>
        <v>0.18867924528301888</v>
      </c>
      <c r="AN13" s="29">
        <f t="shared" si="33"/>
        <v>0</v>
      </c>
      <c r="AO13" s="29">
        <f t="shared" si="33"/>
        <v>0</v>
      </c>
      <c r="AP13" s="29">
        <f t="shared" si="33"/>
        <v>0</v>
      </c>
    </row>
    <row r="14" spans="1:42" ht="18.75" thickBot="1">
      <c r="A14" s="43" t="s">
        <v>238</v>
      </c>
      <c r="B14" s="27">
        <v>3</v>
      </c>
      <c r="C14" s="34">
        <v>204361</v>
      </c>
      <c r="D14" s="37">
        <v>12</v>
      </c>
      <c r="E14" s="37">
        <v>9</v>
      </c>
      <c r="F14" s="37">
        <v>18</v>
      </c>
      <c r="G14" s="37">
        <v>9</v>
      </c>
      <c r="H14" s="37">
        <v>3</v>
      </c>
      <c r="I14" s="37">
        <v>0</v>
      </c>
      <c r="J14" s="37">
        <v>0</v>
      </c>
      <c r="K14" s="37">
        <v>0</v>
      </c>
      <c r="L14" s="99">
        <f t="shared" si="11"/>
        <v>51</v>
      </c>
      <c r="M14" s="217">
        <f t="shared" si="12"/>
        <v>1</v>
      </c>
      <c r="N14" s="218"/>
      <c r="O14" s="28">
        <f t="shared" si="13"/>
        <v>0.23529411764705882</v>
      </c>
      <c r="P14" s="28">
        <f t="shared" si="14"/>
        <v>0.17647058823529413</v>
      </c>
      <c r="Q14" s="28">
        <f t="shared" si="15"/>
        <v>0.35294117647058826</v>
      </c>
      <c r="R14" s="28">
        <f t="shared" si="16"/>
        <v>0.17647058823529413</v>
      </c>
      <c r="S14" s="28">
        <f t="shared" si="17"/>
        <v>5.8823529411764705E-2</v>
      </c>
      <c r="T14" s="28">
        <f t="shared" si="18"/>
        <v>0</v>
      </c>
      <c r="U14" s="28">
        <f t="shared" si="19"/>
        <v>0</v>
      </c>
      <c r="V14" s="28">
        <f t="shared" si="20"/>
        <v>0</v>
      </c>
      <c r="W14" s="228">
        <f t="shared" si="1"/>
        <v>1</v>
      </c>
      <c r="X14" s="223">
        <f t="shared" si="21"/>
        <v>3.3529411764705888</v>
      </c>
      <c r="Y14" s="29">
        <f t="shared" si="22"/>
        <v>1.1764705882352942</v>
      </c>
      <c r="Z14" s="29">
        <f t="shared" si="23"/>
        <v>0.70588235294117652</v>
      </c>
      <c r="AA14" s="29">
        <f t="shared" si="24"/>
        <v>1.0588235294117647</v>
      </c>
      <c r="AB14" s="29">
        <f t="shared" si="25"/>
        <v>0.35294117647058826</v>
      </c>
      <c r="AC14" s="29">
        <f t="shared" si="26"/>
        <v>5.8823529411764705E-2</v>
      </c>
      <c r="AD14" s="29">
        <f t="shared" si="27"/>
        <v>0</v>
      </c>
      <c r="AE14" s="29">
        <f t="shared" si="28"/>
        <v>0</v>
      </c>
      <c r="AF14" s="29">
        <f t="shared" si="32"/>
        <v>0</v>
      </c>
      <c r="AI14" s="29">
        <f t="shared" si="33"/>
        <v>0.23529411764705882</v>
      </c>
      <c r="AJ14" s="29">
        <f t="shared" si="33"/>
        <v>0.17647058823529413</v>
      </c>
      <c r="AK14" s="29">
        <f t="shared" si="33"/>
        <v>0.35294117647058826</v>
      </c>
      <c r="AL14" s="29">
        <f t="shared" si="33"/>
        <v>0.17647058823529413</v>
      </c>
      <c r="AM14" s="29">
        <f t="shared" si="33"/>
        <v>5.8823529411764705E-2</v>
      </c>
      <c r="AN14" s="29">
        <f t="shared" si="33"/>
        <v>0</v>
      </c>
      <c r="AO14" s="29">
        <f t="shared" si="33"/>
        <v>0</v>
      </c>
      <c r="AP14" s="29">
        <f t="shared" si="33"/>
        <v>0</v>
      </c>
    </row>
    <row r="15" spans="1:42" ht="18.75" thickBot="1">
      <c r="A15" s="43" t="s">
        <v>238</v>
      </c>
      <c r="B15" s="27">
        <v>3</v>
      </c>
      <c r="C15" s="33">
        <v>204362</v>
      </c>
      <c r="D15" s="37">
        <v>4</v>
      </c>
      <c r="E15" s="37">
        <v>2</v>
      </c>
      <c r="F15" s="37">
        <v>5</v>
      </c>
      <c r="G15" s="37">
        <v>6</v>
      </c>
      <c r="H15" s="37">
        <v>19</v>
      </c>
      <c r="I15" s="37">
        <v>6</v>
      </c>
      <c r="J15" s="37">
        <v>0</v>
      </c>
      <c r="K15" s="37">
        <v>0</v>
      </c>
      <c r="L15" s="99">
        <f t="shared" si="11"/>
        <v>42</v>
      </c>
      <c r="M15" s="217">
        <f t="shared" si="12"/>
        <v>0.8571428571428571</v>
      </c>
      <c r="N15" s="218"/>
      <c r="O15" s="28">
        <f t="shared" si="13"/>
        <v>9.5238095238095233E-2</v>
      </c>
      <c r="P15" s="28">
        <f t="shared" si="14"/>
        <v>4.7619047619047616E-2</v>
      </c>
      <c r="Q15" s="28">
        <f t="shared" si="15"/>
        <v>0.11904761904761904</v>
      </c>
      <c r="R15" s="28">
        <f t="shared" si="16"/>
        <v>0.14285714285714285</v>
      </c>
      <c r="S15" s="28">
        <f t="shared" si="17"/>
        <v>0.45238095238095238</v>
      </c>
      <c r="T15" s="28">
        <f t="shared" si="18"/>
        <v>0.14285714285714285</v>
      </c>
      <c r="U15" s="28">
        <f t="shared" si="19"/>
        <v>0</v>
      </c>
      <c r="V15" s="28">
        <f t="shared" si="20"/>
        <v>0</v>
      </c>
      <c r="W15" s="228">
        <f t="shared" si="1"/>
        <v>0.8571428571428571</v>
      </c>
      <c r="X15" s="223">
        <f t="shared" si="21"/>
        <v>2.0555555555555554</v>
      </c>
      <c r="Y15" s="29">
        <f t="shared" si="22"/>
        <v>0.47619047619047616</v>
      </c>
      <c r="Z15" s="29">
        <f t="shared" si="23"/>
        <v>0.19047619047619047</v>
      </c>
      <c r="AA15" s="29">
        <f t="shared" si="24"/>
        <v>0.3571428571428571</v>
      </c>
      <c r="AB15" s="29">
        <f t="shared" si="25"/>
        <v>0.2857142857142857</v>
      </c>
      <c r="AC15" s="29">
        <f t="shared" si="26"/>
        <v>0.45238095238095238</v>
      </c>
      <c r="AD15" s="29">
        <f t="shared" si="27"/>
        <v>0</v>
      </c>
      <c r="AE15" s="29">
        <f t="shared" si="28"/>
        <v>0</v>
      </c>
      <c r="AF15" s="29">
        <f t="shared" si="32"/>
        <v>0</v>
      </c>
      <c r="AI15" s="29">
        <f t="shared" si="33"/>
        <v>9.5238095238095233E-2</v>
      </c>
      <c r="AJ15" s="29">
        <f t="shared" si="33"/>
        <v>4.7619047619047616E-2</v>
      </c>
      <c r="AK15" s="29">
        <f t="shared" si="33"/>
        <v>0.11904761904761904</v>
      </c>
      <c r="AL15" s="29">
        <f t="shared" si="33"/>
        <v>0.14285714285714285</v>
      </c>
      <c r="AM15" s="29">
        <f t="shared" si="33"/>
        <v>0.45238095238095238</v>
      </c>
      <c r="AN15" s="29">
        <f t="shared" si="33"/>
        <v>0</v>
      </c>
      <c r="AO15" s="29">
        <f t="shared" si="33"/>
        <v>0</v>
      </c>
      <c r="AP15" s="29">
        <f t="shared" si="33"/>
        <v>0</v>
      </c>
    </row>
    <row r="16" spans="1:42" ht="18.75" thickBot="1">
      <c r="A16" s="43" t="s">
        <v>238</v>
      </c>
      <c r="B16" s="27">
        <v>3</v>
      </c>
      <c r="C16" s="32">
        <v>204451</v>
      </c>
      <c r="D16" s="37">
        <v>6</v>
      </c>
      <c r="E16" s="37">
        <v>4</v>
      </c>
      <c r="F16" s="37">
        <v>12</v>
      </c>
      <c r="G16" s="37">
        <v>17</v>
      </c>
      <c r="H16" s="37">
        <v>12</v>
      </c>
      <c r="I16" s="37">
        <v>8</v>
      </c>
      <c r="J16" s="37">
        <v>1</v>
      </c>
      <c r="K16" s="37">
        <v>3</v>
      </c>
      <c r="L16" s="99">
        <f t="shared" si="11"/>
        <v>63</v>
      </c>
      <c r="M16" s="217">
        <f t="shared" si="12"/>
        <v>0.80952380952380953</v>
      </c>
      <c r="N16" s="218"/>
      <c r="O16" s="28">
        <f t="shared" si="13"/>
        <v>9.5238095238095233E-2</v>
      </c>
      <c r="P16" s="28">
        <f t="shared" si="14"/>
        <v>6.3492063492063489E-2</v>
      </c>
      <c r="Q16" s="28">
        <f t="shared" si="15"/>
        <v>0.19047619047619047</v>
      </c>
      <c r="R16" s="28">
        <f t="shared" si="16"/>
        <v>0.26984126984126983</v>
      </c>
      <c r="S16" s="28">
        <f t="shared" si="17"/>
        <v>0.19047619047619047</v>
      </c>
      <c r="T16" s="28">
        <f t="shared" si="18"/>
        <v>0.12698412698412698</v>
      </c>
      <c r="U16" s="28">
        <f t="shared" si="19"/>
        <v>1.5873015873015872E-2</v>
      </c>
      <c r="V16" s="28">
        <f t="shared" si="20"/>
        <v>4.7619047619047616E-2</v>
      </c>
      <c r="W16" s="228">
        <f t="shared" si="1"/>
        <v>0.80952380952380953</v>
      </c>
      <c r="X16" s="223">
        <f t="shared" si="21"/>
        <v>2.5098039215686274</v>
      </c>
      <c r="Y16" s="29">
        <f t="shared" si="22"/>
        <v>0.47619047619047616</v>
      </c>
      <c r="Z16" s="29">
        <f t="shared" si="23"/>
        <v>0.25396825396825395</v>
      </c>
      <c r="AA16" s="29">
        <f t="shared" si="24"/>
        <v>0.5714285714285714</v>
      </c>
      <c r="AB16" s="29">
        <f t="shared" si="25"/>
        <v>0.53968253968253965</v>
      </c>
      <c r="AC16" s="29">
        <f t="shared" si="26"/>
        <v>0.19047619047619047</v>
      </c>
      <c r="AD16" s="29">
        <f t="shared" si="27"/>
        <v>0</v>
      </c>
      <c r="AE16" s="29">
        <f t="shared" si="28"/>
        <v>0</v>
      </c>
      <c r="AF16" s="29">
        <f t="shared" si="32"/>
        <v>0</v>
      </c>
      <c r="AI16" s="29">
        <f t="shared" si="33"/>
        <v>9.5238095238095233E-2</v>
      </c>
      <c r="AJ16" s="29">
        <f t="shared" si="33"/>
        <v>6.3492063492063489E-2</v>
      </c>
      <c r="AK16" s="29">
        <f t="shared" si="33"/>
        <v>0.19047619047619047</v>
      </c>
      <c r="AL16" s="29">
        <f t="shared" si="33"/>
        <v>0.26984126984126983</v>
      </c>
      <c r="AM16" s="29">
        <f t="shared" si="33"/>
        <v>0.19047619047619047</v>
      </c>
      <c r="AN16" s="29">
        <f t="shared" si="33"/>
        <v>0</v>
      </c>
      <c r="AO16" s="29">
        <f t="shared" si="33"/>
        <v>0</v>
      </c>
      <c r="AP16" s="29">
        <f t="shared" si="33"/>
        <v>0</v>
      </c>
    </row>
    <row r="17" spans="1:42">
      <c r="A17" s="43" t="s">
        <v>238</v>
      </c>
      <c r="B17" s="27">
        <v>3</v>
      </c>
      <c r="C17" s="33">
        <v>204490</v>
      </c>
      <c r="D17" s="37">
        <v>9</v>
      </c>
      <c r="E17" s="37">
        <v>23</v>
      </c>
      <c r="F17" s="37">
        <v>20</v>
      </c>
      <c r="G17" s="37">
        <v>0</v>
      </c>
      <c r="H17" s="37">
        <v>0</v>
      </c>
      <c r="I17" s="37">
        <v>0</v>
      </c>
      <c r="J17" s="37">
        <v>1</v>
      </c>
      <c r="K17" s="37">
        <v>0</v>
      </c>
      <c r="L17" s="116">
        <f t="shared" si="11"/>
        <v>53</v>
      </c>
      <c r="M17" s="217">
        <f t="shared" si="12"/>
        <v>0.98113207547169812</v>
      </c>
      <c r="N17" s="218"/>
      <c r="O17" s="28">
        <f t="shared" si="13"/>
        <v>0.16981132075471697</v>
      </c>
      <c r="P17" s="28">
        <f t="shared" si="14"/>
        <v>0.43396226415094341</v>
      </c>
      <c r="Q17" s="28">
        <f t="shared" si="15"/>
        <v>0.37735849056603776</v>
      </c>
      <c r="R17" s="28">
        <f t="shared" si="16"/>
        <v>0</v>
      </c>
      <c r="S17" s="28">
        <f t="shared" si="17"/>
        <v>0</v>
      </c>
      <c r="T17" s="28">
        <f t="shared" si="18"/>
        <v>0</v>
      </c>
      <c r="U17" s="28">
        <f t="shared" si="19"/>
        <v>1.8867924528301886E-2</v>
      </c>
      <c r="V17" s="28">
        <f t="shared" si="20"/>
        <v>0</v>
      </c>
      <c r="W17" s="228">
        <f t="shared" si="1"/>
        <v>0.98113207547169812</v>
      </c>
      <c r="X17" s="223">
        <f t="shared" si="21"/>
        <v>3.7884615384615388</v>
      </c>
      <c r="Y17" s="29">
        <f t="shared" si="22"/>
        <v>0.84905660377358483</v>
      </c>
      <c r="Z17" s="29">
        <f t="shared" si="23"/>
        <v>1.7358490566037736</v>
      </c>
      <c r="AA17" s="29">
        <f t="shared" si="24"/>
        <v>1.1320754716981134</v>
      </c>
      <c r="AB17" s="29">
        <f t="shared" si="25"/>
        <v>0</v>
      </c>
      <c r="AC17" s="29">
        <f t="shared" si="26"/>
        <v>0</v>
      </c>
      <c r="AD17" s="29">
        <f t="shared" si="27"/>
        <v>0</v>
      </c>
      <c r="AE17" s="29">
        <f t="shared" si="28"/>
        <v>0</v>
      </c>
      <c r="AF17" s="117">
        <f t="shared" ref="AF17" si="34">IF($L17&gt;0,V17*AF$2,"")</f>
        <v>0</v>
      </c>
      <c r="AI17" s="117">
        <f>IF($L17&gt;0,O17*AI$2,"")</f>
        <v>0.16981132075471697</v>
      </c>
      <c r="AJ17" s="117">
        <f t="shared" si="33"/>
        <v>0.43396226415094341</v>
      </c>
      <c r="AK17" s="117">
        <f t="shared" si="33"/>
        <v>0.37735849056603776</v>
      </c>
      <c r="AL17" s="117">
        <f t="shared" si="33"/>
        <v>0</v>
      </c>
      <c r="AM17" s="117">
        <f t="shared" si="33"/>
        <v>0</v>
      </c>
      <c r="AN17" s="117">
        <f t="shared" si="33"/>
        <v>0</v>
      </c>
      <c r="AO17" s="117">
        <f t="shared" si="33"/>
        <v>0</v>
      </c>
      <c r="AP17" s="117">
        <f t="shared" si="33"/>
        <v>0</v>
      </c>
    </row>
    <row r="18" spans="1:42">
      <c r="A18" s="43"/>
      <c r="C18" s="129"/>
      <c r="D18" s="130"/>
      <c r="E18" s="130"/>
      <c r="F18" s="130"/>
      <c r="G18" s="130"/>
      <c r="H18" s="130"/>
      <c r="I18" s="130"/>
      <c r="J18" s="130"/>
      <c r="K18" s="130"/>
      <c r="L18" s="131"/>
      <c r="M18" s="217">
        <f t="shared" si="12"/>
        <v>0</v>
      </c>
      <c r="N18" s="218"/>
      <c r="O18" s="28" t="str">
        <f t="shared" si="13"/>
        <v/>
      </c>
      <c r="P18" s="28" t="str">
        <f t="shared" si="14"/>
        <v/>
      </c>
      <c r="Q18" s="28" t="str">
        <f t="shared" si="15"/>
        <v/>
      </c>
      <c r="R18" s="28" t="str">
        <f t="shared" si="16"/>
        <v/>
      </c>
      <c r="S18" s="28" t="str">
        <f t="shared" si="17"/>
        <v/>
      </c>
      <c r="T18" s="28" t="str">
        <f t="shared" si="18"/>
        <v/>
      </c>
      <c r="U18" s="28" t="str">
        <f t="shared" si="19"/>
        <v/>
      </c>
      <c r="V18" s="28" t="str">
        <f t="shared" si="20"/>
        <v/>
      </c>
      <c r="W18" s="132"/>
      <c r="X18" s="223" t="str">
        <f t="shared" si="21"/>
        <v/>
      </c>
      <c r="Y18" s="133"/>
      <c r="Z18" s="133"/>
      <c r="AA18" s="133"/>
      <c r="AB18" s="133"/>
      <c r="AC18" s="133"/>
      <c r="AD18" s="133"/>
      <c r="AE18" s="133"/>
      <c r="AF18" s="133"/>
      <c r="AI18" s="133"/>
      <c r="AJ18" s="133"/>
      <c r="AK18" s="133"/>
      <c r="AL18" s="133"/>
      <c r="AM18" s="133"/>
      <c r="AN18" s="133"/>
      <c r="AO18" s="133"/>
      <c r="AP18" s="133"/>
    </row>
    <row r="19" spans="1:42">
      <c r="A19" s="43"/>
      <c r="C19" s="129"/>
      <c r="D19" s="130"/>
      <c r="E19" s="130"/>
      <c r="F19" s="130"/>
      <c r="G19" s="130"/>
      <c r="H19" s="130"/>
      <c r="I19" s="130"/>
      <c r="J19" s="130"/>
      <c r="K19" s="130"/>
      <c r="L19" s="131"/>
      <c r="M19" s="217">
        <f t="shared" si="12"/>
        <v>0</v>
      </c>
      <c r="N19" s="218"/>
      <c r="O19" s="28" t="str">
        <f t="shared" si="13"/>
        <v/>
      </c>
      <c r="P19" s="28" t="str">
        <f t="shared" si="14"/>
        <v/>
      </c>
      <c r="Q19" s="28" t="str">
        <f t="shared" si="15"/>
        <v/>
      </c>
      <c r="R19" s="28" t="str">
        <f t="shared" si="16"/>
        <v/>
      </c>
      <c r="S19" s="28" t="str">
        <f t="shared" si="17"/>
        <v/>
      </c>
      <c r="T19" s="28" t="str">
        <f t="shared" si="18"/>
        <v/>
      </c>
      <c r="U19" s="28" t="str">
        <f t="shared" si="19"/>
        <v/>
      </c>
      <c r="V19" s="28" t="str">
        <f t="shared" si="20"/>
        <v/>
      </c>
      <c r="W19" s="132"/>
      <c r="X19" s="223" t="str">
        <f t="shared" si="21"/>
        <v/>
      </c>
      <c r="Y19" s="133"/>
      <c r="Z19" s="133"/>
      <c r="AA19" s="133"/>
      <c r="AB19" s="133"/>
      <c r="AC19" s="133"/>
      <c r="AD19" s="133"/>
      <c r="AE19" s="133"/>
      <c r="AF19" s="133"/>
      <c r="AI19" s="133"/>
      <c r="AJ19" s="133"/>
      <c r="AK19" s="133"/>
      <c r="AL19" s="133"/>
      <c r="AM19" s="133"/>
      <c r="AN19" s="133"/>
      <c r="AO19" s="133"/>
      <c r="AP19" s="133"/>
    </row>
    <row r="20" spans="1:42">
      <c r="A20" s="43"/>
      <c r="C20" s="129"/>
      <c r="D20" s="130"/>
      <c r="E20" s="130"/>
      <c r="F20" s="130"/>
      <c r="G20" s="130"/>
      <c r="H20" s="130"/>
      <c r="I20" s="130"/>
      <c r="J20" s="130"/>
      <c r="K20" s="130"/>
      <c r="L20" s="131"/>
      <c r="M20" s="217">
        <f t="shared" si="12"/>
        <v>0</v>
      </c>
      <c r="N20" s="218"/>
      <c r="O20" s="28" t="str">
        <f t="shared" si="13"/>
        <v/>
      </c>
      <c r="P20" s="28" t="str">
        <f t="shared" si="14"/>
        <v/>
      </c>
      <c r="Q20" s="28" t="str">
        <f t="shared" si="15"/>
        <v/>
      </c>
      <c r="R20" s="28" t="str">
        <f t="shared" si="16"/>
        <v/>
      </c>
      <c r="S20" s="28" t="str">
        <f t="shared" si="17"/>
        <v/>
      </c>
      <c r="T20" s="28" t="str">
        <f t="shared" si="18"/>
        <v/>
      </c>
      <c r="U20" s="28" t="str">
        <f t="shared" si="19"/>
        <v/>
      </c>
      <c r="V20" s="28" t="str">
        <f t="shared" si="20"/>
        <v/>
      </c>
      <c r="W20" s="132"/>
      <c r="X20" s="223" t="str">
        <f t="shared" si="21"/>
        <v/>
      </c>
      <c r="Y20" s="133"/>
      <c r="Z20" s="133"/>
      <c r="AA20" s="133"/>
      <c r="AB20" s="133"/>
      <c r="AC20" s="133"/>
      <c r="AD20" s="133"/>
      <c r="AE20" s="133"/>
      <c r="AF20" s="133"/>
      <c r="AI20" s="133"/>
      <c r="AJ20" s="133"/>
      <c r="AK20" s="133"/>
      <c r="AL20" s="133"/>
      <c r="AM20" s="133"/>
      <c r="AN20" s="133"/>
      <c r="AO20" s="133"/>
      <c r="AP20" s="133"/>
    </row>
    <row r="21" spans="1:42">
      <c r="A21" s="43"/>
      <c r="C21" s="129"/>
      <c r="D21" s="130"/>
      <c r="E21" s="130"/>
      <c r="F21" s="130"/>
      <c r="G21" s="130"/>
      <c r="H21" s="130"/>
      <c r="I21" s="130"/>
      <c r="J21" s="130"/>
      <c r="K21" s="130"/>
      <c r="L21" s="131"/>
      <c r="M21" s="217">
        <f t="shared" si="12"/>
        <v>0</v>
      </c>
      <c r="N21" s="218"/>
      <c r="O21" s="28" t="str">
        <f t="shared" si="13"/>
        <v/>
      </c>
      <c r="P21" s="28" t="str">
        <f t="shared" si="14"/>
        <v/>
      </c>
      <c r="Q21" s="28" t="str">
        <f t="shared" si="15"/>
        <v/>
      </c>
      <c r="R21" s="28" t="str">
        <f t="shared" si="16"/>
        <v/>
      </c>
      <c r="S21" s="28" t="str">
        <f t="shared" si="17"/>
        <v/>
      </c>
      <c r="T21" s="28" t="str">
        <f t="shared" si="18"/>
        <v/>
      </c>
      <c r="U21" s="28" t="str">
        <f t="shared" si="19"/>
        <v/>
      </c>
      <c r="V21" s="28" t="str">
        <f t="shared" si="20"/>
        <v/>
      </c>
      <c r="W21" s="132"/>
      <c r="X21" s="223" t="str">
        <f t="shared" si="21"/>
        <v/>
      </c>
      <c r="Y21" s="133"/>
      <c r="Z21" s="133"/>
      <c r="AA21" s="133"/>
      <c r="AB21" s="133"/>
      <c r="AC21" s="133"/>
      <c r="AD21" s="133"/>
      <c r="AE21" s="133"/>
      <c r="AF21" s="133"/>
      <c r="AI21" s="133"/>
      <c r="AJ21" s="133"/>
      <c r="AK21" s="133"/>
      <c r="AL21" s="133"/>
      <c r="AM21" s="133"/>
      <c r="AN21" s="133"/>
      <c r="AO21" s="133"/>
      <c r="AP21" s="133"/>
    </row>
    <row r="22" spans="1:42">
      <c r="A22" s="43"/>
      <c r="C22" s="129"/>
      <c r="D22" s="130"/>
      <c r="E22" s="130"/>
      <c r="F22" s="130"/>
      <c r="G22" s="130"/>
      <c r="H22" s="130"/>
      <c r="I22" s="130"/>
      <c r="J22" s="130"/>
      <c r="K22" s="130"/>
      <c r="L22" s="131"/>
      <c r="M22" s="217">
        <f t="shared" si="12"/>
        <v>0</v>
      </c>
      <c r="N22" s="218"/>
      <c r="O22" s="28" t="str">
        <f t="shared" si="13"/>
        <v/>
      </c>
      <c r="P22" s="28" t="str">
        <f t="shared" si="14"/>
        <v/>
      </c>
      <c r="Q22" s="28" t="str">
        <f t="shared" si="15"/>
        <v/>
      </c>
      <c r="R22" s="28" t="str">
        <f t="shared" si="16"/>
        <v/>
      </c>
      <c r="S22" s="28" t="str">
        <f t="shared" si="17"/>
        <v/>
      </c>
      <c r="T22" s="28" t="str">
        <f t="shared" si="18"/>
        <v/>
      </c>
      <c r="U22" s="28" t="str">
        <f t="shared" si="19"/>
        <v/>
      </c>
      <c r="V22" s="28" t="str">
        <f t="shared" si="20"/>
        <v/>
      </c>
      <c r="W22" s="132"/>
      <c r="X22" s="223" t="str">
        <f t="shared" si="21"/>
        <v/>
      </c>
      <c r="Y22" s="133"/>
      <c r="Z22" s="133"/>
      <c r="AA22" s="133"/>
      <c r="AB22" s="133"/>
      <c r="AC22" s="133"/>
      <c r="AD22" s="133"/>
      <c r="AE22" s="133"/>
      <c r="AF22" s="133"/>
      <c r="AI22" s="133"/>
      <c r="AJ22" s="133"/>
      <c r="AK22" s="133"/>
      <c r="AL22" s="133"/>
      <c r="AM22" s="133"/>
      <c r="AN22" s="133"/>
      <c r="AO22" s="133"/>
      <c r="AP22" s="133"/>
    </row>
    <row r="23" spans="1:42">
      <c r="A23" s="43"/>
      <c r="C23" s="129"/>
      <c r="D23" s="130"/>
      <c r="E23" s="130"/>
      <c r="F23" s="130"/>
      <c r="G23" s="130"/>
      <c r="H23" s="130"/>
      <c r="I23" s="130"/>
      <c r="J23" s="130"/>
      <c r="K23" s="130"/>
      <c r="L23" s="131"/>
      <c r="M23" s="217">
        <f t="shared" si="12"/>
        <v>0</v>
      </c>
      <c r="N23" s="218"/>
      <c r="O23" s="28" t="str">
        <f t="shared" si="13"/>
        <v/>
      </c>
      <c r="P23" s="28" t="str">
        <f t="shared" si="14"/>
        <v/>
      </c>
      <c r="Q23" s="28" t="str">
        <f t="shared" si="15"/>
        <v/>
      </c>
      <c r="R23" s="28" t="str">
        <f t="shared" si="16"/>
        <v/>
      </c>
      <c r="S23" s="28" t="str">
        <f t="shared" si="17"/>
        <v/>
      </c>
      <c r="T23" s="28" t="str">
        <f t="shared" si="18"/>
        <v/>
      </c>
      <c r="U23" s="28" t="str">
        <f t="shared" si="19"/>
        <v/>
      </c>
      <c r="V23" s="28" t="str">
        <f t="shared" si="20"/>
        <v/>
      </c>
      <c r="W23" s="132"/>
      <c r="X23" s="223" t="str">
        <f t="shared" si="21"/>
        <v/>
      </c>
      <c r="Y23" s="133"/>
      <c r="Z23" s="133"/>
      <c r="AA23" s="133"/>
      <c r="AB23" s="133"/>
      <c r="AC23" s="133"/>
      <c r="AD23" s="133"/>
      <c r="AE23" s="133"/>
      <c r="AF23" s="133"/>
      <c r="AI23" s="133"/>
      <c r="AJ23" s="133"/>
      <c r="AK23" s="133"/>
      <c r="AL23" s="133"/>
      <c r="AM23" s="133"/>
      <c r="AN23" s="133"/>
      <c r="AO23" s="133"/>
      <c r="AP23" s="133"/>
    </row>
    <row r="24" spans="1:42">
      <c r="A24" s="43"/>
      <c r="C24" s="129"/>
      <c r="D24" s="130"/>
      <c r="E24" s="130"/>
      <c r="F24" s="130"/>
      <c r="G24" s="130"/>
      <c r="H24" s="130"/>
      <c r="I24" s="130"/>
      <c r="J24" s="130"/>
      <c r="K24" s="130"/>
      <c r="L24" s="131"/>
      <c r="M24" s="217">
        <f t="shared" si="12"/>
        <v>0</v>
      </c>
      <c r="N24" s="218"/>
      <c r="O24" s="28" t="str">
        <f t="shared" si="13"/>
        <v/>
      </c>
      <c r="P24" s="28" t="str">
        <f t="shared" si="14"/>
        <v/>
      </c>
      <c r="Q24" s="28" t="str">
        <f t="shared" si="15"/>
        <v/>
      </c>
      <c r="R24" s="28" t="str">
        <f t="shared" si="16"/>
        <v/>
      </c>
      <c r="S24" s="28" t="str">
        <f t="shared" si="17"/>
        <v/>
      </c>
      <c r="T24" s="28" t="str">
        <f t="shared" si="18"/>
        <v/>
      </c>
      <c r="U24" s="28" t="str">
        <f t="shared" si="19"/>
        <v/>
      </c>
      <c r="V24" s="28" t="str">
        <f t="shared" si="20"/>
        <v/>
      </c>
      <c r="W24" s="132"/>
      <c r="X24" s="223" t="str">
        <f t="shared" si="21"/>
        <v/>
      </c>
      <c r="Y24" s="133"/>
      <c r="Z24" s="133"/>
      <c r="AA24" s="133"/>
      <c r="AB24" s="133"/>
      <c r="AC24" s="133"/>
      <c r="AD24" s="133"/>
      <c r="AE24" s="133"/>
      <c r="AF24" s="133"/>
      <c r="AI24" s="133"/>
      <c r="AJ24" s="133"/>
      <c r="AK24" s="133"/>
      <c r="AL24" s="133"/>
      <c r="AM24" s="133"/>
      <c r="AN24" s="133"/>
      <c r="AO24" s="133"/>
      <c r="AP24" s="133"/>
    </row>
    <row r="25" spans="1:42">
      <c r="A25" s="43"/>
      <c r="C25" s="129"/>
      <c r="D25" s="130"/>
      <c r="E25" s="130"/>
      <c r="F25" s="130"/>
      <c r="G25" s="130"/>
      <c r="H25" s="130"/>
      <c r="I25" s="130"/>
      <c r="J25" s="130"/>
      <c r="K25" s="130"/>
      <c r="L25" s="131"/>
      <c r="M25" s="217">
        <f t="shared" si="12"/>
        <v>0</v>
      </c>
      <c r="N25" s="218"/>
      <c r="O25" s="28" t="str">
        <f t="shared" si="13"/>
        <v/>
      </c>
      <c r="P25" s="28" t="str">
        <f t="shared" si="14"/>
        <v/>
      </c>
      <c r="Q25" s="28" t="str">
        <f t="shared" si="15"/>
        <v/>
      </c>
      <c r="R25" s="28" t="str">
        <f t="shared" si="16"/>
        <v/>
      </c>
      <c r="S25" s="28" t="str">
        <f t="shared" si="17"/>
        <v/>
      </c>
      <c r="T25" s="28" t="str">
        <f t="shared" si="18"/>
        <v/>
      </c>
      <c r="U25" s="28" t="str">
        <f t="shared" si="19"/>
        <v/>
      </c>
      <c r="V25" s="28" t="str">
        <f t="shared" si="20"/>
        <v/>
      </c>
      <c r="W25" s="132"/>
      <c r="X25" s="223" t="str">
        <f t="shared" si="21"/>
        <v/>
      </c>
      <c r="Y25" s="133"/>
      <c r="Z25" s="133"/>
      <c r="AA25" s="133"/>
      <c r="AB25" s="133"/>
      <c r="AC25" s="133"/>
      <c r="AD25" s="133"/>
      <c r="AE25" s="133"/>
      <c r="AF25" s="133"/>
      <c r="AI25" s="133"/>
      <c r="AJ25" s="133"/>
      <c r="AK25" s="133"/>
      <c r="AL25" s="133"/>
      <c r="AM25" s="133"/>
      <c r="AN25" s="133"/>
      <c r="AO25" s="133"/>
      <c r="AP25" s="133"/>
    </row>
    <row r="26" spans="1:42" ht="18.75" thickBot="1">
      <c r="A26" s="43"/>
      <c r="C26" s="129"/>
      <c r="D26" s="130"/>
      <c r="E26" s="130"/>
      <c r="F26" s="130"/>
      <c r="G26" s="130"/>
      <c r="H26" s="130"/>
      <c r="I26" s="130"/>
      <c r="J26" s="130"/>
      <c r="K26" s="130"/>
      <c r="L26" s="131"/>
      <c r="M26" s="217">
        <f t="shared" si="12"/>
        <v>0</v>
      </c>
      <c r="N26" s="218"/>
      <c r="O26" s="28" t="str">
        <f t="shared" si="13"/>
        <v/>
      </c>
      <c r="P26" s="28" t="str">
        <f t="shared" si="14"/>
        <v/>
      </c>
      <c r="Q26" s="28" t="str">
        <f t="shared" si="15"/>
        <v/>
      </c>
      <c r="R26" s="28" t="str">
        <f t="shared" si="16"/>
        <v/>
      </c>
      <c r="S26" s="28" t="str">
        <f t="shared" si="17"/>
        <v/>
      </c>
      <c r="T26" s="28" t="str">
        <f t="shared" si="18"/>
        <v/>
      </c>
      <c r="U26" s="28" t="str">
        <f t="shared" si="19"/>
        <v/>
      </c>
      <c r="V26" s="28" t="str">
        <f t="shared" si="20"/>
        <v/>
      </c>
      <c r="W26" s="132"/>
      <c r="X26" s="223" t="str">
        <f t="shared" si="21"/>
        <v/>
      </c>
      <c r="Y26" s="133"/>
      <c r="Z26" s="133"/>
      <c r="AA26" s="133"/>
      <c r="AB26" s="133"/>
      <c r="AC26" s="133"/>
      <c r="AD26" s="133"/>
      <c r="AE26" s="133"/>
      <c r="AF26" s="133"/>
      <c r="AI26" s="133"/>
      <c r="AJ26" s="133"/>
      <c r="AK26" s="133"/>
      <c r="AL26" s="133"/>
      <c r="AM26" s="133"/>
      <c r="AN26" s="133"/>
      <c r="AO26" s="133"/>
      <c r="AP26" s="133"/>
    </row>
    <row r="27" spans="1:42" ht="18.75" thickBot="1">
      <c r="A27" s="43"/>
      <c r="C27" s="129"/>
      <c r="D27" s="130"/>
      <c r="E27" s="130"/>
      <c r="F27" s="130"/>
      <c r="G27" s="130"/>
      <c r="H27" s="130"/>
      <c r="I27" s="130"/>
      <c r="J27" s="130"/>
      <c r="K27" s="130"/>
      <c r="L27" s="131"/>
      <c r="M27" s="217">
        <f t="shared" si="12"/>
        <v>0</v>
      </c>
      <c r="N27" s="218"/>
      <c r="O27" s="28" t="str">
        <f t="shared" si="13"/>
        <v/>
      </c>
      <c r="P27" s="28" t="str">
        <f t="shared" si="14"/>
        <v/>
      </c>
      <c r="Q27" s="28" t="str">
        <f t="shared" si="15"/>
        <v/>
      </c>
      <c r="R27" s="28" t="str">
        <f t="shared" si="16"/>
        <v/>
      </c>
      <c r="S27" s="28" t="str">
        <f t="shared" si="17"/>
        <v/>
      </c>
      <c r="T27" s="28" t="str">
        <f t="shared" si="18"/>
        <v/>
      </c>
      <c r="U27" s="28" t="str">
        <f t="shared" si="19"/>
        <v/>
      </c>
      <c r="V27" s="28" t="str">
        <f t="shared" si="20"/>
        <v/>
      </c>
      <c r="W27" s="228">
        <f t="shared" si="1"/>
        <v>0</v>
      </c>
      <c r="X27" s="223" t="str">
        <f t="shared" si="21"/>
        <v/>
      </c>
      <c r="Y27" s="26" t="s">
        <v>231</v>
      </c>
      <c r="Z27" s="26" t="s">
        <v>232</v>
      </c>
      <c r="AA27" s="26" t="s">
        <v>233</v>
      </c>
      <c r="AB27" s="26" t="s">
        <v>234</v>
      </c>
      <c r="AC27" s="26" t="s">
        <v>35</v>
      </c>
      <c r="AD27" s="26" t="s">
        <v>235</v>
      </c>
      <c r="AE27" s="26" t="s">
        <v>36</v>
      </c>
      <c r="AF27" s="26" t="s">
        <v>38</v>
      </c>
      <c r="AI27" s="133"/>
      <c r="AJ27" s="133"/>
      <c r="AK27" s="133"/>
      <c r="AL27" s="133"/>
      <c r="AM27" s="133"/>
      <c r="AN27" s="133"/>
      <c r="AO27" s="133"/>
      <c r="AP27" s="133"/>
    </row>
    <row r="28" spans="1:42" ht="18.75" thickBot="1">
      <c r="A28" s="43"/>
      <c r="C28" s="119" t="s">
        <v>239</v>
      </c>
      <c r="D28" s="120">
        <v>20</v>
      </c>
      <c r="E28" s="120">
        <v>20</v>
      </c>
      <c r="F28" s="120">
        <v>20</v>
      </c>
      <c r="G28" s="120">
        <v>20</v>
      </c>
      <c r="H28" s="120">
        <v>20</v>
      </c>
      <c r="I28" s="120">
        <v>20</v>
      </c>
      <c r="J28" s="120">
        <v>20</v>
      </c>
      <c r="K28" s="120">
        <v>20</v>
      </c>
      <c r="L28" s="121">
        <f t="shared" si="11"/>
        <v>160</v>
      </c>
      <c r="M28" s="217">
        <f t="shared" si="12"/>
        <v>0.625</v>
      </c>
      <c r="N28" s="218"/>
      <c r="O28" s="28">
        <f t="shared" si="13"/>
        <v>0.125</v>
      </c>
      <c r="P28" s="28">
        <f t="shared" si="14"/>
        <v>0.125</v>
      </c>
      <c r="Q28" s="28">
        <f t="shared" si="15"/>
        <v>0.125</v>
      </c>
      <c r="R28" s="28">
        <f t="shared" si="16"/>
        <v>0.125</v>
      </c>
      <c r="S28" s="28">
        <f t="shared" si="17"/>
        <v>0.125</v>
      </c>
      <c r="T28" s="28">
        <f t="shared" si="18"/>
        <v>0.125</v>
      </c>
      <c r="U28" s="28">
        <f t="shared" si="19"/>
        <v>0.125</v>
      </c>
      <c r="V28" s="28">
        <f t="shared" si="20"/>
        <v>0.125</v>
      </c>
      <c r="W28" s="228">
        <f>SUM(O28:S28)</f>
        <v>0.625</v>
      </c>
      <c r="X28" s="233">
        <f t="shared" si="21"/>
        <v>3</v>
      </c>
      <c r="Y28" s="122">
        <f t="shared" ref="Y28" si="35">IF($L28&gt;0,O28*Y$2,"")</f>
        <v>0.625</v>
      </c>
      <c r="Z28" s="122">
        <f t="shared" ref="Z28" si="36">IF($L28&gt;0,P28*Z$2,"")</f>
        <v>0.5</v>
      </c>
      <c r="AA28" s="122">
        <f t="shared" ref="AA28" si="37">IF($L28&gt;0,Q28*AA$2,"")</f>
        <v>0.375</v>
      </c>
      <c r="AB28" s="122">
        <f t="shared" ref="AB28" si="38">IF($L28&gt;0,R28*AB$2,"")</f>
        <v>0.25</v>
      </c>
      <c r="AC28" s="122">
        <f t="shared" ref="AC28" si="39">IF($L28&gt;0,S28*AC$2,"")</f>
        <v>0.125</v>
      </c>
      <c r="AD28" s="122">
        <f t="shared" ref="AD28" si="40">IF($L28&gt;0,T28*AD$2,"")</f>
        <v>0</v>
      </c>
      <c r="AE28" s="122">
        <f t="shared" ref="AE28" si="41">IF($L28&gt;0,U28*AE$2,"")</f>
        <v>0</v>
      </c>
      <c r="AF28" s="122">
        <f t="shared" ref="AF28" si="42">IF($L28&gt;0,V28*AF$2,"")</f>
        <v>0</v>
      </c>
      <c r="AI28" s="122">
        <f t="shared" ref="AI28" si="43">IF($L28&gt;0,O28*AI$2,"")</f>
        <v>0.125</v>
      </c>
      <c r="AJ28" s="122">
        <f t="shared" ref="AJ28" si="44">IF($L28&gt;0,P28*AJ$2,"")</f>
        <v>0.125</v>
      </c>
      <c r="AK28" s="122">
        <f t="shared" ref="AK28" si="45">IF($L28&gt;0,Q28*AK$2,"")</f>
        <v>0.125</v>
      </c>
      <c r="AL28" s="122">
        <f t="shared" ref="AL28" si="46">IF($L28&gt;0,R28*AL$2,"")</f>
        <v>0.125</v>
      </c>
      <c r="AM28" s="122">
        <f t="shared" ref="AM28" si="47">IF($L28&gt;0,S28*AM$2,"")</f>
        <v>0.125</v>
      </c>
      <c r="AN28" s="122">
        <f t="shared" ref="AN28" si="48">IF($L28&gt;0,T28*AN$2,"")</f>
        <v>0</v>
      </c>
      <c r="AO28" s="122">
        <f t="shared" ref="AO28" si="49">IF($L28&gt;0,U28*AO$2,"")</f>
        <v>0</v>
      </c>
      <c r="AP28" s="122">
        <f t="shared" ref="AP28" si="50">IF($L28&gt;0,V28*AP$2,"")</f>
        <v>0</v>
      </c>
    </row>
    <row r="29" spans="1:42" ht="18.75" thickBot="1">
      <c r="A29" s="43"/>
      <c r="C29" s="119" t="s">
        <v>239</v>
      </c>
      <c r="D29" s="120">
        <v>20</v>
      </c>
      <c r="E29" s="120">
        <v>20</v>
      </c>
      <c r="F29" s="120">
        <v>20</v>
      </c>
      <c r="G29" s="120">
        <v>20</v>
      </c>
      <c r="H29" s="120">
        <v>20</v>
      </c>
      <c r="I29" s="120">
        <v>20</v>
      </c>
      <c r="J29" s="120">
        <v>20</v>
      </c>
      <c r="K29" s="120">
        <v>0</v>
      </c>
      <c r="L29" s="121">
        <f t="shared" ref="L29" si="51">SUM(D29:K29)</f>
        <v>140</v>
      </c>
      <c r="M29" s="217">
        <f t="shared" si="12"/>
        <v>0.71428571428571419</v>
      </c>
      <c r="N29" s="218"/>
      <c r="O29" s="28">
        <f t="shared" si="13"/>
        <v>0.14285714285714285</v>
      </c>
      <c r="P29" s="28">
        <f t="shared" si="14"/>
        <v>0.14285714285714285</v>
      </c>
      <c r="Q29" s="28">
        <f t="shared" si="15"/>
        <v>0.14285714285714285</v>
      </c>
      <c r="R29" s="28">
        <f t="shared" si="16"/>
        <v>0.14285714285714285</v>
      </c>
      <c r="S29" s="28">
        <f t="shared" si="17"/>
        <v>0.14285714285714285</v>
      </c>
      <c r="T29" s="28">
        <f t="shared" si="18"/>
        <v>0.14285714285714285</v>
      </c>
      <c r="U29" s="28">
        <f t="shared" si="19"/>
        <v>0.14285714285714285</v>
      </c>
      <c r="V29" s="28">
        <f t="shared" si="20"/>
        <v>0</v>
      </c>
      <c r="W29" s="228">
        <f>SUM(O29:S29)</f>
        <v>0.71428571428571419</v>
      </c>
      <c r="X29" s="233">
        <f t="shared" si="21"/>
        <v>3.0000000000000004</v>
      </c>
      <c r="Y29" s="122">
        <f t="shared" ref="Y29" si="52">IF($L29&gt;0,O29*Y$2,"")</f>
        <v>0.71428571428571419</v>
      </c>
      <c r="Z29" s="122">
        <f t="shared" ref="Z29" si="53">IF($L29&gt;0,P29*Z$2,"")</f>
        <v>0.5714285714285714</v>
      </c>
      <c r="AA29" s="122">
        <f t="shared" ref="AA29" si="54">IF($L29&gt;0,Q29*AA$2,"")</f>
        <v>0.42857142857142855</v>
      </c>
      <c r="AB29" s="122">
        <f t="shared" ref="AB29" si="55">IF($L29&gt;0,R29*AB$2,"")</f>
        <v>0.2857142857142857</v>
      </c>
      <c r="AC29" s="122">
        <f t="shared" ref="AC29" si="56">IF($L29&gt;0,S29*AC$2,"")</f>
        <v>0.14285714285714285</v>
      </c>
      <c r="AD29" s="122">
        <f t="shared" ref="AD29" si="57">IF($L29&gt;0,T29*AD$2,"")</f>
        <v>0</v>
      </c>
      <c r="AE29" s="122">
        <f t="shared" ref="AE29" si="58">IF($L29&gt;0,U29*AE$2,"")</f>
        <v>0</v>
      </c>
      <c r="AF29" s="122">
        <f t="shared" ref="AF29" si="59">IF($L29&gt;0,V29*AF$2,"")</f>
        <v>0</v>
      </c>
      <c r="AI29" s="122">
        <f t="shared" ref="AI29" si="60">IF($L29&gt;0,O29*AI$2,"")</f>
        <v>0.14285714285714285</v>
      </c>
      <c r="AJ29" s="122">
        <f t="shared" ref="AJ29" si="61">IF($L29&gt;0,P29*AJ$2,"")</f>
        <v>0.14285714285714285</v>
      </c>
      <c r="AK29" s="122">
        <f t="shared" ref="AK29" si="62">IF($L29&gt;0,Q29*AK$2,"")</f>
        <v>0.14285714285714285</v>
      </c>
      <c r="AL29" s="122">
        <f t="shared" ref="AL29" si="63">IF($L29&gt;0,R29*AL$2,"")</f>
        <v>0.14285714285714285</v>
      </c>
      <c r="AM29" s="122">
        <f t="shared" ref="AM29" si="64">IF($L29&gt;0,S29*AM$2,"")</f>
        <v>0.14285714285714285</v>
      </c>
      <c r="AN29" s="122">
        <f t="shared" ref="AN29" si="65">IF($L29&gt;0,T29*AN$2,"")</f>
        <v>0</v>
      </c>
      <c r="AO29" s="122">
        <f t="shared" ref="AO29" si="66">IF($L29&gt;0,U29*AO$2,"")</f>
        <v>0</v>
      </c>
      <c r="AP29" s="122">
        <f t="shared" ref="AP29" si="67">IF($L29&gt;0,V29*AP$2,"")</f>
        <v>0</v>
      </c>
    </row>
    <row r="30" spans="1:42" ht="18.75" thickBot="1">
      <c r="A30" s="43"/>
      <c r="C30" s="123" t="s">
        <v>239</v>
      </c>
      <c r="D30" s="98">
        <v>15</v>
      </c>
      <c r="E30" s="98">
        <v>20</v>
      </c>
      <c r="F30" s="98">
        <v>20</v>
      </c>
      <c r="G30" s="98">
        <v>20</v>
      </c>
      <c r="H30" s="98">
        <v>15</v>
      </c>
      <c r="I30" s="98">
        <v>5</v>
      </c>
      <c r="J30" s="98">
        <v>5</v>
      </c>
      <c r="K30" s="98">
        <v>0</v>
      </c>
      <c r="L30" s="99">
        <f t="shared" ref="L30:L32" si="68">SUM(D30:K30)</f>
        <v>100</v>
      </c>
      <c r="M30" s="217">
        <f t="shared" si="12"/>
        <v>0.9</v>
      </c>
      <c r="N30" s="218"/>
      <c r="O30" s="28">
        <f t="shared" si="13"/>
        <v>0.15</v>
      </c>
      <c r="P30" s="28">
        <f t="shared" si="14"/>
        <v>0.2</v>
      </c>
      <c r="Q30" s="28">
        <f t="shared" si="15"/>
        <v>0.2</v>
      </c>
      <c r="R30" s="28">
        <f t="shared" si="16"/>
        <v>0.2</v>
      </c>
      <c r="S30" s="28">
        <f t="shared" si="17"/>
        <v>0.15</v>
      </c>
      <c r="T30" s="28">
        <f t="shared" si="18"/>
        <v>0.05</v>
      </c>
      <c r="U30" s="28">
        <f t="shared" si="19"/>
        <v>0.05</v>
      </c>
      <c r="V30" s="28">
        <f t="shared" si="20"/>
        <v>0</v>
      </c>
      <c r="W30" s="228">
        <f t="shared" ref="W30:W34" si="69">SUM(O30:S30)</f>
        <v>0.9</v>
      </c>
      <c r="X30" s="223">
        <f t="shared" si="21"/>
        <v>3</v>
      </c>
      <c r="Y30" s="29">
        <f t="shared" ref="Y30:Y32" si="70">IF($L30&gt;0,O30*Y$2,"")</f>
        <v>0.75</v>
      </c>
      <c r="Z30" s="29">
        <f t="shared" ref="Z30:Z32" si="71">IF($L30&gt;0,P30*Z$2,"")</f>
        <v>0.8</v>
      </c>
      <c r="AA30" s="29">
        <f t="shared" ref="AA30:AA32" si="72">IF($L30&gt;0,Q30*AA$2,"")</f>
        <v>0.60000000000000009</v>
      </c>
      <c r="AB30" s="29">
        <f t="shared" ref="AB30:AB32" si="73">IF($L30&gt;0,R30*AB$2,"")</f>
        <v>0.4</v>
      </c>
      <c r="AC30" s="29">
        <f t="shared" ref="AC30:AC32" si="74">IF($L30&gt;0,S30*AC$2,"")</f>
        <v>0.15</v>
      </c>
      <c r="AD30" s="29">
        <f t="shared" ref="AD30:AD32" si="75">IF($L30&gt;0,T30*AD$2,"")</f>
        <v>0</v>
      </c>
      <c r="AE30" s="29">
        <f t="shared" ref="AE30:AE32" si="76">IF($L30&gt;0,U30*AE$2,"")</f>
        <v>0</v>
      </c>
      <c r="AF30" s="29">
        <f t="shared" ref="AF30:AF32" si="77">IF($L30&gt;0,V30*AF$2,"")</f>
        <v>0</v>
      </c>
      <c r="AI30" s="29">
        <f t="shared" ref="AI30:AI32" si="78">IF($L30&gt;0,O30*AI$2,"")</f>
        <v>0.15</v>
      </c>
      <c r="AJ30" s="29">
        <f t="shared" ref="AJ30:AJ32" si="79">IF($L30&gt;0,P30*AJ$2,"")</f>
        <v>0.2</v>
      </c>
      <c r="AK30" s="29">
        <f t="shared" ref="AK30:AK32" si="80">IF($L30&gt;0,Q30*AK$2,"")</f>
        <v>0.2</v>
      </c>
      <c r="AL30" s="29">
        <f t="shared" ref="AL30:AL32" si="81">IF($L30&gt;0,R30*AL$2,"")</f>
        <v>0.2</v>
      </c>
      <c r="AM30" s="29">
        <f t="shared" ref="AM30:AM32" si="82">IF($L30&gt;0,S30*AM$2,"")</f>
        <v>0.15</v>
      </c>
      <c r="AN30" s="29">
        <f t="shared" ref="AN30:AN32" si="83">IF($L30&gt;0,T30*AN$2,"")</f>
        <v>0</v>
      </c>
      <c r="AO30" s="29">
        <f t="shared" ref="AO30:AO32" si="84">IF($L30&gt;0,U30*AO$2,"")</f>
        <v>0</v>
      </c>
      <c r="AP30" s="29">
        <f t="shared" ref="AP30:AP32" si="85">IF($L30&gt;0,V30*AP$2,"")</f>
        <v>0</v>
      </c>
    </row>
    <row r="31" spans="1:42" ht="18.75" thickBot="1">
      <c r="A31" s="43"/>
      <c r="C31" s="123" t="s">
        <v>239</v>
      </c>
      <c r="D31" s="115">
        <v>20</v>
      </c>
      <c r="E31" s="115">
        <v>20</v>
      </c>
      <c r="F31" s="115">
        <v>20</v>
      </c>
      <c r="G31" s="115">
        <v>20</v>
      </c>
      <c r="H31" s="115">
        <v>20</v>
      </c>
      <c r="I31" s="98">
        <v>0</v>
      </c>
      <c r="J31" s="98">
        <v>0</v>
      </c>
      <c r="K31" s="98">
        <v>0</v>
      </c>
      <c r="L31" s="99">
        <f t="shared" si="68"/>
        <v>100</v>
      </c>
      <c r="M31" s="217">
        <f t="shared" si="12"/>
        <v>1</v>
      </c>
      <c r="N31" s="218"/>
      <c r="O31" s="28">
        <f t="shared" si="13"/>
        <v>0.2</v>
      </c>
      <c r="P31" s="28">
        <f t="shared" si="14"/>
        <v>0.2</v>
      </c>
      <c r="Q31" s="28">
        <f t="shared" si="15"/>
        <v>0.2</v>
      </c>
      <c r="R31" s="28">
        <f t="shared" si="16"/>
        <v>0.2</v>
      </c>
      <c r="S31" s="28">
        <f t="shared" si="17"/>
        <v>0.2</v>
      </c>
      <c r="T31" s="28">
        <f t="shared" si="18"/>
        <v>0</v>
      </c>
      <c r="U31" s="28">
        <f t="shared" si="19"/>
        <v>0</v>
      </c>
      <c r="V31" s="28">
        <f t="shared" si="20"/>
        <v>0</v>
      </c>
      <c r="W31" s="228">
        <f t="shared" si="69"/>
        <v>1</v>
      </c>
      <c r="X31" s="223">
        <f t="shared" si="21"/>
        <v>3.0000000000000004</v>
      </c>
      <c r="Y31" s="29">
        <f t="shared" si="70"/>
        <v>1</v>
      </c>
      <c r="Z31" s="29">
        <f t="shared" si="71"/>
        <v>0.8</v>
      </c>
      <c r="AA31" s="29">
        <f t="shared" si="72"/>
        <v>0.60000000000000009</v>
      </c>
      <c r="AB31" s="29">
        <f t="shared" si="73"/>
        <v>0.4</v>
      </c>
      <c r="AC31" s="29">
        <f t="shared" si="74"/>
        <v>0.2</v>
      </c>
      <c r="AD31" s="29">
        <f t="shared" si="75"/>
        <v>0</v>
      </c>
      <c r="AE31" s="29">
        <f t="shared" si="76"/>
        <v>0</v>
      </c>
      <c r="AF31" s="29">
        <f t="shared" si="77"/>
        <v>0</v>
      </c>
      <c r="AI31" s="29">
        <f t="shared" si="78"/>
        <v>0.2</v>
      </c>
      <c r="AJ31" s="29">
        <f t="shared" si="79"/>
        <v>0.2</v>
      </c>
      <c r="AK31" s="29">
        <f t="shared" si="80"/>
        <v>0.2</v>
      </c>
      <c r="AL31" s="29">
        <f t="shared" si="81"/>
        <v>0.2</v>
      </c>
      <c r="AM31" s="29">
        <f t="shared" si="82"/>
        <v>0.2</v>
      </c>
      <c r="AN31" s="29">
        <f t="shared" si="83"/>
        <v>0</v>
      </c>
      <c r="AO31" s="29">
        <f t="shared" si="84"/>
        <v>0</v>
      </c>
      <c r="AP31" s="29">
        <f t="shared" si="85"/>
        <v>0</v>
      </c>
    </row>
    <row r="32" spans="1:42" ht="18.75" thickBot="1">
      <c r="A32" s="43"/>
      <c r="C32" s="123" t="s">
        <v>239</v>
      </c>
      <c r="D32" s="128">
        <v>20</v>
      </c>
      <c r="E32" s="128">
        <v>20</v>
      </c>
      <c r="F32" s="128">
        <v>20</v>
      </c>
      <c r="G32" s="98">
        <v>0</v>
      </c>
      <c r="H32" s="98">
        <v>0</v>
      </c>
      <c r="I32" s="98">
        <v>0</v>
      </c>
      <c r="J32" s="98">
        <v>0</v>
      </c>
      <c r="K32" s="98">
        <v>0</v>
      </c>
      <c r="L32" s="99">
        <f t="shared" si="68"/>
        <v>60</v>
      </c>
      <c r="M32" s="217">
        <f t="shared" si="12"/>
        <v>1</v>
      </c>
      <c r="N32" s="218"/>
      <c r="O32" s="28">
        <f t="shared" si="13"/>
        <v>0.33333333333333331</v>
      </c>
      <c r="P32" s="28">
        <f t="shared" si="14"/>
        <v>0.33333333333333331</v>
      </c>
      <c r="Q32" s="28">
        <f t="shared" si="15"/>
        <v>0.33333333333333331</v>
      </c>
      <c r="R32" s="28">
        <f t="shared" si="16"/>
        <v>0</v>
      </c>
      <c r="S32" s="28">
        <f t="shared" si="17"/>
        <v>0</v>
      </c>
      <c r="T32" s="28">
        <f t="shared" si="18"/>
        <v>0</v>
      </c>
      <c r="U32" s="28">
        <f t="shared" si="19"/>
        <v>0</v>
      </c>
      <c r="V32" s="28">
        <f t="shared" si="20"/>
        <v>0</v>
      </c>
      <c r="W32" s="228">
        <f t="shared" si="69"/>
        <v>1</v>
      </c>
      <c r="X32" s="223">
        <f t="shared" si="21"/>
        <v>4</v>
      </c>
      <c r="Y32" s="29">
        <f t="shared" si="70"/>
        <v>1.6666666666666665</v>
      </c>
      <c r="Z32" s="29">
        <f t="shared" si="71"/>
        <v>1.3333333333333333</v>
      </c>
      <c r="AA32" s="29">
        <f t="shared" si="72"/>
        <v>1</v>
      </c>
      <c r="AB32" s="29">
        <f t="shared" si="73"/>
        <v>0</v>
      </c>
      <c r="AC32" s="29">
        <f t="shared" si="74"/>
        <v>0</v>
      </c>
      <c r="AD32" s="29">
        <f t="shared" si="75"/>
        <v>0</v>
      </c>
      <c r="AE32" s="29">
        <f t="shared" si="76"/>
        <v>0</v>
      </c>
      <c r="AF32" s="29">
        <f t="shared" si="77"/>
        <v>0</v>
      </c>
      <c r="AI32" s="29">
        <f t="shared" si="78"/>
        <v>0.33333333333333331</v>
      </c>
      <c r="AJ32" s="29">
        <f t="shared" si="79"/>
        <v>0.33333333333333331</v>
      </c>
      <c r="AK32" s="29">
        <f t="shared" si="80"/>
        <v>0.33333333333333331</v>
      </c>
      <c r="AL32" s="29">
        <f t="shared" si="81"/>
        <v>0</v>
      </c>
      <c r="AM32" s="29">
        <f t="shared" si="82"/>
        <v>0</v>
      </c>
      <c r="AN32" s="29">
        <f t="shared" si="83"/>
        <v>0</v>
      </c>
      <c r="AO32" s="29">
        <f t="shared" si="84"/>
        <v>0</v>
      </c>
      <c r="AP32" s="29">
        <f t="shared" si="85"/>
        <v>0</v>
      </c>
    </row>
    <row r="33" spans="1:42" ht="18.75" thickBot="1">
      <c r="A33" s="43"/>
      <c r="C33" s="123" t="s">
        <v>239</v>
      </c>
      <c r="D33" s="98">
        <v>20</v>
      </c>
      <c r="E33" s="98">
        <v>10</v>
      </c>
      <c r="F33" s="98">
        <v>10</v>
      </c>
      <c r="G33" s="98">
        <v>0</v>
      </c>
      <c r="H33" s="98">
        <v>0</v>
      </c>
      <c r="I33" s="98">
        <v>0</v>
      </c>
      <c r="J33" s="98">
        <v>0</v>
      </c>
      <c r="K33" s="98">
        <v>0</v>
      </c>
      <c r="L33" s="99">
        <f t="shared" ref="L33" si="86">SUM(D33:K33)</f>
        <v>40</v>
      </c>
      <c r="M33" s="217">
        <f t="shared" si="12"/>
        <v>1</v>
      </c>
      <c r="N33" s="218"/>
      <c r="O33" s="28">
        <f t="shared" si="13"/>
        <v>0.5</v>
      </c>
      <c r="P33" s="28">
        <f t="shared" si="14"/>
        <v>0.25</v>
      </c>
      <c r="Q33" s="28">
        <f t="shared" si="15"/>
        <v>0.25</v>
      </c>
      <c r="R33" s="28">
        <f t="shared" si="16"/>
        <v>0</v>
      </c>
      <c r="S33" s="28">
        <f t="shared" si="17"/>
        <v>0</v>
      </c>
      <c r="T33" s="28">
        <f t="shared" si="18"/>
        <v>0</v>
      </c>
      <c r="U33" s="28">
        <f t="shared" si="19"/>
        <v>0</v>
      </c>
      <c r="V33" s="28">
        <f t="shared" si="20"/>
        <v>0</v>
      </c>
      <c r="W33" s="228">
        <f t="shared" si="69"/>
        <v>1</v>
      </c>
      <c r="X33" s="223">
        <f t="shared" si="21"/>
        <v>4.25</v>
      </c>
      <c r="Y33" s="29">
        <f t="shared" ref="Y33" si="87">IF($L33&gt;0,O33*Y$2,"")</f>
        <v>2.5</v>
      </c>
      <c r="Z33" s="29">
        <f t="shared" ref="Z33" si="88">IF($L33&gt;0,P33*Z$2,"")</f>
        <v>1</v>
      </c>
      <c r="AA33" s="29">
        <f t="shared" ref="AA33" si="89">IF($L33&gt;0,Q33*AA$2,"")</f>
        <v>0.75</v>
      </c>
      <c r="AB33" s="29">
        <f t="shared" ref="AB33" si="90">IF($L33&gt;0,R33*AB$2,"")</f>
        <v>0</v>
      </c>
      <c r="AC33" s="29">
        <f t="shared" ref="AC33" si="91">IF($L33&gt;0,S33*AC$2,"")</f>
        <v>0</v>
      </c>
      <c r="AD33" s="29">
        <f t="shared" ref="AD33" si="92">IF($L33&gt;0,T33*AD$2,"")</f>
        <v>0</v>
      </c>
      <c r="AE33" s="29">
        <f t="shared" ref="AE33" si="93">IF($L33&gt;0,U33*AE$2,"")</f>
        <v>0</v>
      </c>
      <c r="AF33" s="29">
        <f t="shared" ref="AF33" si="94">IF($L33&gt;0,V33*AF$2,"")</f>
        <v>0</v>
      </c>
      <c r="AI33" s="29">
        <f t="shared" ref="AI33" si="95">IF($L33&gt;0,O33*AI$2,"")</f>
        <v>0.5</v>
      </c>
      <c r="AJ33" s="29">
        <f t="shared" ref="AJ33" si="96">IF($L33&gt;0,P33*AJ$2,"")</f>
        <v>0.25</v>
      </c>
      <c r="AK33" s="29">
        <f t="shared" ref="AK33" si="97">IF($L33&gt;0,Q33*AK$2,"")</f>
        <v>0.25</v>
      </c>
      <c r="AL33" s="29">
        <f t="shared" ref="AL33" si="98">IF($L33&gt;0,R33*AL$2,"")</f>
        <v>0</v>
      </c>
      <c r="AM33" s="29">
        <f t="shared" ref="AM33" si="99">IF($L33&gt;0,S33*AM$2,"")</f>
        <v>0</v>
      </c>
      <c r="AN33" s="29">
        <f t="shared" ref="AN33" si="100">IF($L33&gt;0,T33*AN$2,"")</f>
        <v>0</v>
      </c>
      <c r="AO33" s="29">
        <f t="shared" ref="AO33" si="101">IF($L33&gt;0,U33*AO$2,"")</f>
        <v>0</v>
      </c>
      <c r="AP33" s="29">
        <f t="shared" ref="AP33" si="102">IF($L33&gt;0,V33*AP$2,"")</f>
        <v>0</v>
      </c>
    </row>
    <row r="34" spans="1:42" ht="18.75" thickBot="1">
      <c r="A34" s="43"/>
      <c r="C34" s="124" t="s">
        <v>239</v>
      </c>
      <c r="D34" s="125">
        <v>20</v>
      </c>
      <c r="E34" s="125"/>
      <c r="F34" s="125"/>
      <c r="G34" s="125">
        <v>0</v>
      </c>
      <c r="H34" s="125">
        <v>0</v>
      </c>
      <c r="I34" s="125">
        <v>0</v>
      </c>
      <c r="J34" s="125">
        <v>0</v>
      </c>
      <c r="K34" s="125">
        <v>0</v>
      </c>
      <c r="L34" s="126">
        <f t="shared" ref="L34" si="103">SUM(D34:K34)</f>
        <v>20</v>
      </c>
      <c r="M34" s="217">
        <f t="shared" si="12"/>
        <v>1</v>
      </c>
      <c r="N34" s="218"/>
      <c r="O34" s="28">
        <f t="shared" si="13"/>
        <v>1</v>
      </c>
      <c r="P34" s="28">
        <f t="shared" si="14"/>
        <v>0</v>
      </c>
      <c r="Q34" s="28">
        <f t="shared" si="15"/>
        <v>0</v>
      </c>
      <c r="R34" s="28">
        <f t="shared" si="16"/>
        <v>0</v>
      </c>
      <c r="S34" s="28">
        <f t="shared" si="17"/>
        <v>0</v>
      </c>
      <c r="T34" s="28">
        <f t="shared" si="18"/>
        <v>0</v>
      </c>
      <c r="U34" s="28">
        <f t="shared" si="19"/>
        <v>0</v>
      </c>
      <c r="V34" s="28">
        <f t="shared" si="20"/>
        <v>0</v>
      </c>
      <c r="W34" s="228">
        <f t="shared" si="69"/>
        <v>1</v>
      </c>
      <c r="X34" s="223">
        <f t="shared" si="21"/>
        <v>5</v>
      </c>
      <c r="Y34" s="127">
        <f t="shared" ref="Y34" si="104">IF($L34&gt;0,O34*Y$2,"")</f>
        <v>5</v>
      </c>
      <c r="Z34" s="127">
        <f t="shared" ref="Z34" si="105">IF($L34&gt;0,P34*Z$2,"")</f>
        <v>0</v>
      </c>
      <c r="AA34" s="127">
        <f t="shared" ref="AA34" si="106">IF($L34&gt;0,Q34*AA$2,"")</f>
        <v>0</v>
      </c>
      <c r="AB34" s="127">
        <f t="shared" ref="AB34" si="107">IF($L34&gt;0,R34*AB$2,"")</f>
        <v>0</v>
      </c>
      <c r="AC34" s="127">
        <f t="shared" ref="AC34" si="108">IF($L34&gt;0,S34*AC$2,"")</f>
        <v>0</v>
      </c>
      <c r="AD34" s="127">
        <f t="shared" ref="AD34" si="109">IF($L34&gt;0,T34*AD$2,"")</f>
        <v>0</v>
      </c>
      <c r="AE34" s="127">
        <f t="shared" ref="AE34" si="110">IF($L34&gt;0,U34*AE$2,"")</f>
        <v>0</v>
      </c>
      <c r="AF34" s="127">
        <f t="shared" ref="AF34" si="111">IF($L34&gt;0,V34*AF$2,"")</f>
        <v>0</v>
      </c>
      <c r="AI34" s="127">
        <f t="shared" ref="AI34" si="112">IF($L34&gt;0,O34*AI$2,"")</f>
        <v>1</v>
      </c>
      <c r="AJ34" s="127">
        <f t="shared" ref="AJ34" si="113">IF($L34&gt;0,P34*AJ$2,"")</f>
        <v>0</v>
      </c>
      <c r="AK34" s="127">
        <f t="shared" ref="AK34" si="114">IF($L34&gt;0,Q34*AK$2,"")</f>
        <v>0</v>
      </c>
      <c r="AL34" s="127">
        <f t="shared" ref="AL34" si="115">IF($L34&gt;0,R34*AL$2,"")</f>
        <v>0</v>
      </c>
      <c r="AM34" s="127">
        <f t="shared" ref="AM34" si="116">IF($L34&gt;0,S34*AM$2,"")</f>
        <v>0</v>
      </c>
      <c r="AN34" s="127">
        <f t="shared" ref="AN34" si="117">IF($L34&gt;0,T34*AN$2,"")</f>
        <v>0</v>
      </c>
      <c r="AO34" s="127">
        <f t="shared" ref="AO34" si="118">IF($L34&gt;0,U34*AO$2,"")</f>
        <v>0</v>
      </c>
      <c r="AP34" s="127">
        <f t="shared" ref="AP34" si="119">IF($L34&gt;0,V34*AP$2,"")</f>
        <v>0</v>
      </c>
    </row>
    <row r="35" spans="1:42">
      <c r="A35" s="43"/>
      <c r="C35" s="111"/>
      <c r="D35" s="98"/>
      <c r="E35" s="98"/>
      <c r="F35" s="98"/>
      <c r="G35" s="98"/>
      <c r="H35" s="98"/>
      <c r="I35" s="98"/>
      <c r="J35" s="98"/>
      <c r="K35" s="98"/>
      <c r="L35" s="112"/>
      <c r="M35" s="217">
        <f t="shared" si="12"/>
        <v>0</v>
      </c>
      <c r="N35" s="218"/>
      <c r="O35" s="28" t="str">
        <f t="shared" si="13"/>
        <v/>
      </c>
      <c r="P35" s="28" t="str">
        <f t="shared" si="14"/>
        <v/>
      </c>
      <c r="Q35" s="28" t="str">
        <f t="shared" si="15"/>
        <v/>
      </c>
      <c r="R35" s="28" t="str">
        <f t="shared" si="16"/>
        <v/>
      </c>
      <c r="S35" s="28" t="str">
        <f t="shared" si="17"/>
        <v/>
      </c>
      <c r="T35" s="28" t="str">
        <f t="shared" si="18"/>
        <v/>
      </c>
      <c r="U35" s="28" t="str">
        <f t="shared" si="19"/>
        <v/>
      </c>
      <c r="V35" s="28" t="str">
        <f t="shared" si="20"/>
        <v/>
      </c>
      <c r="W35" s="118"/>
      <c r="X35" s="223" t="str">
        <f t="shared" ref="X35:X47" si="120">IF(L35&gt;0,SUM(Y35:AF35)/SUM(AI35:AP35),"")</f>
        <v/>
      </c>
      <c r="Y35" s="224">
        <v>5</v>
      </c>
      <c r="Z35" s="224">
        <v>0</v>
      </c>
      <c r="AA35" s="224">
        <v>0</v>
      </c>
      <c r="AB35" s="95"/>
      <c r="AC35" s="95"/>
      <c r="AD35" s="95"/>
      <c r="AE35" s="95"/>
      <c r="AF35" s="95"/>
      <c r="AI35" s="229">
        <v>1</v>
      </c>
      <c r="AJ35" s="229">
        <v>1</v>
      </c>
      <c r="AK35" s="230">
        <v>1</v>
      </c>
      <c r="AL35" s="95"/>
      <c r="AM35" s="95"/>
      <c r="AN35" s="95"/>
      <c r="AO35" s="95"/>
      <c r="AP35" s="95"/>
    </row>
    <row r="36" spans="1:42" ht="18.75" thickBot="1">
      <c r="A36" s="43"/>
      <c r="C36" s="111"/>
      <c r="D36" s="28" t="s">
        <v>51</v>
      </c>
      <c r="E36" s="28" t="s">
        <v>48</v>
      </c>
      <c r="F36" s="28" t="s">
        <v>53</v>
      </c>
      <c r="G36" s="98"/>
      <c r="H36" s="98"/>
      <c r="I36" s="98"/>
      <c r="J36" s="98"/>
      <c r="K36" s="98"/>
      <c r="L36" s="112"/>
      <c r="M36" s="217">
        <f t="shared" si="12"/>
        <v>0</v>
      </c>
      <c r="N36" s="218"/>
      <c r="O36" s="28" t="str">
        <f t="shared" si="13"/>
        <v/>
      </c>
      <c r="P36" s="28" t="str">
        <f t="shared" si="14"/>
        <v/>
      </c>
      <c r="Q36" s="28" t="str">
        <f t="shared" si="15"/>
        <v/>
      </c>
      <c r="R36" s="28" t="str">
        <f t="shared" si="16"/>
        <v/>
      </c>
      <c r="S36" s="28" t="str">
        <f t="shared" si="17"/>
        <v/>
      </c>
      <c r="T36" s="28" t="str">
        <f t="shared" si="18"/>
        <v/>
      </c>
      <c r="U36" s="28" t="str">
        <f t="shared" si="19"/>
        <v/>
      </c>
      <c r="V36" s="28" t="str">
        <f t="shared" si="20"/>
        <v/>
      </c>
      <c r="W36" s="28"/>
      <c r="X36" s="223" t="str">
        <f t="shared" si="120"/>
        <v/>
      </c>
      <c r="Y36" s="28" t="s">
        <v>51</v>
      </c>
      <c r="Z36" s="28" t="s">
        <v>48</v>
      </c>
      <c r="AA36" s="28" t="s">
        <v>53</v>
      </c>
      <c r="AB36" s="28"/>
      <c r="AC36" s="28"/>
      <c r="AD36" s="28"/>
      <c r="AE36" s="28"/>
      <c r="AF36" s="28"/>
      <c r="AI36" s="28" t="s">
        <v>51</v>
      </c>
      <c r="AJ36" s="28" t="s">
        <v>48</v>
      </c>
      <c r="AK36" s="28" t="s">
        <v>53</v>
      </c>
      <c r="AL36" s="28"/>
      <c r="AM36" s="28"/>
      <c r="AN36" s="28"/>
      <c r="AO36" s="28"/>
      <c r="AP36" s="28"/>
    </row>
    <row r="37" spans="1:42" ht="18.75" thickBot="1">
      <c r="A37" s="43" t="s">
        <v>238</v>
      </c>
      <c r="B37" s="110">
        <v>4</v>
      </c>
      <c r="C37" s="97">
        <v>204390</v>
      </c>
      <c r="D37" s="98">
        <v>36</v>
      </c>
      <c r="E37" s="98"/>
      <c r="F37" s="98"/>
      <c r="G37" s="98"/>
      <c r="H37" s="98"/>
      <c r="I37" s="98"/>
      <c r="J37" s="98"/>
      <c r="K37" s="98"/>
      <c r="L37" s="40">
        <f>SUM(D37:K37)</f>
        <v>36</v>
      </c>
      <c r="M37" s="217">
        <f t="shared" si="12"/>
        <v>1</v>
      </c>
      <c r="N37" s="218"/>
      <c r="O37" s="28">
        <f t="shared" si="13"/>
        <v>1</v>
      </c>
      <c r="P37" s="28">
        <f t="shared" si="14"/>
        <v>0</v>
      </c>
      <c r="Q37" s="28">
        <f t="shared" si="15"/>
        <v>0</v>
      </c>
      <c r="R37" s="28">
        <f t="shared" si="16"/>
        <v>0</v>
      </c>
      <c r="S37" s="28">
        <f t="shared" si="17"/>
        <v>0</v>
      </c>
      <c r="T37" s="28">
        <f t="shared" si="18"/>
        <v>0</v>
      </c>
      <c r="U37" s="28">
        <f t="shared" si="19"/>
        <v>0</v>
      </c>
      <c r="V37" s="28">
        <f t="shared" si="20"/>
        <v>0</v>
      </c>
      <c r="W37" s="228">
        <f>SUM(O37)</f>
        <v>1</v>
      </c>
      <c r="X37" s="223">
        <f>IF(L37&gt;0,SUM(Y37:AF37)/SUM(AI37:AP37),"")</f>
        <v>5</v>
      </c>
      <c r="Y37" s="29">
        <f>IF($L37&gt;0,O37*Y$35,"")</f>
        <v>5</v>
      </c>
      <c r="Z37" s="29">
        <f t="shared" ref="Z37:AF37" si="121">IF($L37&gt;0,P37*Z$35,"")</f>
        <v>0</v>
      </c>
      <c r="AA37" s="29">
        <f t="shared" si="121"/>
        <v>0</v>
      </c>
      <c r="AB37" s="29">
        <f t="shared" si="121"/>
        <v>0</v>
      </c>
      <c r="AC37" s="29">
        <f t="shared" si="121"/>
        <v>0</v>
      </c>
      <c r="AD37" s="29">
        <f t="shared" si="121"/>
        <v>0</v>
      </c>
      <c r="AE37" s="29">
        <f t="shared" si="121"/>
        <v>0</v>
      </c>
      <c r="AF37" s="29">
        <f t="shared" si="121"/>
        <v>0</v>
      </c>
      <c r="AI37" s="29">
        <f>IF($L37&gt;0,O37*AI$35,"")</f>
        <v>1</v>
      </c>
      <c r="AJ37" s="29">
        <f t="shared" ref="AJ37:AP37" si="122">IF($L37&gt;0,P37*AJ$35,"")</f>
        <v>0</v>
      </c>
      <c r="AK37" s="29">
        <f t="shared" si="122"/>
        <v>0</v>
      </c>
      <c r="AL37" s="29">
        <f t="shared" si="122"/>
        <v>0</v>
      </c>
      <c r="AM37" s="29">
        <f t="shared" si="122"/>
        <v>0</v>
      </c>
      <c r="AN37" s="29">
        <f t="shared" si="122"/>
        <v>0</v>
      </c>
      <c r="AO37" s="29">
        <f t="shared" si="122"/>
        <v>0</v>
      </c>
      <c r="AP37" s="29">
        <f t="shared" si="122"/>
        <v>0</v>
      </c>
    </row>
    <row r="38" spans="1:42" ht="18.75" thickBot="1">
      <c r="A38" s="43" t="s">
        <v>238</v>
      </c>
      <c r="B38" s="110">
        <v>4</v>
      </c>
      <c r="C38" s="31">
        <v>204491</v>
      </c>
      <c r="D38" s="37">
        <v>21</v>
      </c>
      <c r="E38" s="37">
        <v>11</v>
      </c>
      <c r="F38" s="37"/>
      <c r="G38" s="37"/>
      <c r="H38" s="37"/>
      <c r="I38" s="37"/>
      <c r="J38" s="37"/>
      <c r="K38" s="37"/>
      <c r="L38" s="40">
        <f t="shared" ref="L38:L50" si="123">SUM(D38:K38)</f>
        <v>32</v>
      </c>
      <c r="M38" s="217">
        <f t="shared" si="12"/>
        <v>0.65625</v>
      </c>
      <c r="N38" s="218"/>
      <c r="O38" s="28">
        <f t="shared" si="13"/>
        <v>0.65625</v>
      </c>
      <c r="P38" s="28">
        <f t="shared" si="14"/>
        <v>0.34375</v>
      </c>
      <c r="Q38" s="28">
        <f t="shared" si="15"/>
        <v>0</v>
      </c>
      <c r="R38" s="28">
        <f t="shared" si="16"/>
        <v>0</v>
      </c>
      <c r="S38" s="28">
        <f t="shared" si="17"/>
        <v>0</v>
      </c>
      <c r="T38" s="28">
        <f t="shared" si="18"/>
        <v>0</v>
      </c>
      <c r="U38" s="28">
        <f t="shared" si="19"/>
        <v>0</v>
      </c>
      <c r="V38" s="28">
        <f t="shared" si="20"/>
        <v>0</v>
      </c>
      <c r="W38" s="228">
        <f t="shared" ref="W38:W41" si="124">SUM(O38)</f>
        <v>0.65625</v>
      </c>
      <c r="X38" s="223">
        <f t="shared" si="120"/>
        <v>3.28125</v>
      </c>
      <c r="Y38" s="29">
        <f t="shared" ref="Y38:Y41" si="125">IF($L38&gt;0,O38*Y$35,"")</f>
        <v>3.28125</v>
      </c>
      <c r="Z38" s="29">
        <f t="shared" ref="Z38:Z41" si="126">IF($L38&gt;0,P38*Z$35,"")</f>
        <v>0</v>
      </c>
      <c r="AA38" s="29">
        <f t="shared" ref="AA38:AA41" si="127">IF($L38&gt;0,Q38*AA$35,"")</f>
        <v>0</v>
      </c>
      <c r="AB38" s="29">
        <f t="shared" ref="AB38:AB41" si="128">IF($L38&gt;0,R38*AB$35,"")</f>
        <v>0</v>
      </c>
      <c r="AC38" s="29">
        <f t="shared" ref="AC38:AC41" si="129">IF($L38&gt;0,S38*AC$35,"")</f>
        <v>0</v>
      </c>
      <c r="AD38" s="29">
        <f t="shared" ref="AD38:AD41" si="130">IF($L38&gt;0,T38*AD$35,"")</f>
        <v>0</v>
      </c>
      <c r="AE38" s="29">
        <f t="shared" ref="AE38:AE41" si="131">IF($L38&gt;0,U38*AE$35,"")</f>
        <v>0</v>
      </c>
      <c r="AF38" s="29">
        <f t="shared" ref="AF38:AF41" si="132">IF($L38&gt;0,V38*AF$35,"")</f>
        <v>0</v>
      </c>
      <c r="AI38" s="29">
        <f t="shared" ref="AI38:AI41" si="133">IF($L38&gt;0,O38*AI$35,"")</f>
        <v>0.65625</v>
      </c>
      <c r="AJ38" s="29">
        <f t="shared" ref="AJ38:AJ41" si="134">IF($L38&gt;0,P38*AJ$35,"")</f>
        <v>0.34375</v>
      </c>
      <c r="AK38" s="29">
        <f t="shared" ref="AK38:AK41" si="135">IF($L38&gt;0,Q38*AK$35,"")</f>
        <v>0</v>
      </c>
      <c r="AL38" s="29">
        <f t="shared" ref="AL38:AL41" si="136">IF($L38&gt;0,R38*AL$35,"")</f>
        <v>0</v>
      </c>
      <c r="AM38" s="29">
        <f t="shared" ref="AM38:AM41" si="137">IF($L38&gt;0,S38*AM$35,"")</f>
        <v>0</v>
      </c>
      <c r="AN38" s="29">
        <f t="shared" ref="AN38:AN41" si="138">IF($L38&gt;0,T38*AN$35,"")</f>
        <v>0</v>
      </c>
      <c r="AO38" s="29">
        <f t="shared" ref="AO38:AO41" si="139">IF($L38&gt;0,U38*AO$35,"")</f>
        <v>0</v>
      </c>
      <c r="AP38" s="29">
        <f t="shared" ref="AP38:AP41" si="140">IF($L38&gt;0,V38*AP$35,"")</f>
        <v>0</v>
      </c>
    </row>
    <row r="39" spans="1:42" ht="18.75" thickBot="1">
      <c r="A39" s="43" t="s">
        <v>238</v>
      </c>
      <c r="B39" s="110">
        <v>4</v>
      </c>
      <c r="C39" s="32">
        <v>204497</v>
      </c>
      <c r="D39" s="38">
        <v>15</v>
      </c>
      <c r="E39" s="38"/>
      <c r="F39" s="38"/>
      <c r="G39" s="38"/>
      <c r="H39" s="38"/>
      <c r="I39" s="38"/>
      <c r="J39" s="38"/>
      <c r="K39" s="38"/>
      <c r="L39" s="40">
        <f t="shared" si="123"/>
        <v>15</v>
      </c>
      <c r="M39" s="217">
        <f t="shared" si="12"/>
        <v>1</v>
      </c>
      <c r="N39" s="218"/>
      <c r="O39" s="28">
        <f t="shared" si="13"/>
        <v>1</v>
      </c>
      <c r="P39" s="28">
        <f t="shared" si="14"/>
        <v>0</v>
      </c>
      <c r="Q39" s="28">
        <f t="shared" si="15"/>
        <v>0</v>
      </c>
      <c r="R39" s="28">
        <f t="shared" si="16"/>
        <v>0</v>
      </c>
      <c r="S39" s="28">
        <f t="shared" si="17"/>
        <v>0</v>
      </c>
      <c r="T39" s="28">
        <f t="shared" si="18"/>
        <v>0</v>
      </c>
      <c r="U39" s="28">
        <f t="shared" si="19"/>
        <v>0</v>
      </c>
      <c r="V39" s="28">
        <f t="shared" si="20"/>
        <v>0</v>
      </c>
      <c r="W39" s="228">
        <f t="shared" si="124"/>
        <v>1</v>
      </c>
      <c r="X39" s="223">
        <f t="shared" si="120"/>
        <v>5</v>
      </c>
      <c r="Y39" s="29">
        <f t="shared" si="125"/>
        <v>5</v>
      </c>
      <c r="Z39" s="29">
        <f t="shared" si="126"/>
        <v>0</v>
      </c>
      <c r="AA39" s="29">
        <f t="shared" si="127"/>
        <v>0</v>
      </c>
      <c r="AB39" s="29">
        <f t="shared" si="128"/>
        <v>0</v>
      </c>
      <c r="AC39" s="29">
        <f t="shared" si="129"/>
        <v>0</v>
      </c>
      <c r="AD39" s="29">
        <f t="shared" si="130"/>
        <v>0</v>
      </c>
      <c r="AE39" s="29">
        <f t="shared" si="131"/>
        <v>0</v>
      </c>
      <c r="AF39" s="29">
        <f t="shared" si="132"/>
        <v>0</v>
      </c>
      <c r="AI39" s="29">
        <f t="shared" si="133"/>
        <v>1</v>
      </c>
      <c r="AJ39" s="29">
        <f t="shared" si="134"/>
        <v>0</v>
      </c>
      <c r="AK39" s="29">
        <f t="shared" si="135"/>
        <v>0</v>
      </c>
      <c r="AL39" s="29">
        <f t="shared" si="136"/>
        <v>0</v>
      </c>
      <c r="AM39" s="29">
        <f t="shared" si="137"/>
        <v>0</v>
      </c>
      <c r="AN39" s="29">
        <f t="shared" si="138"/>
        <v>0</v>
      </c>
      <c r="AO39" s="29">
        <f t="shared" si="139"/>
        <v>0</v>
      </c>
      <c r="AP39" s="29">
        <f t="shared" si="140"/>
        <v>0</v>
      </c>
    </row>
    <row r="40" spans="1:42" ht="18.75" thickBot="1">
      <c r="A40" s="43" t="s">
        <v>238</v>
      </c>
      <c r="B40" s="110">
        <v>4</v>
      </c>
      <c r="C40" s="33">
        <v>204496</v>
      </c>
      <c r="D40" s="38">
        <v>15</v>
      </c>
      <c r="E40" s="38"/>
      <c r="F40" s="38"/>
      <c r="G40" s="38"/>
      <c r="H40" s="38"/>
      <c r="I40" s="38"/>
      <c r="J40" s="38"/>
      <c r="K40" s="38"/>
      <c r="L40" s="40">
        <f t="shared" si="123"/>
        <v>15</v>
      </c>
      <c r="M40" s="217">
        <f t="shared" si="12"/>
        <v>1</v>
      </c>
      <c r="N40" s="218"/>
      <c r="O40" s="28">
        <f t="shared" si="13"/>
        <v>1</v>
      </c>
      <c r="P40" s="28">
        <f t="shared" si="14"/>
        <v>0</v>
      </c>
      <c r="Q40" s="28">
        <f t="shared" si="15"/>
        <v>0</v>
      </c>
      <c r="R40" s="28">
        <f t="shared" si="16"/>
        <v>0</v>
      </c>
      <c r="S40" s="28">
        <f t="shared" si="17"/>
        <v>0</v>
      </c>
      <c r="T40" s="28">
        <f t="shared" si="18"/>
        <v>0</v>
      </c>
      <c r="U40" s="28">
        <f t="shared" si="19"/>
        <v>0</v>
      </c>
      <c r="V40" s="28">
        <f t="shared" si="20"/>
        <v>0</v>
      </c>
      <c r="W40" s="228">
        <f t="shared" si="124"/>
        <v>1</v>
      </c>
      <c r="X40" s="223">
        <f t="shared" si="120"/>
        <v>5</v>
      </c>
      <c r="Y40" s="29">
        <f t="shared" si="125"/>
        <v>5</v>
      </c>
      <c r="Z40" s="29">
        <f t="shared" si="126"/>
        <v>0</v>
      </c>
      <c r="AA40" s="29">
        <f t="shared" si="127"/>
        <v>0</v>
      </c>
      <c r="AB40" s="29">
        <f t="shared" si="128"/>
        <v>0</v>
      </c>
      <c r="AC40" s="29">
        <f t="shared" si="129"/>
        <v>0</v>
      </c>
      <c r="AD40" s="29">
        <f t="shared" si="130"/>
        <v>0</v>
      </c>
      <c r="AE40" s="29">
        <f t="shared" si="131"/>
        <v>0</v>
      </c>
      <c r="AF40" s="29">
        <f t="shared" si="132"/>
        <v>0</v>
      </c>
      <c r="AI40" s="29">
        <f t="shared" si="133"/>
        <v>1</v>
      </c>
      <c r="AJ40" s="29">
        <f t="shared" si="134"/>
        <v>0</v>
      </c>
      <c r="AK40" s="29">
        <f t="shared" si="135"/>
        <v>0</v>
      </c>
      <c r="AL40" s="29">
        <f t="shared" si="136"/>
        <v>0</v>
      </c>
      <c r="AM40" s="29">
        <f t="shared" si="137"/>
        <v>0</v>
      </c>
      <c r="AN40" s="29">
        <f t="shared" si="138"/>
        <v>0</v>
      </c>
      <c r="AO40" s="29">
        <f t="shared" si="139"/>
        <v>0</v>
      </c>
      <c r="AP40" s="29">
        <f t="shared" si="140"/>
        <v>0</v>
      </c>
    </row>
    <row r="41" spans="1:42">
      <c r="A41" s="43" t="s">
        <v>238</v>
      </c>
      <c r="B41" s="110">
        <v>4</v>
      </c>
      <c r="C41" s="34">
        <v>204499</v>
      </c>
      <c r="D41" s="38">
        <v>13</v>
      </c>
      <c r="E41" s="38">
        <v>15</v>
      </c>
      <c r="F41" s="38"/>
      <c r="G41" s="38"/>
      <c r="H41" s="38"/>
      <c r="I41" s="38"/>
      <c r="J41" s="38"/>
      <c r="K41" s="38"/>
      <c r="L41" s="40">
        <f t="shared" si="123"/>
        <v>28</v>
      </c>
      <c r="M41" s="217">
        <f t="shared" si="12"/>
        <v>0.4642857142857143</v>
      </c>
      <c r="N41" s="218"/>
      <c r="O41" s="28">
        <f t="shared" si="13"/>
        <v>0.4642857142857143</v>
      </c>
      <c r="P41" s="28">
        <f t="shared" si="14"/>
        <v>0.5357142857142857</v>
      </c>
      <c r="Q41" s="28">
        <f t="shared" si="15"/>
        <v>0</v>
      </c>
      <c r="R41" s="28">
        <f t="shared" si="16"/>
        <v>0</v>
      </c>
      <c r="S41" s="28">
        <f t="shared" si="17"/>
        <v>0</v>
      </c>
      <c r="T41" s="28">
        <f t="shared" si="18"/>
        <v>0</v>
      </c>
      <c r="U41" s="28">
        <f t="shared" si="19"/>
        <v>0</v>
      </c>
      <c r="V41" s="28">
        <f t="shared" si="20"/>
        <v>0</v>
      </c>
      <c r="W41" s="228">
        <f t="shared" si="124"/>
        <v>0.4642857142857143</v>
      </c>
      <c r="X41" s="223">
        <f>IF(L41&gt;0,SUM(Y41:AF41)/SUM(AI41:AP41),"")</f>
        <v>2.3214285714285716</v>
      </c>
      <c r="Y41" s="29">
        <f t="shared" si="125"/>
        <v>2.3214285714285716</v>
      </c>
      <c r="Z41" s="29">
        <f t="shared" si="126"/>
        <v>0</v>
      </c>
      <c r="AA41" s="29">
        <f t="shared" si="127"/>
        <v>0</v>
      </c>
      <c r="AB41" s="29">
        <f t="shared" si="128"/>
        <v>0</v>
      </c>
      <c r="AC41" s="29">
        <f t="shared" si="129"/>
        <v>0</v>
      </c>
      <c r="AD41" s="29">
        <f t="shared" si="130"/>
        <v>0</v>
      </c>
      <c r="AE41" s="29">
        <f t="shared" si="131"/>
        <v>0</v>
      </c>
      <c r="AF41" s="29">
        <f t="shared" si="132"/>
        <v>0</v>
      </c>
      <c r="AI41" s="29">
        <f t="shared" si="133"/>
        <v>0.4642857142857143</v>
      </c>
      <c r="AJ41" s="29">
        <f t="shared" si="134"/>
        <v>0.5357142857142857</v>
      </c>
      <c r="AK41" s="29">
        <f t="shared" si="135"/>
        <v>0</v>
      </c>
      <c r="AL41" s="29">
        <f t="shared" si="136"/>
        <v>0</v>
      </c>
      <c r="AM41" s="29">
        <f t="shared" si="137"/>
        <v>0</v>
      </c>
      <c r="AN41" s="29">
        <f t="shared" si="138"/>
        <v>0</v>
      </c>
      <c r="AO41" s="29">
        <f t="shared" si="139"/>
        <v>0</v>
      </c>
      <c r="AP41" s="29">
        <f t="shared" si="140"/>
        <v>0</v>
      </c>
    </row>
    <row r="42" spans="1:42">
      <c r="A42" s="27" t="s">
        <v>240</v>
      </c>
      <c r="C42" s="35"/>
      <c r="D42" s="39"/>
      <c r="E42" s="39"/>
      <c r="F42" s="39"/>
      <c r="G42" s="39"/>
      <c r="H42" s="39"/>
      <c r="I42" s="39"/>
      <c r="J42" s="39"/>
      <c r="K42" s="39"/>
      <c r="L42" s="40">
        <f t="shared" si="123"/>
        <v>0</v>
      </c>
      <c r="M42" s="217">
        <f t="shared" si="12"/>
        <v>0</v>
      </c>
      <c r="N42" s="218"/>
      <c r="O42" s="28" t="str">
        <f t="shared" ref="O42:O67" si="141">IF($L42&gt;0,D42/$L42,"")</f>
        <v/>
      </c>
      <c r="P42" s="28" t="str">
        <f t="shared" ref="P42:P67" si="142">IF($L42&gt;0,E42/$L42,"")</f>
        <v/>
      </c>
      <c r="Q42" s="28" t="str">
        <f t="shared" ref="Q42:Q67" si="143">IF($L42&gt;0,F42/$L42,"")</f>
        <v/>
      </c>
      <c r="R42" s="28" t="str">
        <f t="shared" ref="R42:R67" si="144">IF($L42&gt;0,G42/$L42,"")</f>
        <v/>
      </c>
      <c r="S42" s="28" t="str">
        <f t="shared" ref="S42:S67" si="145">IF($L42&gt;0,H42/$L42,"")</f>
        <v/>
      </c>
      <c r="T42" s="28" t="str">
        <f t="shared" ref="T42:T67" si="146">IF($L42&gt;0,I42/$L42,"")</f>
        <v/>
      </c>
      <c r="U42" s="28" t="str">
        <f t="shared" ref="U42:U67" si="147">IF($L42&gt;0,J42/$L42,"")</f>
        <v/>
      </c>
      <c r="V42" s="28" t="str">
        <f t="shared" ref="V42:V67" si="148">IF($L42&gt;0,K42/$L42,"")</f>
        <v/>
      </c>
      <c r="X42" s="223" t="str">
        <f t="shared" si="120"/>
        <v/>
      </c>
      <c r="Y42" s="29" t="str">
        <f t="shared" ref="Y42:Y67" si="149">IF($L42&gt;0,O42*Y$2,"")</f>
        <v/>
      </c>
      <c r="Z42" s="29" t="str">
        <f t="shared" ref="Z42:Z67" si="150">IF($L42&gt;0,P42*Z$2,"")</f>
        <v/>
      </c>
      <c r="AA42" s="29" t="str">
        <f t="shared" ref="AA42:AA67" si="151">IF($L42&gt;0,Q42*AA$2,"")</f>
        <v/>
      </c>
      <c r="AB42" s="29" t="str">
        <f t="shared" ref="AB42:AB67" si="152">IF($L42&gt;0,R42*AB$2,"")</f>
        <v/>
      </c>
      <c r="AC42" s="29" t="str">
        <f t="shared" ref="AC42:AC67" si="153">IF($L42&gt;0,S42*AC$2,"")</f>
        <v/>
      </c>
      <c r="AD42" s="29" t="str">
        <f t="shared" ref="AD42:AD67" si="154">IF($L42&gt;0,T42*AD$2,"")</f>
        <v/>
      </c>
      <c r="AE42" s="29" t="str">
        <f t="shared" ref="AE42:AE67" si="155">IF($L42&gt;0,U42*AE$2,"")</f>
        <v/>
      </c>
      <c r="AF42" s="29" t="str">
        <f t="shared" ref="AF42:AF67" si="156">IF($L42&gt;0,V42*AF$2,"")</f>
        <v/>
      </c>
      <c r="AI42" s="29" t="str">
        <f t="shared" ref="AI42:AI67" si="157">IF($L42&gt;0,O42*AI$2,"")</f>
        <v/>
      </c>
      <c r="AJ42" s="29" t="str">
        <f t="shared" ref="AJ42:AJ67" si="158">IF($L42&gt;0,P42*AJ$2,"")</f>
        <v/>
      </c>
      <c r="AK42" s="29" t="str">
        <f t="shared" ref="AK42:AK67" si="159">IF($L42&gt;0,Q42*AK$2,"")</f>
        <v/>
      </c>
      <c r="AL42" s="29" t="str">
        <f t="shared" ref="AL42:AL67" si="160">IF($L42&gt;0,R42*AL$2,"")</f>
        <v/>
      </c>
      <c r="AM42" s="29" t="str">
        <f t="shared" ref="AM42:AM67" si="161">IF($L42&gt;0,S42*AM$2,"")</f>
        <v/>
      </c>
      <c r="AN42" s="29" t="str">
        <f t="shared" ref="AN42:AN67" si="162">IF($L42&gt;0,T42*AN$2,"")</f>
        <v/>
      </c>
      <c r="AO42" s="29" t="str">
        <f t="shared" ref="AO42:AO67" si="163">IF($L42&gt;0,U42*AO$2,"")</f>
        <v/>
      </c>
      <c r="AP42" s="29" t="str">
        <f t="shared" ref="AP42:AP67" si="164">IF($L42&gt;0,V42*AP$2,"")</f>
        <v/>
      </c>
    </row>
    <row r="43" spans="1:42">
      <c r="A43" s="27" t="s">
        <v>240</v>
      </c>
      <c r="C43" s="33"/>
      <c r="D43" s="37"/>
      <c r="E43" s="37"/>
      <c r="F43" s="37"/>
      <c r="G43" s="37"/>
      <c r="H43" s="37"/>
      <c r="I43" s="37"/>
      <c r="J43" s="37"/>
      <c r="K43" s="37"/>
      <c r="L43" s="40">
        <f t="shared" si="123"/>
        <v>0</v>
      </c>
      <c r="M43" s="217">
        <f t="shared" si="12"/>
        <v>0</v>
      </c>
      <c r="N43" s="218"/>
      <c r="O43" s="28" t="str">
        <f t="shared" si="141"/>
        <v/>
      </c>
      <c r="P43" s="28" t="str">
        <f t="shared" si="142"/>
        <v/>
      </c>
      <c r="Q43" s="28" t="str">
        <f t="shared" si="143"/>
        <v/>
      </c>
      <c r="R43" s="28" t="str">
        <f t="shared" si="144"/>
        <v/>
      </c>
      <c r="S43" s="28" t="str">
        <f t="shared" si="145"/>
        <v/>
      </c>
      <c r="T43" s="28" t="str">
        <f t="shared" si="146"/>
        <v/>
      </c>
      <c r="U43" s="28" t="str">
        <f t="shared" si="147"/>
        <v/>
      </c>
      <c r="V43" s="28" t="str">
        <f t="shared" si="148"/>
        <v/>
      </c>
      <c r="X43" s="223" t="str">
        <f t="shared" si="120"/>
        <v/>
      </c>
      <c r="Y43" s="29" t="str">
        <f t="shared" si="149"/>
        <v/>
      </c>
      <c r="Z43" s="29" t="str">
        <f t="shared" si="150"/>
        <v/>
      </c>
      <c r="AA43" s="29" t="str">
        <f t="shared" si="151"/>
        <v/>
      </c>
      <c r="AB43" s="29" t="str">
        <f t="shared" si="152"/>
        <v/>
      </c>
      <c r="AC43" s="29" t="str">
        <f t="shared" si="153"/>
        <v/>
      </c>
      <c r="AD43" s="29" t="str">
        <f t="shared" si="154"/>
        <v/>
      </c>
      <c r="AE43" s="29" t="str">
        <f t="shared" si="155"/>
        <v/>
      </c>
      <c r="AF43" s="29" t="str">
        <f t="shared" si="156"/>
        <v/>
      </c>
      <c r="AI43" s="29" t="str">
        <f t="shared" si="157"/>
        <v/>
      </c>
      <c r="AJ43" s="29" t="str">
        <f t="shared" si="158"/>
        <v/>
      </c>
      <c r="AK43" s="29" t="str">
        <f t="shared" si="159"/>
        <v/>
      </c>
      <c r="AL43" s="29" t="str">
        <f t="shared" si="160"/>
        <v/>
      </c>
      <c r="AM43" s="29" t="str">
        <f t="shared" si="161"/>
        <v/>
      </c>
      <c r="AN43" s="29" t="str">
        <f t="shared" si="162"/>
        <v/>
      </c>
      <c r="AO43" s="29" t="str">
        <f t="shared" si="163"/>
        <v/>
      </c>
      <c r="AP43" s="29" t="str">
        <f t="shared" si="164"/>
        <v/>
      </c>
    </row>
    <row r="44" spans="1:42">
      <c r="A44" s="27" t="s">
        <v>240</v>
      </c>
      <c r="C44" s="34"/>
      <c r="D44" s="37"/>
      <c r="E44" s="37"/>
      <c r="F44" s="37"/>
      <c r="G44" s="37"/>
      <c r="H44" s="37"/>
      <c r="I44" s="37"/>
      <c r="J44" s="37"/>
      <c r="K44" s="37"/>
      <c r="L44" s="40">
        <f t="shared" si="123"/>
        <v>0</v>
      </c>
      <c r="M44" s="217">
        <f t="shared" si="12"/>
        <v>0</v>
      </c>
      <c r="N44" s="218"/>
      <c r="O44" s="28" t="str">
        <f t="shared" si="141"/>
        <v/>
      </c>
      <c r="P44" s="28" t="str">
        <f t="shared" si="142"/>
        <v/>
      </c>
      <c r="Q44" s="28" t="str">
        <f t="shared" si="143"/>
        <v/>
      </c>
      <c r="R44" s="28" t="str">
        <f t="shared" si="144"/>
        <v/>
      </c>
      <c r="S44" s="28" t="str">
        <f t="shared" si="145"/>
        <v/>
      </c>
      <c r="T44" s="28" t="str">
        <f t="shared" si="146"/>
        <v/>
      </c>
      <c r="U44" s="28" t="str">
        <f t="shared" si="147"/>
        <v/>
      </c>
      <c r="V44" s="28" t="str">
        <f t="shared" si="148"/>
        <v/>
      </c>
      <c r="X44" s="223" t="str">
        <f t="shared" si="120"/>
        <v/>
      </c>
      <c r="Y44" s="29" t="str">
        <f t="shared" si="149"/>
        <v/>
      </c>
      <c r="Z44" s="29" t="str">
        <f t="shared" si="150"/>
        <v/>
      </c>
      <c r="AA44" s="29" t="str">
        <f t="shared" si="151"/>
        <v/>
      </c>
      <c r="AB44" s="29" t="str">
        <f t="shared" si="152"/>
        <v/>
      </c>
      <c r="AC44" s="29" t="str">
        <f t="shared" si="153"/>
        <v/>
      </c>
      <c r="AD44" s="29" t="str">
        <f t="shared" si="154"/>
        <v/>
      </c>
      <c r="AE44" s="29" t="str">
        <f t="shared" si="155"/>
        <v/>
      </c>
      <c r="AF44" s="29" t="str">
        <f t="shared" si="156"/>
        <v/>
      </c>
      <c r="AI44" s="29" t="str">
        <f t="shared" si="157"/>
        <v/>
      </c>
      <c r="AJ44" s="29" t="str">
        <f t="shared" si="158"/>
        <v/>
      </c>
      <c r="AK44" s="29" t="str">
        <f t="shared" si="159"/>
        <v/>
      </c>
      <c r="AL44" s="29" t="str">
        <f t="shared" si="160"/>
        <v/>
      </c>
      <c r="AM44" s="29" t="str">
        <f t="shared" si="161"/>
        <v/>
      </c>
      <c r="AN44" s="29" t="str">
        <f t="shared" si="162"/>
        <v/>
      </c>
      <c r="AO44" s="29" t="str">
        <f t="shared" si="163"/>
        <v/>
      </c>
      <c r="AP44" s="29" t="str">
        <f t="shared" si="164"/>
        <v/>
      </c>
    </row>
    <row r="45" spans="1:42">
      <c r="A45" s="27" t="s">
        <v>240</v>
      </c>
      <c r="C45" s="36"/>
      <c r="D45" s="37"/>
      <c r="E45" s="37"/>
      <c r="F45" s="37"/>
      <c r="G45" s="37"/>
      <c r="H45" s="37"/>
      <c r="I45" s="37"/>
      <c r="J45" s="37"/>
      <c r="K45" s="37"/>
      <c r="L45" s="40">
        <f t="shared" si="123"/>
        <v>0</v>
      </c>
      <c r="M45" s="217">
        <f t="shared" si="12"/>
        <v>0</v>
      </c>
      <c r="N45" s="218"/>
      <c r="O45" s="28" t="str">
        <f t="shared" si="141"/>
        <v/>
      </c>
      <c r="P45" s="28" t="str">
        <f t="shared" si="142"/>
        <v/>
      </c>
      <c r="Q45" s="28" t="str">
        <f t="shared" si="143"/>
        <v/>
      </c>
      <c r="R45" s="28" t="str">
        <f t="shared" si="144"/>
        <v/>
      </c>
      <c r="S45" s="28" t="str">
        <f t="shared" si="145"/>
        <v/>
      </c>
      <c r="T45" s="28" t="str">
        <f t="shared" si="146"/>
        <v/>
      </c>
      <c r="U45" s="28" t="str">
        <f t="shared" si="147"/>
        <v/>
      </c>
      <c r="V45" s="28" t="str">
        <f t="shared" si="148"/>
        <v/>
      </c>
      <c r="X45" s="223" t="str">
        <f t="shared" si="120"/>
        <v/>
      </c>
      <c r="Y45" s="29" t="str">
        <f t="shared" si="149"/>
        <v/>
      </c>
      <c r="Z45" s="29" t="str">
        <f t="shared" si="150"/>
        <v/>
      </c>
      <c r="AA45" s="29" t="str">
        <f t="shared" si="151"/>
        <v/>
      </c>
      <c r="AB45" s="29" t="str">
        <f t="shared" si="152"/>
        <v/>
      </c>
      <c r="AC45" s="29" t="str">
        <f t="shared" si="153"/>
        <v/>
      </c>
      <c r="AD45" s="29" t="str">
        <f t="shared" si="154"/>
        <v/>
      </c>
      <c r="AE45" s="29" t="str">
        <f t="shared" si="155"/>
        <v/>
      </c>
      <c r="AF45" s="29" t="str">
        <f t="shared" si="156"/>
        <v/>
      </c>
      <c r="AI45" s="29" t="str">
        <f t="shared" si="157"/>
        <v/>
      </c>
      <c r="AJ45" s="29" t="str">
        <f t="shared" si="158"/>
        <v/>
      </c>
      <c r="AK45" s="29" t="str">
        <f t="shared" si="159"/>
        <v/>
      </c>
      <c r="AL45" s="29" t="str">
        <f t="shared" si="160"/>
        <v/>
      </c>
      <c r="AM45" s="29" t="str">
        <f t="shared" si="161"/>
        <v/>
      </c>
      <c r="AN45" s="29" t="str">
        <f t="shared" si="162"/>
        <v/>
      </c>
      <c r="AO45" s="29" t="str">
        <f t="shared" si="163"/>
        <v/>
      </c>
      <c r="AP45" s="29" t="str">
        <f t="shared" si="164"/>
        <v/>
      </c>
    </row>
    <row r="46" spans="1:42">
      <c r="A46" s="27" t="s">
        <v>240</v>
      </c>
      <c r="C46" s="35"/>
      <c r="D46" s="37"/>
      <c r="E46" s="37"/>
      <c r="F46" s="37"/>
      <c r="G46" s="37"/>
      <c r="H46" s="37"/>
      <c r="I46" s="37"/>
      <c r="J46" s="37"/>
      <c r="K46" s="37"/>
      <c r="L46" s="40">
        <f t="shared" si="123"/>
        <v>0</v>
      </c>
      <c r="M46" s="217">
        <f t="shared" si="12"/>
        <v>0</v>
      </c>
      <c r="N46" s="218"/>
      <c r="O46" s="28" t="str">
        <f t="shared" si="141"/>
        <v/>
      </c>
      <c r="P46" s="28" t="str">
        <f t="shared" si="142"/>
        <v/>
      </c>
      <c r="Q46" s="28" t="str">
        <f t="shared" si="143"/>
        <v/>
      </c>
      <c r="R46" s="28" t="str">
        <f t="shared" si="144"/>
        <v/>
      </c>
      <c r="S46" s="28" t="str">
        <f t="shared" si="145"/>
        <v/>
      </c>
      <c r="T46" s="28" t="str">
        <f t="shared" si="146"/>
        <v/>
      </c>
      <c r="U46" s="28" t="str">
        <f t="shared" si="147"/>
        <v/>
      </c>
      <c r="V46" s="28" t="str">
        <f t="shared" si="148"/>
        <v/>
      </c>
      <c r="X46" s="223" t="str">
        <f t="shared" si="120"/>
        <v/>
      </c>
      <c r="Y46" s="29" t="str">
        <f t="shared" si="149"/>
        <v/>
      </c>
      <c r="Z46" s="29" t="str">
        <f t="shared" si="150"/>
        <v/>
      </c>
      <c r="AA46" s="29" t="str">
        <f t="shared" si="151"/>
        <v/>
      </c>
      <c r="AB46" s="29" t="str">
        <f t="shared" si="152"/>
        <v/>
      </c>
      <c r="AC46" s="29" t="str">
        <f t="shared" si="153"/>
        <v/>
      </c>
      <c r="AD46" s="29" t="str">
        <f t="shared" si="154"/>
        <v/>
      </c>
      <c r="AE46" s="29" t="str">
        <f t="shared" si="155"/>
        <v/>
      </c>
      <c r="AF46" s="29" t="str">
        <f t="shared" si="156"/>
        <v/>
      </c>
      <c r="AI46" s="29" t="str">
        <f t="shared" si="157"/>
        <v/>
      </c>
      <c r="AJ46" s="29" t="str">
        <f t="shared" si="158"/>
        <v/>
      </c>
      <c r="AK46" s="29" t="str">
        <f t="shared" si="159"/>
        <v/>
      </c>
      <c r="AL46" s="29" t="str">
        <f t="shared" si="160"/>
        <v/>
      </c>
      <c r="AM46" s="29" t="str">
        <f t="shared" si="161"/>
        <v/>
      </c>
      <c r="AN46" s="29" t="str">
        <f t="shared" si="162"/>
        <v/>
      </c>
      <c r="AO46" s="29" t="str">
        <f t="shared" si="163"/>
        <v/>
      </c>
      <c r="AP46" s="29" t="str">
        <f t="shared" si="164"/>
        <v/>
      </c>
    </row>
    <row r="47" spans="1:42">
      <c r="A47" s="27" t="s">
        <v>240</v>
      </c>
      <c r="C47" s="34"/>
      <c r="D47" s="37"/>
      <c r="E47" s="37"/>
      <c r="F47" s="37"/>
      <c r="G47" s="37"/>
      <c r="H47" s="37"/>
      <c r="I47" s="37"/>
      <c r="J47" s="37"/>
      <c r="K47" s="37"/>
      <c r="L47" s="40">
        <f t="shared" si="123"/>
        <v>0</v>
      </c>
      <c r="M47" s="217">
        <f t="shared" si="12"/>
        <v>0</v>
      </c>
      <c r="N47" s="218"/>
      <c r="O47" s="28" t="str">
        <f t="shared" si="141"/>
        <v/>
      </c>
      <c r="P47" s="28" t="str">
        <f t="shared" si="142"/>
        <v/>
      </c>
      <c r="Q47" s="28" t="str">
        <f t="shared" si="143"/>
        <v/>
      </c>
      <c r="R47" s="28" t="str">
        <f t="shared" si="144"/>
        <v/>
      </c>
      <c r="S47" s="28" t="str">
        <f t="shared" si="145"/>
        <v/>
      </c>
      <c r="T47" s="28" t="str">
        <f t="shared" si="146"/>
        <v/>
      </c>
      <c r="U47" s="28" t="str">
        <f t="shared" si="147"/>
        <v/>
      </c>
      <c r="V47" s="28" t="str">
        <f t="shared" si="148"/>
        <v/>
      </c>
      <c r="X47" s="223" t="str">
        <f t="shared" si="120"/>
        <v/>
      </c>
      <c r="Y47" s="29" t="str">
        <f t="shared" si="149"/>
        <v/>
      </c>
      <c r="Z47" s="29" t="str">
        <f t="shared" si="150"/>
        <v/>
      </c>
      <c r="AA47" s="29" t="str">
        <f t="shared" si="151"/>
        <v/>
      </c>
      <c r="AB47" s="29" t="str">
        <f t="shared" si="152"/>
        <v/>
      </c>
      <c r="AC47" s="29" t="str">
        <f t="shared" si="153"/>
        <v/>
      </c>
      <c r="AD47" s="29" t="str">
        <f t="shared" si="154"/>
        <v/>
      </c>
      <c r="AE47" s="29" t="str">
        <f t="shared" si="155"/>
        <v/>
      </c>
      <c r="AF47" s="29" t="str">
        <f t="shared" si="156"/>
        <v/>
      </c>
      <c r="AI47" s="29" t="str">
        <f t="shared" si="157"/>
        <v/>
      </c>
      <c r="AJ47" s="29" t="str">
        <f t="shared" si="158"/>
        <v/>
      </c>
      <c r="AK47" s="29" t="str">
        <f t="shared" si="159"/>
        <v/>
      </c>
      <c r="AL47" s="29" t="str">
        <f t="shared" si="160"/>
        <v/>
      </c>
      <c r="AM47" s="29" t="str">
        <f t="shared" si="161"/>
        <v/>
      </c>
      <c r="AN47" s="29" t="str">
        <f t="shared" si="162"/>
        <v/>
      </c>
      <c r="AO47" s="29" t="str">
        <f t="shared" si="163"/>
        <v/>
      </c>
      <c r="AP47" s="29" t="str">
        <f t="shared" si="164"/>
        <v/>
      </c>
    </row>
    <row r="48" spans="1:42">
      <c r="A48" s="27" t="s">
        <v>240</v>
      </c>
      <c r="C48" s="33"/>
      <c r="D48" s="37"/>
      <c r="E48" s="37"/>
      <c r="F48" s="37"/>
      <c r="G48" s="37"/>
      <c r="H48" s="37"/>
      <c r="I48" s="37"/>
      <c r="J48" s="37"/>
      <c r="K48" s="37"/>
      <c r="L48" s="40">
        <f t="shared" si="123"/>
        <v>0</v>
      </c>
      <c r="M48" s="217">
        <f t="shared" si="12"/>
        <v>0</v>
      </c>
      <c r="N48" s="218"/>
      <c r="O48" s="28" t="str">
        <f t="shared" si="141"/>
        <v/>
      </c>
      <c r="P48" s="28" t="str">
        <f t="shared" si="142"/>
        <v/>
      </c>
      <c r="Q48" s="28" t="str">
        <f t="shared" si="143"/>
        <v/>
      </c>
      <c r="R48" s="28" t="str">
        <f t="shared" si="144"/>
        <v/>
      </c>
      <c r="S48" s="28" t="str">
        <f t="shared" si="145"/>
        <v/>
      </c>
      <c r="T48" s="28" t="str">
        <f t="shared" si="146"/>
        <v/>
      </c>
      <c r="U48" s="28" t="str">
        <f t="shared" si="147"/>
        <v/>
      </c>
      <c r="V48" s="28" t="str">
        <f t="shared" si="148"/>
        <v/>
      </c>
      <c r="X48" s="223" t="str">
        <f t="shared" ref="X48:X64" si="165">IF(L48&gt;0,SUM(Y48:AF48)/SUM(O48:V48),"")</f>
        <v/>
      </c>
      <c r="Y48" s="29" t="str">
        <f t="shared" si="149"/>
        <v/>
      </c>
      <c r="Z48" s="29" t="str">
        <f t="shared" si="150"/>
        <v/>
      </c>
      <c r="AA48" s="29" t="str">
        <f t="shared" si="151"/>
        <v/>
      </c>
      <c r="AB48" s="29" t="str">
        <f t="shared" si="152"/>
        <v/>
      </c>
      <c r="AC48" s="29" t="str">
        <f t="shared" si="153"/>
        <v/>
      </c>
      <c r="AD48" s="29" t="str">
        <f t="shared" si="154"/>
        <v/>
      </c>
      <c r="AE48" s="29" t="str">
        <f t="shared" si="155"/>
        <v/>
      </c>
      <c r="AF48" s="29" t="str">
        <f t="shared" si="156"/>
        <v/>
      </c>
      <c r="AI48" s="29" t="str">
        <f t="shared" si="157"/>
        <v/>
      </c>
      <c r="AJ48" s="29" t="str">
        <f t="shared" si="158"/>
        <v/>
      </c>
      <c r="AK48" s="29" t="str">
        <f t="shared" si="159"/>
        <v/>
      </c>
      <c r="AL48" s="29" t="str">
        <f t="shared" si="160"/>
        <v/>
      </c>
      <c r="AM48" s="29" t="str">
        <f t="shared" si="161"/>
        <v/>
      </c>
      <c r="AN48" s="29" t="str">
        <f t="shared" si="162"/>
        <v/>
      </c>
      <c r="AO48" s="29" t="str">
        <f t="shared" si="163"/>
        <v/>
      </c>
      <c r="AP48" s="29" t="str">
        <f t="shared" si="164"/>
        <v/>
      </c>
    </row>
    <row r="49" spans="1:42">
      <c r="A49" s="27" t="s">
        <v>240</v>
      </c>
      <c r="C49" s="32"/>
      <c r="D49" s="37"/>
      <c r="E49" s="37"/>
      <c r="F49" s="37"/>
      <c r="G49" s="37"/>
      <c r="H49" s="37"/>
      <c r="I49" s="37"/>
      <c r="J49" s="37"/>
      <c r="K49" s="37"/>
      <c r="L49" s="40">
        <f t="shared" si="123"/>
        <v>0</v>
      </c>
      <c r="M49" s="217">
        <f t="shared" si="12"/>
        <v>0</v>
      </c>
      <c r="N49" s="218"/>
      <c r="O49" s="28" t="str">
        <f t="shared" si="141"/>
        <v/>
      </c>
      <c r="P49" s="28" t="str">
        <f t="shared" si="142"/>
        <v/>
      </c>
      <c r="Q49" s="28" t="str">
        <f t="shared" si="143"/>
        <v/>
      </c>
      <c r="R49" s="28" t="str">
        <f t="shared" si="144"/>
        <v/>
      </c>
      <c r="S49" s="28" t="str">
        <f t="shared" si="145"/>
        <v/>
      </c>
      <c r="T49" s="28" t="str">
        <f t="shared" si="146"/>
        <v/>
      </c>
      <c r="U49" s="28" t="str">
        <f t="shared" si="147"/>
        <v/>
      </c>
      <c r="V49" s="28" t="str">
        <f t="shared" si="148"/>
        <v/>
      </c>
      <c r="X49" s="223" t="str">
        <f t="shared" si="165"/>
        <v/>
      </c>
      <c r="Y49" s="29" t="str">
        <f t="shared" si="149"/>
        <v/>
      </c>
      <c r="Z49" s="29" t="str">
        <f t="shared" si="150"/>
        <v/>
      </c>
      <c r="AA49" s="29" t="str">
        <f t="shared" si="151"/>
        <v/>
      </c>
      <c r="AB49" s="29" t="str">
        <f t="shared" si="152"/>
        <v/>
      </c>
      <c r="AC49" s="29" t="str">
        <f t="shared" si="153"/>
        <v/>
      </c>
      <c r="AD49" s="29" t="str">
        <f t="shared" si="154"/>
        <v/>
      </c>
      <c r="AE49" s="29" t="str">
        <f t="shared" si="155"/>
        <v/>
      </c>
      <c r="AF49" s="29" t="str">
        <f t="shared" si="156"/>
        <v/>
      </c>
      <c r="AI49" s="29" t="str">
        <f t="shared" si="157"/>
        <v/>
      </c>
      <c r="AJ49" s="29" t="str">
        <f t="shared" si="158"/>
        <v/>
      </c>
      <c r="AK49" s="29" t="str">
        <f t="shared" si="159"/>
        <v/>
      </c>
      <c r="AL49" s="29" t="str">
        <f t="shared" si="160"/>
        <v/>
      </c>
      <c r="AM49" s="29" t="str">
        <f t="shared" si="161"/>
        <v/>
      </c>
      <c r="AN49" s="29" t="str">
        <f t="shared" si="162"/>
        <v/>
      </c>
      <c r="AO49" s="29" t="str">
        <f t="shared" si="163"/>
        <v/>
      </c>
      <c r="AP49" s="29" t="str">
        <f t="shared" si="164"/>
        <v/>
      </c>
    </row>
    <row r="50" spans="1:42">
      <c r="A50" s="27" t="s">
        <v>240</v>
      </c>
      <c r="C50" s="33"/>
      <c r="D50" s="37"/>
      <c r="E50" s="37"/>
      <c r="F50" s="37"/>
      <c r="G50" s="37"/>
      <c r="H50" s="37"/>
      <c r="I50" s="37"/>
      <c r="J50" s="37"/>
      <c r="K50" s="37"/>
      <c r="L50" s="40">
        <f t="shared" si="123"/>
        <v>0</v>
      </c>
      <c r="M50" s="217">
        <f t="shared" si="12"/>
        <v>0</v>
      </c>
      <c r="N50" s="218"/>
      <c r="O50" s="28" t="str">
        <f t="shared" si="141"/>
        <v/>
      </c>
      <c r="P50" s="28" t="str">
        <f t="shared" si="142"/>
        <v/>
      </c>
      <c r="Q50" s="28" t="str">
        <f t="shared" si="143"/>
        <v/>
      </c>
      <c r="R50" s="28" t="str">
        <f t="shared" si="144"/>
        <v/>
      </c>
      <c r="S50" s="28" t="str">
        <f t="shared" si="145"/>
        <v/>
      </c>
      <c r="T50" s="28" t="str">
        <f t="shared" si="146"/>
        <v/>
      </c>
      <c r="U50" s="28" t="str">
        <f t="shared" si="147"/>
        <v/>
      </c>
      <c r="V50" s="28" t="str">
        <f t="shared" si="148"/>
        <v/>
      </c>
      <c r="X50" s="223" t="str">
        <f t="shared" si="165"/>
        <v/>
      </c>
      <c r="Y50" s="29" t="str">
        <f t="shared" si="149"/>
        <v/>
      </c>
      <c r="Z50" s="29" t="str">
        <f t="shared" si="150"/>
        <v/>
      </c>
      <c r="AA50" s="29" t="str">
        <f t="shared" si="151"/>
        <v/>
      </c>
      <c r="AB50" s="29" t="str">
        <f t="shared" si="152"/>
        <v/>
      </c>
      <c r="AC50" s="29" t="str">
        <f t="shared" si="153"/>
        <v/>
      </c>
      <c r="AD50" s="29" t="str">
        <f t="shared" si="154"/>
        <v/>
      </c>
      <c r="AE50" s="29" t="str">
        <f t="shared" si="155"/>
        <v/>
      </c>
      <c r="AF50" s="29" t="str">
        <f t="shared" si="156"/>
        <v/>
      </c>
      <c r="AI50" s="29" t="str">
        <f t="shared" si="157"/>
        <v/>
      </c>
      <c r="AJ50" s="29" t="str">
        <f t="shared" si="158"/>
        <v/>
      </c>
      <c r="AK50" s="29" t="str">
        <f t="shared" si="159"/>
        <v/>
      </c>
      <c r="AL50" s="29" t="str">
        <f t="shared" si="160"/>
        <v/>
      </c>
      <c r="AM50" s="29" t="str">
        <f t="shared" si="161"/>
        <v/>
      </c>
      <c r="AN50" s="29" t="str">
        <f t="shared" si="162"/>
        <v/>
      </c>
      <c r="AO50" s="29" t="str">
        <f t="shared" si="163"/>
        <v/>
      </c>
      <c r="AP50" s="29" t="str">
        <f t="shared" si="164"/>
        <v/>
      </c>
    </row>
    <row r="51" spans="1:42">
      <c r="A51" s="27" t="s">
        <v>240</v>
      </c>
      <c r="C51" s="33"/>
      <c r="D51" s="37"/>
      <c r="E51" s="37"/>
      <c r="F51" s="37"/>
      <c r="G51" s="37"/>
      <c r="H51" s="37"/>
      <c r="I51" s="37"/>
      <c r="J51" s="37"/>
      <c r="K51" s="37"/>
      <c r="L51" s="40">
        <f t="shared" ref="L51:L67" si="166">SUM(D51:K51)</f>
        <v>0</v>
      </c>
      <c r="M51" s="217">
        <f t="shared" si="12"/>
        <v>0</v>
      </c>
      <c r="N51" s="219"/>
      <c r="O51" s="28" t="str">
        <f t="shared" si="141"/>
        <v/>
      </c>
      <c r="P51" s="28" t="str">
        <f t="shared" si="142"/>
        <v/>
      </c>
      <c r="Q51" s="28" t="str">
        <f t="shared" si="143"/>
        <v/>
      </c>
      <c r="R51" s="28" t="str">
        <f t="shared" si="144"/>
        <v/>
      </c>
      <c r="S51" s="28" t="str">
        <f t="shared" si="145"/>
        <v/>
      </c>
      <c r="T51" s="28" t="str">
        <f t="shared" si="146"/>
        <v/>
      </c>
      <c r="U51" s="28" t="str">
        <f t="shared" si="147"/>
        <v/>
      </c>
      <c r="V51" s="28" t="str">
        <f t="shared" si="148"/>
        <v/>
      </c>
      <c r="X51" s="223" t="str">
        <f t="shared" si="165"/>
        <v/>
      </c>
      <c r="Y51" s="29" t="str">
        <f t="shared" si="149"/>
        <v/>
      </c>
      <c r="Z51" s="29" t="str">
        <f t="shared" si="150"/>
        <v/>
      </c>
      <c r="AA51" s="29" t="str">
        <f t="shared" si="151"/>
        <v/>
      </c>
      <c r="AB51" s="29" t="str">
        <f t="shared" si="152"/>
        <v/>
      </c>
      <c r="AC51" s="29" t="str">
        <f t="shared" si="153"/>
        <v/>
      </c>
      <c r="AD51" s="29" t="str">
        <f t="shared" si="154"/>
        <v/>
      </c>
      <c r="AE51" s="29" t="str">
        <f t="shared" si="155"/>
        <v/>
      </c>
      <c r="AF51" s="29" t="str">
        <f t="shared" si="156"/>
        <v/>
      </c>
      <c r="AI51" s="29" t="str">
        <f t="shared" si="157"/>
        <v/>
      </c>
      <c r="AJ51" s="29" t="str">
        <f t="shared" si="158"/>
        <v/>
      </c>
      <c r="AK51" s="29" t="str">
        <f t="shared" si="159"/>
        <v/>
      </c>
      <c r="AL51" s="29" t="str">
        <f t="shared" si="160"/>
        <v/>
      </c>
      <c r="AM51" s="29" t="str">
        <f t="shared" si="161"/>
        <v/>
      </c>
      <c r="AN51" s="29" t="str">
        <f t="shared" si="162"/>
        <v/>
      </c>
      <c r="AO51" s="29" t="str">
        <f t="shared" si="163"/>
        <v/>
      </c>
      <c r="AP51" s="29" t="str">
        <f t="shared" si="164"/>
        <v/>
      </c>
    </row>
    <row r="52" spans="1:42">
      <c r="A52" s="27" t="s">
        <v>240</v>
      </c>
      <c r="C52" s="33"/>
      <c r="D52" s="37"/>
      <c r="E52" s="37"/>
      <c r="F52" s="37"/>
      <c r="G52" s="37"/>
      <c r="H52" s="37"/>
      <c r="I52" s="37"/>
      <c r="J52" s="37"/>
      <c r="K52" s="37"/>
      <c r="L52" s="40">
        <f t="shared" si="166"/>
        <v>0</v>
      </c>
      <c r="M52" s="217">
        <f t="shared" si="12"/>
        <v>0</v>
      </c>
      <c r="N52" s="219"/>
      <c r="O52" s="28" t="str">
        <f t="shared" si="141"/>
        <v/>
      </c>
      <c r="P52" s="28" t="str">
        <f t="shared" si="142"/>
        <v/>
      </c>
      <c r="Q52" s="28" t="str">
        <f t="shared" si="143"/>
        <v/>
      </c>
      <c r="R52" s="28" t="str">
        <f t="shared" si="144"/>
        <v/>
      </c>
      <c r="S52" s="28" t="str">
        <f t="shared" si="145"/>
        <v/>
      </c>
      <c r="T52" s="28" t="str">
        <f t="shared" si="146"/>
        <v/>
      </c>
      <c r="U52" s="28" t="str">
        <f t="shared" si="147"/>
        <v/>
      </c>
      <c r="V52" s="28" t="str">
        <f t="shared" si="148"/>
        <v/>
      </c>
      <c r="X52" s="223" t="str">
        <f t="shared" si="165"/>
        <v/>
      </c>
      <c r="Y52" s="29" t="str">
        <f t="shared" si="149"/>
        <v/>
      </c>
      <c r="Z52" s="29" t="str">
        <f t="shared" si="150"/>
        <v/>
      </c>
      <c r="AA52" s="29" t="str">
        <f t="shared" si="151"/>
        <v/>
      </c>
      <c r="AB52" s="29" t="str">
        <f t="shared" si="152"/>
        <v/>
      </c>
      <c r="AC52" s="29" t="str">
        <f t="shared" si="153"/>
        <v/>
      </c>
      <c r="AD52" s="29" t="str">
        <f t="shared" si="154"/>
        <v/>
      </c>
      <c r="AE52" s="29" t="str">
        <f t="shared" si="155"/>
        <v/>
      </c>
      <c r="AF52" s="29" t="str">
        <f t="shared" si="156"/>
        <v/>
      </c>
      <c r="AI52" s="29" t="str">
        <f t="shared" si="157"/>
        <v/>
      </c>
      <c r="AJ52" s="29" t="str">
        <f t="shared" si="158"/>
        <v/>
      </c>
      <c r="AK52" s="29" t="str">
        <f t="shared" si="159"/>
        <v/>
      </c>
      <c r="AL52" s="29" t="str">
        <f t="shared" si="160"/>
        <v/>
      </c>
      <c r="AM52" s="29" t="str">
        <f t="shared" si="161"/>
        <v/>
      </c>
      <c r="AN52" s="29" t="str">
        <f t="shared" si="162"/>
        <v/>
      </c>
      <c r="AO52" s="29" t="str">
        <f t="shared" si="163"/>
        <v/>
      </c>
      <c r="AP52" s="29" t="str">
        <f t="shared" si="164"/>
        <v/>
      </c>
    </row>
    <row r="53" spans="1:42">
      <c r="A53" s="27" t="s">
        <v>240</v>
      </c>
      <c r="C53" s="33"/>
      <c r="D53" s="37"/>
      <c r="E53" s="37"/>
      <c r="F53" s="37"/>
      <c r="G53" s="37"/>
      <c r="H53" s="37"/>
      <c r="I53" s="37"/>
      <c r="J53" s="37"/>
      <c r="K53" s="37"/>
      <c r="L53" s="40">
        <f t="shared" si="166"/>
        <v>0</v>
      </c>
      <c r="M53" s="217">
        <f t="shared" si="12"/>
        <v>0</v>
      </c>
      <c r="N53" s="219"/>
      <c r="O53" s="28" t="str">
        <f t="shared" si="141"/>
        <v/>
      </c>
      <c r="P53" s="28" t="str">
        <f t="shared" si="142"/>
        <v/>
      </c>
      <c r="Q53" s="28" t="str">
        <f t="shared" si="143"/>
        <v/>
      </c>
      <c r="R53" s="28" t="str">
        <f t="shared" si="144"/>
        <v/>
      </c>
      <c r="S53" s="28" t="str">
        <f t="shared" si="145"/>
        <v/>
      </c>
      <c r="T53" s="28" t="str">
        <f t="shared" si="146"/>
        <v/>
      </c>
      <c r="U53" s="28" t="str">
        <f t="shared" si="147"/>
        <v/>
      </c>
      <c r="V53" s="28" t="str">
        <f t="shared" si="148"/>
        <v/>
      </c>
      <c r="X53" s="223" t="str">
        <f t="shared" si="165"/>
        <v/>
      </c>
      <c r="Y53" s="29" t="str">
        <f t="shared" si="149"/>
        <v/>
      </c>
      <c r="Z53" s="29" t="str">
        <f t="shared" si="150"/>
        <v/>
      </c>
      <c r="AA53" s="29" t="str">
        <f t="shared" si="151"/>
        <v/>
      </c>
      <c r="AB53" s="29" t="str">
        <f t="shared" si="152"/>
        <v/>
      </c>
      <c r="AC53" s="29" t="str">
        <f t="shared" si="153"/>
        <v/>
      </c>
      <c r="AD53" s="29" t="str">
        <f t="shared" si="154"/>
        <v/>
      </c>
      <c r="AE53" s="29" t="str">
        <f t="shared" si="155"/>
        <v/>
      </c>
      <c r="AF53" s="29" t="str">
        <f t="shared" si="156"/>
        <v/>
      </c>
      <c r="AI53" s="29" t="str">
        <f t="shared" si="157"/>
        <v/>
      </c>
      <c r="AJ53" s="29" t="str">
        <f t="shared" si="158"/>
        <v/>
      </c>
      <c r="AK53" s="29" t="str">
        <f t="shared" si="159"/>
        <v/>
      </c>
      <c r="AL53" s="29" t="str">
        <f t="shared" si="160"/>
        <v/>
      </c>
      <c r="AM53" s="29" t="str">
        <f t="shared" si="161"/>
        <v/>
      </c>
      <c r="AN53" s="29" t="str">
        <f t="shared" si="162"/>
        <v/>
      </c>
      <c r="AO53" s="29" t="str">
        <f t="shared" si="163"/>
        <v/>
      </c>
      <c r="AP53" s="29" t="str">
        <f t="shared" si="164"/>
        <v/>
      </c>
    </row>
    <row r="54" spans="1:42">
      <c r="A54" s="27" t="s">
        <v>240</v>
      </c>
      <c r="C54" s="33"/>
      <c r="D54" s="37"/>
      <c r="E54" s="37"/>
      <c r="F54" s="37"/>
      <c r="G54" s="37"/>
      <c r="H54" s="37"/>
      <c r="I54" s="37"/>
      <c r="J54" s="37"/>
      <c r="K54" s="37"/>
      <c r="L54" s="40">
        <f t="shared" si="166"/>
        <v>0</v>
      </c>
      <c r="M54" s="217">
        <f t="shared" si="12"/>
        <v>0</v>
      </c>
      <c r="N54" s="219"/>
      <c r="O54" s="28" t="str">
        <f t="shared" si="141"/>
        <v/>
      </c>
      <c r="P54" s="28" t="str">
        <f t="shared" si="142"/>
        <v/>
      </c>
      <c r="Q54" s="28" t="str">
        <f t="shared" si="143"/>
        <v/>
      </c>
      <c r="R54" s="28" t="str">
        <f t="shared" si="144"/>
        <v/>
      </c>
      <c r="S54" s="28" t="str">
        <f t="shared" si="145"/>
        <v/>
      </c>
      <c r="T54" s="28" t="str">
        <f t="shared" si="146"/>
        <v/>
      </c>
      <c r="U54" s="28" t="str">
        <f t="shared" si="147"/>
        <v/>
      </c>
      <c r="V54" s="28" t="str">
        <f t="shared" si="148"/>
        <v/>
      </c>
      <c r="X54" s="223" t="str">
        <f t="shared" si="165"/>
        <v/>
      </c>
      <c r="Y54" s="29" t="str">
        <f t="shared" si="149"/>
        <v/>
      </c>
      <c r="Z54" s="29" t="str">
        <f t="shared" si="150"/>
        <v/>
      </c>
      <c r="AA54" s="29" t="str">
        <f t="shared" si="151"/>
        <v/>
      </c>
      <c r="AB54" s="29" t="str">
        <f t="shared" si="152"/>
        <v/>
      </c>
      <c r="AC54" s="29" t="str">
        <f t="shared" si="153"/>
        <v/>
      </c>
      <c r="AD54" s="29" t="str">
        <f t="shared" si="154"/>
        <v/>
      </c>
      <c r="AE54" s="29" t="str">
        <f t="shared" si="155"/>
        <v/>
      </c>
      <c r="AF54" s="29" t="str">
        <f t="shared" si="156"/>
        <v/>
      </c>
      <c r="AI54" s="29" t="str">
        <f t="shared" si="157"/>
        <v/>
      </c>
      <c r="AJ54" s="29" t="str">
        <f t="shared" si="158"/>
        <v/>
      </c>
      <c r="AK54" s="29" t="str">
        <f t="shared" si="159"/>
        <v/>
      </c>
      <c r="AL54" s="29" t="str">
        <f t="shared" si="160"/>
        <v/>
      </c>
      <c r="AM54" s="29" t="str">
        <f t="shared" si="161"/>
        <v/>
      </c>
      <c r="AN54" s="29" t="str">
        <f t="shared" si="162"/>
        <v/>
      </c>
      <c r="AO54" s="29" t="str">
        <f t="shared" si="163"/>
        <v/>
      </c>
      <c r="AP54" s="29" t="str">
        <f t="shared" si="164"/>
        <v/>
      </c>
    </row>
    <row r="55" spans="1:42">
      <c r="A55" s="27" t="s">
        <v>240</v>
      </c>
      <c r="C55" s="33"/>
      <c r="D55" s="37"/>
      <c r="E55" s="37"/>
      <c r="F55" s="37"/>
      <c r="G55" s="37"/>
      <c r="H55" s="37"/>
      <c r="I55" s="37"/>
      <c r="J55" s="37"/>
      <c r="K55" s="37"/>
      <c r="L55" s="40">
        <f t="shared" si="166"/>
        <v>0</v>
      </c>
      <c r="M55" s="217">
        <f t="shared" si="12"/>
        <v>0</v>
      </c>
      <c r="N55" s="219"/>
      <c r="O55" s="28" t="str">
        <f t="shared" si="141"/>
        <v/>
      </c>
      <c r="P55" s="28" t="str">
        <f t="shared" si="142"/>
        <v/>
      </c>
      <c r="Q55" s="28" t="str">
        <f t="shared" si="143"/>
        <v/>
      </c>
      <c r="R55" s="28" t="str">
        <f t="shared" si="144"/>
        <v/>
      </c>
      <c r="S55" s="28" t="str">
        <f t="shared" si="145"/>
        <v/>
      </c>
      <c r="T55" s="28" t="str">
        <f t="shared" si="146"/>
        <v/>
      </c>
      <c r="U55" s="28" t="str">
        <f t="shared" si="147"/>
        <v/>
      </c>
      <c r="V55" s="28" t="str">
        <f t="shared" si="148"/>
        <v/>
      </c>
      <c r="X55" s="223" t="str">
        <f t="shared" si="165"/>
        <v/>
      </c>
      <c r="Y55" s="29" t="str">
        <f t="shared" si="149"/>
        <v/>
      </c>
      <c r="Z55" s="29" t="str">
        <f t="shared" si="150"/>
        <v/>
      </c>
      <c r="AA55" s="29" t="str">
        <f t="shared" si="151"/>
        <v/>
      </c>
      <c r="AB55" s="29" t="str">
        <f t="shared" si="152"/>
        <v/>
      </c>
      <c r="AC55" s="29" t="str">
        <f t="shared" si="153"/>
        <v/>
      </c>
      <c r="AD55" s="29" t="str">
        <f t="shared" si="154"/>
        <v/>
      </c>
      <c r="AE55" s="29" t="str">
        <f t="shared" si="155"/>
        <v/>
      </c>
      <c r="AF55" s="29" t="str">
        <f t="shared" si="156"/>
        <v/>
      </c>
      <c r="AI55" s="29" t="str">
        <f t="shared" si="157"/>
        <v/>
      </c>
      <c r="AJ55" s="29" t="str">
        <f t="shared" si="158"/>
        <v/>
      </c>
      <c r="AK55" s="29" t="str">
        <f t="shared" si="159"/>
        <v/>
      </c>
      <c r="AL55" s="29" t="str">
        <f t="shared" si="160"/>
        <v/>
      </c>
      <c r="AM55" s="29" t="str">
        <f t="shared" si="161"/>
        <v/>
      </c>
      <c r="AN55" s="29" t="str">
        <f t="shared" si="162"/>
        <v/>
      </c>
      <c r="AO55" s="29" t="str">
        <f t="shared" si="163"/>
        <v/>
      </c>
      <c r="AP55" s="29" t="str">
        <f t="shared" si="164"/>
        <v/>
      </c>
    </row>
    <row r="56" spans="1:42">
      <c r="A56" s="27" t="s">
        <v>240</v>
      </c>
      <c r="C56" s="33"/>
      <c r="D56" s="37"/>
      <c r="E56" s="37"/>
      <c r="F56" s="37"/>
      <c r="G56" s="37"/>
      <c r="H56" s="37"/>
      <c r="I56" s="37"/>
      <c r="J56" s="37"/>
      <c r="K56" s="37"/>
      <c r="L56" s="40">
        <f t="shared" si="166"/>
        <v>0</v>
      </c>
      <c r="M56" s="217">
        <f t="shared" si="12"/>
        <v>0</v>
      </c>
      <c r="N56" s="219"/>
      <c r="O56" s="28" t="str">
        <f t="shared" si="141"/>
        <v/>
      </c>
      <c r="P56" s="28" t="str">
        <f t="shared" si="142"/>
        <v/>
      </c>
      <c r="Q56" s="28" t="str">
        <f t="shared" si="143"/>
        <v/>
      </c>
      <c r="R56" s="28" t="str">
        <f t="shared" si="144"/>
        <v/>
      </c>
      <c r="S56" s="28" t="str">
        <f t="shared" si="145"/>
        <v/>
      </c>
      <c r="T56" s="28" t="str">
        <f t="shared" si="146"/>
        <v/>
      </c>
      <c r="U56" s="28" t="str">
        <f t="shared" si="147"/>
        <v/>
      </c>
      <c r="V56" s="28" t="str">
        <f t="shared" si="148"/>
        <v/>
      </c>
      <c r="X56" s="223" t="str">
        <f t="shared" si="165"/>
        <v/>
      </c>
      <c r="Y56" s="29" t="str">
        <f t="shared" si="149"/>
        <v/>
      </c>
      <c r="Z56" s="29" t="str">
        <f t="shared" si="150"/>
        <v/>
      </c>
      <c r="AA56" s="29" t="str">
        <f t="shared" si="151"/>
        <v/>
      </c>
      <c r="AB56" s="29" t="str">
        <f t="shared" si="152"/>
        <v/>
      </c>
      <c r="AC56" s="29" t="str">
        <f t="shared" si="153"/>
        <v/>
      </c>
      <c r="AD56" s="29" t="str">
        <f t="shared" si="154"/>
        <v/>
      </c>
      <c r="AE56" s="29" t="str">
        <f t="shared" si="155"/>
        <v/>
      </c>
      <c r="AF56" s="29" t="str">
        <f t="shared" si="156"/>
        <v/>
      </c>
      <c r="AI56" s="29" t="str">
        <f t="shared" si="157"/>
        <v/>
      </c>
      <c r="AJ56" s="29" t="str">
        <f t="shared" si="158"/>
        <v/>
      </c>
      <c r="AK56" s="29" t="str">
        <f t="shared" si="159"/>
        <v/>
      </c>
      <c r="AL56" s="29" t="str">
        <f t="shared" si="160"/>
        <v/>
      </c>
      <c r="AM56" s="29" t="str">
        <f t="shared" si="161"/>
        <v/>
      </c>
      <c r="AN56" s="29" t="str">
        <f t="shared" si="162"/>
        <v/>
      </c>
      <c r="AO56" s="29" t="str">
        <f t="shared" si="163"/>
        <v/>
      </c>
      <c r="AP56" s="29" t="str">
        <f t="shared" si="164"/>
        <v/>
      </c>
    </row>
    <row r="57" spans="1:42">
      <c r="A57" s="27" t="s">
        <v>240</v>
      </c>
      <c r="C57" s="33"/>
      <c r="D57" s="37"/>
      <c r="E57" s="37"/>
      <c r="F57" s="37"/>
      <c r="G57" s="37"/>
      <c r="H57" s="37"/>
      <c r="I57" s="37"/>
      <c r="J57" s="37"/>
      <c r="K57" s="37"/>
      <c r="L57" s="40">
        <f t="shared" si="166"/>
        <v>0</v>
      </c>
      <c r="M57" s="217">
        <f t="shared" si="12"/>
        <v>0</v>
      </c>
      <c r="N57" s="219"/>
      <c r="O57" s="28" t="str">
        <f t="shared" si="141"/>
        <v/>
      </c>
      <c r="P57" s="28" t="str">
        <f t="shared" si="142"/>
        <v/>
      </c>
      <c r="Q57" s="28" t="str">
        <f t="shared" si="143"/>
        <v/>
      </c>
      <c r="R57" s="28" t="str">
        <f t="shared" si="144"/>
        <v/>
      </c>
      <c r="S57" s="28" t="str">
        <f t="shared" si="145"/>
        <v/>
      </c>
      <c r="T57" s="28" t="str">
        <f t="shared" si="146"/>
        <v/>
      </c>
      <c r="U57" s="28" t="str">
        <f t="shared" si="147"/>
        <v/>
      </c>
      <c r="V57" s="28" t="str">
        <f t="shared" si="148"/>
        <v/>
      </c>
      <c r="X57" s="223" t="str">
        <f t="shared" si="165"/>
        <v/>
      </c>
      <c r="Y57" s="29" t="str">
        <f t="shared" si="149"/>
        <v/>
      </c>
      <c r="Z57" s="29" t="str">
        <f t="shared" si="150"/>
        <v/>
      </c>
      <c r="AA57" s="29" t="str">
        <f t="shared" si="151"/>
        <v/>
      </c>
      <c r="AB57" s="29" t="str">
        <f t="shared" si="152"/>
        <v/>
      </c>
      <c r="AC57" s="29" t="str">
        <f t="shared" si="153"/>
        <v/>
      </c>
      <c r="AD57" s="29" t="str">
        <f t="shared" si="154"/>
        <v/>
      </c>
      <c r="AE57" s="29" t="str">
        <f t="shared" si="155"/>
        <v/>
      </c>
      <c r="AF57" s="29" t="str">
        <f t="shared" si="156"/>
        <v/>
      </c>
      <c r="AI57" s="29" t="str">
        <f t="shared" si="157"/>
        <v/>
      </c>
      <c r="AJ57" s="29" t="str">
        <f t="shared" si="158"/>
        <v/>
      </c>
      <c r="AK57" s="29" t="str">
        <f t="shared" si="159"/>
        <v/>
      </c>
      <c r="AL57" s="29" t="str">
        <f t="shared" si="160"/>
        <v/>
      </c>
      <c r="AM57" s="29" t="str">
        <f t="shared" si="161"/>
        <v/>
      </c>
      <c r="AN57" s="29" t="str">
        <f t="shared" si="162"/>
        <v/>
      </c>
      <c r="AO57" s="29" t="str">
        <f t="shared" si="163"/>
        <v/>
      </c>
      <c r="AP57" s="29" t="str">
        <f t="shared" si="164"/>
        <v/>
      </c>
    </row>
    <row r="58" spans="1:42">
      <c r="A58" s="27" t="s">
        <v>240</v>
      </c>
      <c r="C58" s="33"/>
      <c r="D58" s="37"/>
      <c r="E58" s="37"/>
      <c r="F58" s="37"/>
      <c r="G58" s="37"/>
      <c r="H58" s="37"/>
      <c r="I58" s="37"/>
      <c r="J58" s="37"/>
      <c r="K58" s="37"/>
      <c r="L58" s="40">
        <f t="shared" si="166"/>
        <v>0</v>
      </c>
      <c r="M58" s="217">
        <f t="shared" si="12"/>
        <v>0</v>
      </c>
      <c r="N58" s="219"/>
      <c r="O58" s="28" t="str">
        <f t="shared" si="141"/>
        <v/>
      </c>
      <c r="P58" s="28" t="str">
        <f t="shared" si="142"/>
        <v/>
      </c>
      <c r="Q58" s="28" t="str">
        <f t="shared" si="143"/>
        <v/>
      </c>
      <c r="R58" s="28" t="str">
        <f t="shared" si="144"/>
        <v/>
      </c>
      <c r="S58" s="28" t="str">
        <f t="shared" si="145"/>
        <v/>
      </c>
      <c r="T58" s="28" t="str">
        <f t="shared" si="146"/>
        <v/>
      </c>
      <c r="U58" s="28" t="str">
        <f t="shared" si="147"/>
        <v/>
      </c>
      <c r="V58" s="28" t="str">
        <f t="shared" si="148"/>
        <v/>
      </c>
      <c r="X58" s="223" t="str">
        <f t="shared" si="165"/>
        <v/>
      </c>
      <c r="Y58" s="29" t="str">
        <f t="shared" si="149"/>
        <v/>
      </c>
      <c r="Z58" s="29" t="str">
        <f t="shared" si="150"/>
        <v/>
      </c>
      <c r="AA58" s="29" t="str">
        <f t="shared" si="151"/>
        <v/>
      </c>
      <c r="AB58" s="29" t="str">
        <f t="shared" si="152"/>
        <v/>
      </c>
      <c r="AC58" s="29" t="str">
        <f t="shared" si="153"/>
        <v/>
      </c>
      <c r="AD58" s="29" t="str">
        <f t="shared" si="154"/>
        <v/>
      </c>
      <c r="AE58" s="29" t="str">
        <f t="shared" si="155"/>
        <v/>
      </c>
      <c r="AF58" s="29" t="str">
        <f t="shared" si="156"/>
        <v/>
      </c>
      <c r="AI58" s="29" t="str">
        <f t="shared" si="157"/>
        <v/>
      </c>
      <c r="AJ58" s="29" t="str">
        <f t="shared" si="158"/>
        <v/>
      </c>
      <c r="AK58" s="29" t="str">
        <f t="shared" si="159"/>
        <v/>
      </c>
      <c r="AL58" s="29" t="str">
        <f t="shared" si="160"/>
        <v/>
      </c>
      <c r="AM58" s="29" t="str">
        <f t="shared" si="161"/>
        <v/>
      </c>
      <c r="AN58" s="29" t="str">
        <f t="shared" si="162"/>
        <v/>
      </c>
      <c r="AO58" s="29" t="str">
        <f t="shared" si="163"/>
        <v/>
      </c>
      <c r="AP58" s="29" t="str">
        <f t="shared" si="164"/>
        <v/>
      </c>
    </row>
    <row r="59" spans="1:42">
      <c r="A59" s="27" t="s">
        <v>240</v>
      </c>
      <c r="C59" s="33"/>
      <c r="D59" s="37"/>
      <c r="E59" s="37"/>
      <c r="F59" s="37"/>
      <c r="G59" s="37"/>
      <c r="H59" s="37"/>
      <c r="I59" s="37"/>
      <c r="J59" s="37"/>
      <c r="K59" s="37"/>
      <c r="L59" s="40">
        <f t="shared" si="166"/>
        <v>0</v>
      </c>
      <c r="M59" s="217">
        <f t="shared" si="12"/>
        <v>0</v>
      </c>
      <c r="N59" s="219"/>
      <c r="O59" s="28" t="str">
        <f t="shared" si="141"/>
        <v/>
      </c>
      <c r="P59" s="28" t="str">
        <f t="shared" si="142"/>
        <v/>
      </c>
      <c r="Q59" s="28" t="str">
        <f t="shared" si="143"/>
        <v/>
      </c>
      <c r="R59" s="28" t="str">
        <f t="shared" si="144"/>
        <v/>
      </c>
      <c r="S59" s="28" t="str">
        <f t="shared" si="145"/>
        <v/>
      </c>
      <c r="T59" s="28" t="str">
        <f t="shared" si="146"/>
        <v/>
      </c>
      <c r="U59" s="28" t="str">
        <f t="shared" si="147"/>
        <v/>
      </c>
      <c r="V59" s="28" t="str">
        <f t="shared" si="148"/>
        <v/>
      </c>
      <c r="X59" s="223" t="str">
        <f t="shared" si="165"/>
        <v/>
      </c>
      <c r="Y59" s="29" t="str">
        <f t="shared" si="149"/>
        <v/>
      </c>
      <c r="Z59" s="29" t="str">
        <f t="shared" si="150"/>
        <v/>
      </c>
      <c r="AA59" s="29" t="str">
        <f t="shared" si="151"/>
        <v/>
      </c>
      <c r="AB59" s="29" t="str">
        <f t="shared" si="152"/>
        <v/>
      </c>
      <c r="AC59" s="29" t="str">
        <f t="shared" si="153"/>
        <v/>
      </c>
      <c r="AD59" s="29" t="str">
        <f t="shared" si="154"/>
        <v/>
      </c>
      <c r="AE59" s="29" t="str">
        <f t="shared" si="155"/>
        <v/>
      </c>
      <c r="AF59" s="29" t="str">
        <f t="shared" si="156"/>
        <v/>
      </c>
      <c r="AI59" s="29" t="str">
        <f t="shared" si="157"/>
        <v/>
      </c>
      <c r="AJ59" s="29" t="str">
        <f t="shared" si="158"/>
        <v/>
      </c>
      <c r="AK59" s="29" t="str">
        <f t="shared" si="159"/>
        <v/>
      </c>
      <c r="AL59" s="29" t="str">
        <f t="shared" si="160"/>
        <v/>
      </c>
      <c r="AM59" s="29" t="str">
        <f t="shared" si="161"/>
        <v/>
      </c>
      <c r="AN59" s="29" t="str">
        <f t="shared" si="162"/>
        <v/>
      </c>
      <c r="AO59" s="29" t="str">
        <f t="shared" si="163"/>
        <v/>
      </c>
      <c r="AP59" s="29" t="str">
        <f t="shared" si="164"/>
        <v/>
      </c>
    </row>
    <row r="60" spans="1:42">
      <c r="A60" s="27" t="s">
        <v>240</v>
      </c>
      <c r="C60" s="33"/>
      <c r="D60" s="37"/>
      <c r="E60" s="37"/>
      <c r="F60" s="37"/>
      <c r="G60" s="37"/>
      <c r="H60" s="37"/>
      <c r="I60" s="37"/>
      <c r="J60" s="37"/>
      <c r="K60" s="37"/>
      <c r="L60" s="40">
        <f t="shared" si="166"/>
        <v>0</v>
      </c>
      <c r="M60" s="217">
        <f t="shared" si="12"/>
        <v>0</v>
      </c>
      <c r="N60" s="219"/>
      <c r="O60" s="28" t="str">
        <f t="shared" si="141"/>
        <v/>
      </c>
      <c r="P60" s="28" t="str">
        <f t="shared" si="142"/>
        <v/>
      </c>
      <c r="Q60" s="28" t="str">
        <f t="shared" si="143"/>
        <v/>
      </c>
      <c r="R60" s="28" t="str">
        <f t="shared" si="144"/>
        <v/>
      </c>
      <c r="S60" s="28" t="str">
        <f t="shared" si="145"/>
        <v/>
      </c>
      <c r="T60" s="28" t="str">
        <f t="shared" si="146"/>
        <v/>
      </c>
      <c r="U60" s="28" t="str">
        <f t="shared" si="147"/>
        <v/>
      </c>
      <c r="V60" s="28" t="str">
        <f t="shared" si="148"/>
        <v/>
      </c>
      <c r="X60" s="223" t="str">
        <f t="shared" si="165"/>
        <v/>
      </c>
      <c r="Y60" s="29" t="str">
        <f t="shared" si="149"/>
        <v/>
      </c>
      <c r="Z60" s="29" t="str">
        <f t="shared" si="150"/>
        <v/>
      </c>
      <c r="AA60" s="29" t="str">
        <f t="shared" si="151"/>
        <v/>
      </c>
      <c r="AB60" s="29" t="str">
        <f t="shared" si="152"/>
        <v/>
      </c>
      <c r="AC60" s="29" t="str">
        <f t="shared" si="153"/>
        <v/>
      </c>
      <c r="AD60" s="29" t="str">
        <f t="shared" si="154"/>
        <v/>
      </c>
      <c r="AE60" s="29" t="str">
        <f t="shared" si="155"/>
        <v/>
      </c>
      <c r="AF60" s="29" t="str">
        <f t="shared" si="156"/>
        <v/>
      </c>
      <c r="AI60" s="29" t="str">
        <f t="shared" si="157"/>
        <v/>
      </c>
      <c r="AJ60" s="29" t="str">
        <f t="shared" si="158"/>
        <v/>
      </c>
      <c r="AK60" s="29" t="str">
        <f t="shared" si="159"/>
        <v/>
      </c>
      <c r="AL60" s="29" t="str">
        <f t="shared" si="160"/>
        <v/>
      </c>
      <c r="AM60" s="29" t="str">
        <f t="shared" si="161"/>
        <v/>
      </c>
      <c r="AN60" s="29" t="str">
        <f t="shared" si="162"/>
        <v/>
      </c>
      <c r="AO60" s="29" t="str">
        <f t="shared" si="163"/>
        <v/>
      </c>
      <c r="AP60" s="29" t="str">
        <f t="shared" si="164"/>
        <v/>
      </c>
    </row>
    <row r="61" spans="1:42">
      <c r="A61" s="27" t="s">
        <v>240</v>
      </c>
      <c r="C61" s="33"/>
      <c r="D61" s="37"/>
      <c r="E61" s="37"/>
      <c r="F61" s="37"/>
      <c r="G61" s="37"/>
      <c r="H61" s="37"/>
      <c r="I61" s="37"/>
      <c r="J61" s="37"/>
      <c r="K61" s="37"/>
      <c r="L61" s="40">
        <f t="shared" si="166"/>
        <v>0</v>
      </c>
      <c r="M61" s="217">
        <f t="shared" si="12"/>
        <v>0</v>
      </c>
      <c r="N61" s="219"/>
      <c r="O61" s="28" t="str">
        <f t="shared" si="141"/>
        <v/>
      </c>
      <c r="P61" s="28" t="str">
        <f t="shared" si="142"/>
        <v/>
      </c>
      <c r="Q61" s="28" t="str">
        <f t="shared" si="143"/>
        <v/>
      </c>
      <c r="R61" s="28" t="str">
        <f t="shared" si="144"/>
        <v/>
      </c>
      <c r="S61" s="28" t="str">
        <f t="shared" si="145"/>
        <v/>
      </c>
      <c r="T61" s="28" t="str">
        <f t="shared" si="146"/>
        <v/>
      </c>
      <c r="U61" s="28" t="str">
        <f t="shared" si="147"/>
        <v/>
      </c>
      <c r="V61" s="28" t="str">
        <f t="shared" si="148"/>
        <v/>
      </c>
      <c r="X61" s="223" t="str">
        <f t="shared" si="165"/>
        <v/>
      </c>
      <c r="Y61" s="29" t="str">
        <f t="shared" si="149"/>
        <v/>
      </c>
      <c r="Z61" s="29" t="str">
        <f t="shared" si="150"/>
        <v/>
      </c>
      <c r="AA61" s="29" t="str">
        <f t="shared" si="151"/>
        <v/>
      </c>
      <c r="AB61" s="29" t="str">
        <f t="shared" si="152"/>
        <v/>
      </c>
      <c r="AC61" s="29" t="str">
        <f t="shared" si="153"/>
        <v/>
      </c>
      <c r="AD61" s="29" t="str">
        <f t="shared" si="154"/>
        <v/>
      </c>
      <c r="AE61" s="29" t="str">
        <f t="shared" si="155"/>
        <v/>
      </c>
      <c r="AF61" s="29" t="str">
        <f t="shared" si="156"/>
        <v/>
      </c>
      <c r="AI61" s="29" t="str">
        <f t="shared" si="157"/>
        <v/>
      </c>
      <c r="AJ61" s="29" t="str">
        <f t="shared" si="158"/>
        <v/>
      </c>
      <c r="AK61" s="29" t="str">
        <f t="shared" si="159"/>
        <v/>
      </c>
      <c r="AL61" s="29" t="str">
        <f t="shared" si="160"/>
        <v/>
      </c>
      <c r="AM61" s="29" t="str">
        <f t="shared" si="161"/>
        <v/>
      </c>
      <c r="AN61" s="29" t="str">
        <f t="shared" si="162"/>
        <v/>
      </c>
      <c r="AO61" s="29" t="str">
        <f t="shared" si="163"/>
        <v/>
      </c>
      <c r="AP61" s="29" t="str">
        <f t="shared" si="164"/>
        <v/>
      </c>
    </row>
    <row r="62" spans="1:42">
      <c r="A62" s="27" t="s">
        <v>240</v>
      </c>
      <c r="C62" s="33"/>
      <c r="D62" s="37"/>
      <c r="E62" s="37"/>
      <c r="F62" s="37"/>
      <c r="G62" s="37"/>
      <c r="H62" s="37"/>
      <c r="I62" s="37"/>
      <c r="J62" s="37"/>
      <c r="K62" s="37"/>
      <c r="L62" s="40">
        <f t="shared" si="166"/>
        <v>0</v>
      </c>
      <c r="M62" s="217">
        <f t="shared" si="12"/>
        <v>0</v>
      </c>
      <c r="N62" s="219"/>
      <c r="O62" s="28" t="str">
        <f t="shared" si="141"/>
        <v/>
      </c>
      <c r="P62" s="28" t="str">
        <f t="shared" si="142"/>
        <v/>
      </c>
      <c r="Q62" s="28" t="str">
        <f t="shared" si="143"/>
        <v/>
      </c>
      <c r="R62" s="28" t="str">
        <f t="shared" si="144"/>
        <v/>
      </c>
      <c r="S62" s="28" t="str">
        <f t="shared" si="145"/>
        <v/>
      </c>
      <c r="T62" s="28" t="str">
        <f t="shared" si="146"/>
        <v/>
      </c>
      <c r="U62" s="28" t="str">
        <f t="shared" si="147"/>
        <v/>
      </c>
      <c r="V62" s="28" t="str">
        <f t="shared" si="148"/>
        <v/>
      </c>
      <c r="X62" s="223" t="str">
        <f t="shared" si="165"/>
        <v/>
      </c>
      <c r="Y62" s="29" t="str">
        <f t="shared" si="149"/>
        <v/>
      </c>
      <c r="Z62" s="29" t="str">
        <f t="shared" si="150"/>
        <v/>
      </c>
      <c r="AA62" s="29" t="str">
        <f t="shared" si="151"/>
        <v/>
      </c>
      <c r="AB62" s="29" t="str">
        <f t="shared" si="152"/>
        <v/>
      </c>
      <c r="AC62" s="29" t="str">
        <f t="shared" si="153"/>
        <v/>
      </c>
      <c r="AD62" s="29" t="str">
        <f t="shared" si="154"/>
        <v/>
      </c>
      <c r="AE62" s="29" t="str">
        <f t="shared" si="155"/>
        <v/>
      </c>
      <c r="AF62" s="29" t="str">
        <f t="shared" si="156"/>
        <v/>
      </c>
      <c r="AI62" s="29" t="str">
        <f t="shared" si="157"/>
        <v/>
      </c>
      <c r="AJ62" s="29" t="str">
        <f t="shared" si="158"/>
        <v/>
      </c>
      <c r="AK62" s="29" t="str">
        <f t="shared" si="159"/>
        <v/>
      </c>
      <c r="AL62" s="29" t="str">
        <f t="shared" si="160"/>
        <v/>
      </c>
      <c r="AM62" s="29" t="str">
        <f t="shared" si="161"/>
        <v/>
      </c>
      <c r="AN62" s="29" t="str">
        <f t="shared" si="162"/>
        <v/>
      </c>
      <c r="AO62" s="29" t="str">
        <f t="shared" si="163"/>
        <v/>
      </c>
      <c r="AP62" s="29" t="str">
        <f t="shared" si="164"/>
        <v/>
      </c>
    </row>
    <row r="63" spans="1:42">
      <c r="A63" s="27" t="s">
        <v>240</v>
      </c>
      <c r="C63" s="33"/>
      <c r="D63" s="37"/>
      <c r="E63" s="37"/>
      <c r="F63" s="37"/>
      <c r="G63" s="37"/>
      <c r="H63" s="37"/>
      <c r="I63" s="37"/>
      <c r="J63" s="37"/>
      <c r="K63" s="37"/>
      <c r="L63" s="40">
        <f t="shared" si="166"/>
        <v>0</v>
      </c>
      <c r="M63" s="217">
        <f t="shared" si="12"/>
        <v>0</v>
      </c>
      <c r="N63" s="219"/>
      <c r="O63" s="28" t="str">
        <f t="shared" si="141"/>
        <v/>
      </c>
      <c r="P63" s="28" t="str">
        <f t="shared" si="142"/>
        <v/>
      </c>
      <c r="Q63" s="28" t="str">
        <f t="shared" si="143"/>
        <v/>
      </c>
      <c r="R63" s="28" t="str">
        <f t="shared" si="144"/>
        <v/>
      </c>
      <c r="S63" s="28" t="str">
        <f t="shared" si="145"/>
        <v/>
      </c>
      <c r="T63" s="28" t="str">
        <f t="shared" si="146"/>
        <v/>
      </c>
      <c r="U63" s="28" t="str">
        <f t="shared" si="147"/>
        <v/>
      </c>
      <c r="V63" s="28" t="str">
        <f t="shared" si="148"/>
        <v/>
      </c>
      <c r="X63" s="223" t="str">
        <f t="shared" si="165"/>
        <v/>
      </c>
      <c r="Y63" s="29" t="str">
        <f t="shared" si="149"/>
        <v/>
      </c>
      <c r="Z63" s="29" t="str">
        <f t="shared" si="150"/>
        <v/>
      </c>
      <c r="AA63" s="29" t="str">
        <f t="shared" si="151"/>
        <v/>
      </c>
      <c r="AB63" s="29" t="str">
        <f t="shared" si="152"/>
        <v/>
      </c>
      <c r="AC63" s="29" t="str">
        <f t="shared" si="153"/>
        <v/>
      </c>
      <c r="AD63" s="29" t="str">
        <f t="shared" si="154"/>
        <v/>
      </c>
      <c r="AE63" s="29" t="str">
        <f t="shared" si="155"/>
        <v/>
      </c>
      <c r="AF63" s="29" t="str">
        <f t="shared" si="156"/>
        <v/>
      </c>
      <c r="AI63" s="29" t="str">
        <f t="shared" si="157"/>
        <v/>
      </c>
      <c r="AJ63" s="29" t="str">
        <f t="shared" si="158"/>
        <v/>
      </c>
      <c r="AK63" s="29" t="str">
        <f t="shared" si="159"/>
        <v/>
      </c>
      <c r="AL63" s="29" t="str">
        <f t="shared" si="160"/>
        <v/>
      </c>
      <c r="AM63" s="29" t="str">
        <f t="shared" si="161"/>
        <v/>
      </c>
      <c r="AN63" s="29" t="str">
        <f t="shared" si="162"/>
        <v/>
      </c>
      <c r="AO63" s="29" t="str">
        <f t="shared" si="163"/>
        <v/>
      </c>
      <c r="AP63" s="29" t="str">
        <f t="shared" si="164"/>
        <v/>
      </c>
    </row>
    <row r="64" spans="1:42">
      <c r="A64" s="27" t="s">
        <v>240</v>
      </c>
      <c r="C64" s="33"/>
      <c r="D64" s="37"/>
      <c r="E64" s="37"/>
      <c r="F64" s="37"/>
      <c r="G64" s="37"/>
      <c r="H64" s="37"/>
      <c r="I64" s="37"/>
      <c r="J64" s="37"/>
      <c r="K64" s="37"/>
      <c r="L64" s="40">
        <f t="shared" si="166"/>
        <v>0</v>
      </c>
      <c r="M64" s="217">
        <f t="shared" si="12"/>
        <v>0</v>
      </c>
      <c r="N64" s="219"/>
      <c r="O64" s="28" t="str">
        <f t="shared" si="141"/>
        <v/>
      </c>
      <c r="P64" s="28" t="str">
        <f t="shared" si="142"/>
        <v/>
      </c>
      <c r="Q64" s="28" t="str">
        <f t="shared" si="143"/>
        <v/>
      </c>
      <c r="R64" s="28" t="str">
        <f t="shared" si="144"/>
        <v/>
      </c>
      <c r="S64" s="28" t="str">
        <f t="shared" si="145"/>
        <v/>
      </c>
      <c r="T64" s="28" t="str">
        <f t="shared" si="146"/>
        <v/>
      </c>
      <c r="U64" s="28" t="str">
        <f t="shared" si="147"/>
        <v/>
      </c>
      <c r="V64" s="28" t="str">
        <f t="shared" si="148"/>
        <v/>
      </c>
      <c r="X64" s="223" t="str">
        <f t="shared" si="165"/>
        <v/>
      </c>
      <c r="Y64" s="29" t="str">
        <f t="shared" si="149"/>
        <v/>
      </c>
      <c r="Z64" s="29" t="str">
        <f t="shared" si="150"/>
        <v/>
      </c>
      <c r="AA64" s="29" t="str">
        <f t="shared" si="151"/>
        <v/>
      </c>
      <c r="AB64" s="29" t="str">
        <f t="shared" si="152"/>
        <v/>
      </c>
      <c r="AC64" s="29" t="str">
        <f t="shared" si="153"/>
        <v/>
      </c>
      <c r="AD64" s="29" t="str">
        <f t="shared" si="154"/>
        <v/>
      </c>
      <c r="AE64" s="29" t="str">
        <f t="shared" si="155"/>
        <v/>
      </c>
      <c r="AF64" s="29" t="str">
        <f t="shared" si="156"/>
        <v/>
      </c>
      <c r="AI64" s="29" t="str">
        <f t="shared" si="157"/>
        <v/>
      </c>
      <c r="AJ64" s="29" t="str">
        <f t="shared" si="158"/>
        <v/>
      </c>
      <c r="AK64" s="29" t="str">
        <f t="shared" si="159"/>
        <v/>
      </c>
      <c r="AL64" s="29" t="str">
        <f t="shared" si="160"/>
        <v/>
      </c>
      <c r="AM64" s="29" t="str">
        <f t="shared" si="161"/>
        <v/>
      </c>
      <c r="AN64" s="29" t="str">
        <f t="shared" si="162"/>
        <v/>
      </c>
      <c r="AO64" s="29" t="str">
        <f t="shared" si="163"/>
        <v/>
      </c>
      <c r="AP64" s="29" t="str">
        <f t="shared" si="164"/>
        <v/>
      </c>
    </row>
    <row r="65" spans="1:42">
      <c r="A65" s="27" t="s">
        <v>240</v>
      </c>
      <c r="C65" s="33"/>
      <c r="D65" s="37"/>
      <c r="E65" s="37"/>
      <c r="F65" s="37"/>
      <c r="G65" s="37"/>
      <c r="H65" s="37"/>
      <c r="I65" s="37"/>
      <c r="J65" s="37"/>
      <c r="K65" s="37"/>
      <c r="L65" s="40">
        <f t="shared" si="166"/>
        <v>0</v>
      </c>
      <c r="M65" s="217">
        <f t="shared" si="12"/>
        <v>0</v>
      </c>
      <c r="N65" s="219"/>
      <c r="O65" s="28" t="str">
        <f t="shared" si="141"/>
        <v/>
      </c>
      <c r="P65" s="28" t="str">
        <f t="shared" si="142"/>
        <v/>
      </c>
      <c r="Q65" s="28" t="str">
        <f t="shared" si="143"/>
        <v/>
      </c>
      <c r="R65" s="28" t="str">
        <f t="shared" si="144"/>
        <v/>
      </c>
      <c r="S65" s="28" t="str">
        <f t="shared" si="145"/>
        <v/>
      </c>
      <c r="T65" s="28" t="str">
        <f t="shared" si="146"/>
        <v/>
      </c>
      <c r="U65" s="28" t="str">
        <f t="shared" si="147"/>
        <v/>
      </c>
      <c r="V65" s="28" t="str">
        <f t="shared" si="148"/>
        <v/>
      </c>
      <c r="Y65" s="29" t="str">
        <f t="shared" si="149"/>
        <v/>
      </c>
      <c r="Z65" s="29" t="str">
        <f t="shared" si="150"/>
        <v/>
      </c>
      <c r="AA65" s="29" t="str">
        <f t="shared" si="151"/>
        <v/>
      </c>
      <c r="AB65" s="29" t="str">
        <f t="shared" si="152"/>
        <v/>
      </c>
      <c r="AC65" s="29" t="str">
        <f t="shared" si="153"/>
        <v/>
      </c>
      <c r="AD65" s="29" t="str">
        <f t="shared" si="154"/>
        <v/>
      </c>
      <c r="AE65" s="29" t="str">
        <f t="shared" si="155"/>
        <v/>
      </c>
      <c r="AF65" s="29" t="str">
        <f t="shared" si="156"/>
        <v/>
      </c>
      <c r="AI65" s="29" t="str">
        <f t="shared" si="157"/>
        <v/>
      </c>
      <c r="AJ65" s="29" t="str">
        <f t="shared" si="158"/>
        <v/>
      </c>
      <c r="AK65" s="29" t="str">
        <f t="shared" si="159"/>
        <v/>
      </c>
      <c r="AL65" s="29" t="str">
        <f t="shared" si="160"/>
        <v/>
      </c>
      <c r="AM65" s="29" t="str">
        <f t="shared" si="161"/>
        <v/>
      </c>
      <c r="AN65" s="29" t="str">
        <f t="shared" si="162"/>
        <v/>
      </c>
      <c r="AO65" s="29" t="str">
        <f t="shared" si="163"/>
        <v/>
      </c>
      <c r="AP65" s="29" t="str">
        <f t="shared" si="164"/>
        <v/>
      </c>
    </row>
    <row r="66" spans="1:42">
      <c r="A66" s="27" t="s">
        <v>240</v>
      </c>
      <c r="C66" s="33"/>
      <c r="D66" s="37"/>
      <c r="E66" s="37"/>
      <c r="F66" s="37"/>
      <c r="G66" s="37"/>
      <c r="H66" s="37"/>
      <c r="I66" s="37"/>
      <c r="J66" s="37"/>
      <c r="K66" s="37"/>
      <c r="L66" s="40">
        <f t="shared" si="166"/>
        <v>0</v>
      </c>
      <c r="M66" s="217">
        <f t="shared" si="12"/>
        <v>0</v>
      </c>
      <c r="N66" s="219"/>
      <c r="O66" s="28" t="str">
        <f t="shared" si="141"/>
        <v/>
      </c>
      <c r="P66" s="28" t="str">
        <f t="shared" si="142"/>
        <v/>
      </c>
      <c r="Q66" s="28" t="str">
        <f t="shared" si="143"/>
        <v/>
      </c>
      <c r="R66" s="28" t="str">
        <f t="shared" si="144"/>
        <v/>
      </c>
      <c r="S66" s="28" t="str">
        <f t="shared" si="145"/>
        <v/>
      </c>
      <c r="T66" s="28" t="str">
        <f t="shared" si="146"/>
        <v/>
      </c>
      <c r="U66" s="28" t="str">
        <f t="shared" si="147"/>
        <v/>
      </c>
      <c r="V66" s="28" t="str">
        <f t="shared" si="148"/>
        <v/>
      </c>
      <c r="Y66" s="29" t="str">
        <f t="shared" si="149"/>
        <v/>
      </c>
      <c r="Z66" s="29" t="str">
        <f t="shared" si="150"/>
        <v/>
      </c>
      <c r="AA66" s="29" t="str">
        <f t="shared" si="151"/>
        <v/>
      </c>
      <c r="AB66" s="29" t="str">
        <f t="shared" si="152"/>
        <v/>
      </c>
      <c r="AC66" s="29" t="str">
        <f t="shared" si="153"/>
        <v/>
      </c>
      <c r="AD66" s="29" t="str">
        <f t="shared" si="154"/>
        <v/>
      </c>
      <c r="AE66" s="29" t="str">
        <f t="shared" si="155"/>
        <v/>
      </c>
      <c r="AF66" s="29" t="str">
        <f t="shared" si="156"/>
        <v/>
      </c>
      <c r="AI66" s="29" t="str">
        <f t="shared" si="157"/>
        <v/>
      </c>
      <c r="AJ66" s="29" t="str">
        <f t="shared" si="158"/>
        <v/>
      </c>
      <c r="AK66" s="29" t="str">
        <f t="shared" si="159"/>
        <v/>
      </c>
      <c r="AL66" s="29" t="str">
        <f t="shared" si="160"/>
        <v/>
      </c>
      <c r="AM66" s="29" t="str">
        <f t="shared" si="161"/>
        <v/>
      </c>
      <c r="AN66" s="29" t="str">
        <f t="shared" si="162"/>
        <v/>
      </c>
      <c r="AO66" s="29" t="str">
        <f t="shared" si="163"/>
        <v/>
      </c>
      <c r="AP66" s="29" t="str">
        <f t="shared" si="164"/>
        <v/>
      </c>
    </row>
    <row r="67" spans="1:42">
      <c r="A67" s="27" t="s">
        <v>240</v>
      </c>
      <c r="C67" s="33"/>
      <c r="D67" s="37"/>
      <c r="E67" s="37"/>
      <c r="F67" s="37"/>
      <c r="G67" s="37"/>
      <c r="H67" s="37"/>
      <c r="I67" s="37"/>
      <c r="J67" s="37"/>
      <c r="K67" s="37"/>
      <c r="L67" s="40">
        <f t="shared" si="166"/>
        <v>0</v>
      </c>
      <c r="M67" s="217">
        <f t="shared" ref="M67" si="167">X67</f>
        <v>0</v>
      </c>
      <c r="N67" s="219"/>
      <c r="O67" s="28" t="str">
        <f t="shared" si="141"/>
        <v/>
      </c>
      <c r="P67" s="28" t="str">
        <f t="shared" si="142"/>
        <v/>
      </c>
      <c r="Q67" s="28" t="str">
        <f t="shared" si="143"/>
        <v/>
      </c>
      <c r="R67" s="28" t="str">
        <f t="shared" si="144"/>
        <v/>
      </c>
      <c r="S67" s="28" t="str">
        <f t="shared" si="145"/>
        <v/>
      </c>
      <c r="T67" s="28" t="str">
        <f t="shared" si="146"/>
        <v/>
      </c>
      <c r="U67" s="28" t="str">
        <f t="shared" si="147"/>
        <v/>
      </c>
      <c r="V67" s="28" t="str">
        <f t="shared" si="148"/>
        <v/>
      </c>
      <c r="Y67" s="29" t="str">
        <f t="shared" si="149"/>
        <v/>
      </c>
      <c r="Z67" s="29" t="str">
        <f t="shared" si="150"/>
        <v/>
      </c>
      <c r="AA67" s="29" t="str">
        <f t="shared" si="151"/>
        <v/>
      </c>
      <c r="AB67" s="29" t="str">
        <f t="shared" si="152"/>
        <v/>
      </c>
      <c r="AC67" s="29" t="str">
        <f t="shared" si="153"/>
        <v/>
      </c>
      <c r="AD67" s="29" t="str">
        <f t="shared" si="154"/>
        <v/>
      </c>
      <c r="AE67" s="29" t="str">
        <f t="shared" si="155"/>
        <v/>
      </c>
      <c r="AF67" s="29" t="str">
        <f t="shared" si="156"/>
        <v/>
      </c>
      <c r="AI67" s="29" t="str">
        <f t="shared" si="157"/>
        <v/>
      </c>
      <c r="AJ67" s="29" t="str">
        <f t="shared" si="158"/>
        <v/>
      </c>
      <c r="AK67" s="29" t="str">
        <f t="shared" si="159"/>
        <v/>
      </c>
      <c r="AL67" s="29" t="str">
        <f t="shared" si="160"/>
        <v/>
      </c>
      <c r="AM67" s="29" t="str">
        <f t="shared" si="161"/>
        <v/>
      </c>
      <c r="AN67" s="29" t="str">
        <f t="shared" si="162"/>
        <v/>
      </c>
      <c r="AO67" s="29" t="str">
        <f t="shared" si="163"/>
        <v/>
      </c>
      <c r="AP67" s="29" t="str">
        <f t="shared" si="164"/>
        <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X156"/>
  <sheetViews>
    <sheetView topLeftCell="A49"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0.98000000000000009</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204231</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 t="shared" si="0"/>
        <v>x</v>
      </c>
      <c r="K3" s="11" t="str">
        <f t="shared" si="0"/>
        <v/>
      </c>
      <c r="L3" s="11" t="str">
        <f t="shared" si="0"/>
        <v/>
      </c>
      <c r="M3" s="11" t="str">
        <f t="shared" si="0"/>
        <v/>
      </c>
      <c r="N3" s="11" t="str">
        <f t="shared" si="0"/>
        <v/>
      </c>
      <c r="O3" s="11" t="str">
        <f t="shared" si="0"/>
        <v/>
      </c>
      <c r="P3" s="11" t="str">
        <f t="shared" si="0"/>
        <v/>
      </c>
      <c r="Q3" s="11" t="str">
        <f t="shared" si="0"/>
        <v/>
      </c>
      <c r="R3" s="11" t="str">
        <f t="shared" si="0"/>
        <v/>
      </c>
      <c r="S3" s="11" t="str">
        <f t="shared" si="0"/>
        <v/>
      </c>
      <c r="T3" s="11" t="str">
        <f t="shared" si="0"/>
        <v>x</v>
      </c>
      <c r="U3" s="11" t="str">
        <f t="shared" si="0"/>
        <v/>
      </c>
      <c r="V3" s="11" t="str">
        <f t="shared" si="0"/>
        <v/>
      </c>
      <c r="W3" s="11" t="str">
        <f t="shared" si="0"/>
        <v/>
      </c>
      <c r="X3" s="11" t="str">
        <f t="shared" si="0"/>
        <v/>
      </c>
      <c r="Y3" s="11" t="str">
        <f t="shared" si="0"/>
        <v/>
      </c>
      <c r="Z3" s="11" t="str">
        <f t="shared" si="0"/>
        <v/>
      </c>
      <c r="AA3" s="11" t="str">
        <f t="shared" si="0"/>
        <v/>
      </c>
      <c r="AB3" s="11" t="str">
        <f t="shared" si="0"/>
        <v>x</v>
      </c>
      <c r="AC3" s="11" t="str">
        <f t="shared" si="0"/>
        <v/>
      </c>
      <c r="AD3" s="11" t="str">
        <f t="shared" si="0"/>
        <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v>40</v>
      </c>
      <c r="B6" s="7" t="s">
        <v>198</v>
      </c>
      <c r="C6" s="17"/>
      <c r="D6" s="17"/>
      <c r="E6" s="17"/>
      <c r="F6" s="17"/>
      <c r="G6" s="17"/>
      <c r="H6" s="17"/>
      <c r="I6" s="17"/>
      <c r="J6" s="17" t="s">
        <v>95</v>
      </c>
      <c r="K6" s="17"/>
      <c r="L6" s="17"/>
      <c r="M6" s="17"/>
      <c r="N6" s="17"/>
      <c r="O6" s="17"/>
      <c r="P6" s="17"/>
      <c r="Q6" s="17"/>
      <c r="R6" s="17"/>
      <c r="S6" s="17"/>
      <c r="T6" s="17" t="s">
        <v>95</v>
      </c>
      <c r="U6" s="17"/>
      <c r="V6" s="17"/>
      <c r="W6" s="17"/>
      <c r="X6" s="17"/>
      <c r="Y6" s="17"/>
      <c r="Z6" s="17"/>
      <c r="AA6" s="17"/>
      <c r="AB6" s="17"/>
      <c r="AC6" s="17"/>
      <c r="AD6" s="17"/>
      <c r="AE6" s="17"/>
    </row>
    <row r="7" spans="1:32" ht="15" customHeight="1">
      <c r="A7" s="18">
        <v>40</v>
      </c>
      <c r="B7" s="7" t="s">
        <v>199</v>
      </c>
      <c r="C7" s="17"/>
      <c r="D7" s="17"/>
      <c r="E7" s="17"/>
      <c r="F7" s="17"/>
      <c r="G7" s="17"/>
      <c r="H7" s="17"/>
      <c r="I7" s="17"/>
      <c r="J7" s="17" t="s">
        <v>95</v>
      </c>
      <c r="K7" s="17"/>
      <c r="L7" s="17"/>
      <c r="M7" s="17"/>
      <c r="N7" s="17"/>
      <c r="O7" s="17"/>
      <c r="P7" s="17"/>
      <c r="Q7" s="17"/>
      <c r="R7" s="17"/>
      <c r="S7" s="17"/>
      <c r="T7" s="17" t="s">
        <v>95</v>
      </c>
      <c r="U7" s="17"/>
      <c r="V7" s="17"/>
      <c r="W7" s="17"/>
      <c r="X7" s="17"/>
      <c r="Y7" s="17"/>
      <c r="Z7" s="17"/>
      <c r="AA7" s="17"/>
      <c r="AB7" s="17"/>
      <c r="AC7" s="17"/>
      <c r="AD7" s="17"/>
      <c r="AE7" s="17"/>
    </row>
    <row r="8" spans="1:32" ht="15" customHeight="1">
      <c r="A8" s="18">
        <v>10</v>
      </c>
      <c r="B8" s="7" t="s">
        <v>200</v>
      </c>
      <c r="C8" s="17"/>
      <c r="D8" s="17"/>
      <c r="E8" s="17"/>
      <c r="F8" s="17"/>
      <c r="G8" s="17"/>
      <c r="H8" s="17"/>
      <c r="I8" s="17"/>
      <c r="J8" s="17" t="s">
        <v>95</v>
      </c>
      <c r="K8" s="17"/>
      <c r="L8" s="17"/>
      <c r="M8" s="17"/>
      <c r="N8" s="17"/>
      <c r="O8" s="17"/>
      <c r="P8" s="17"/>
      <c r="Q8" s="17"/>
      <c r="R8" s="17"/>
      <c r="S8" s="17"/>
      <c r="T8" s="17" t="s">
        <v>95</v>
      </c>
      <c r="U8" s="17"/>
      <c r="V8" s="17"/>
      <c r="W8" s="17"/>
      <c r="X8" s="17"/>
      <c r="Y8" s="17"/>
      <c r="Z8" s="17"/>
      <c r="AA8" s="17"/>
      <c r="AB8" s="17" t="s">
        <v>95</v>
      </c>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v>10</v>
      </c>
      <c r="B10" s="7" t="s">
        <v>202</v>
      </c>
      <c r="C10" s="17"/>
      <c r="D10" s="17"/>
      <c r="E10" s="17"/>
      <c r="F10" s="17"/>
      <c r="G10" s="17"/>
      <c r="H10" s="17"/>
      <c r="I10" s="17"/>
      <c r="J10" s="17" t="s">
        <v>95</v>
      </c>
      <c r="K10" s="17"/>
      <c r="L10" s="17"/>
      <c r="M10" s="17"/>
      <c r="N10" s="17"/>
      <c r="O10" s="17"/>
      <c r="P10" s="17"/>
      <c r="Q10" s="17"/>
      <c r="R10" s="17"/>
      <c r="S10" s="17"/>
      <c r="T10" s="17" t="s">
        <v>95</v>
      </c>
      <c r="U10" s="17"/>
      <c r="V10" s="17"/>
      <c r="W10" s="17"/>
      <c r="X10" s="17"/>
      <c r="Y10" s="17"/>
      <c r="Z10" s="17"/>
      <c r="AA10" s="17"/>
      <c r="AB10" s="17" t="s">
        <v>95</v>
      </c>
      <c r="AC10" s="17"/>
      <c r="AD10" s="17"/>
      <c r="AE10" s="17"/>
    </row>
    <row r="11" spans="1:32" ht="15" customHeight="1">
      <c r="A11" s="18"/>
      <c r="B11" s="50"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c r="B12" s="50" t="s">
        <v>204</v>
      </c>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row>
    <row r="13" spans="1:32" ht="15" customHeight="1">
      <c r="A13" s="18"/>
      <c r="B13" s="50"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c r="B14" s="50"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50"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row>
    <row r="20" spans="1:50" ht="15" customHeight="1"/>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0.4</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f t="shared" si="2"/>
        <v>0.39200000000000007</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f t="shared" si="2"/>
        <v>0.39200000000000007</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f>IF(SUM(C23:AE23)&gt;0,SUM(C23:AE23),"")</f>
        <v>0.78400000000000014</v>
      </c>
    </row>
    <row r="24" spans="1:50" ht="15" customHeight="1">
      <c r="A24" s="21">
        <f t="shared" si="1"/>
        <v>0.4</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0.39200000000000007</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f t="shared" si="3"/>
        <v>0.39200000000000007</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f t="shared" ref="AF24:AF35" si="4">IF(SUM(C24:AE24)&gt;0,SUM(C24:AE24),"")</f>
        <v>0.78400000000000014</v>
      </c>
    </row>
    <row r="25" spans="1:50" ht="15" customHeight="1">
      <c r="A25" s="21">
        <f t="shared" si="1"/>
        <v>0.1</v>
      </c>
      <c r="B25" s="7" t="s">
        <v>200</v>
      </c>
      <c r="C25" s="41" t="str">
        <f t="shared" si="3"/>
        <v/>
      </c>
      <c r="D25" s="41" t="str">
        <f t="shared" si="3"/>
        <v/>
      </c>
      <c r="E25" s="41" t="str">
        <f t="shared" si="3"/>
        <v/>
      </c>
      <c r="F25" s="41" t="str">
        <f t="shared" si="3"/>
        <v/>
      </c>
      <c r="G25" s="41" t="str">
        <f t="shared" si="3"/>
        <v/>
      </c>
      <c r="H25" s="41" t="str">
        <f t="shared" si="3"/>
        <v/>
      </c>
      <c r="I25" s="41" t="str">
        <f t="shared" si="3"/>
        <v/>
      </c>
      <c r="J25" s="41">
        <f t="shared" si="3"/>
        <v>9.8000000000000018E-2</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f t="shared" si="3"/>
        <v>9.8000000000000018E-2</v>
      </c>
      <c r="U25" s="41" t="str">
        <f t="shared" si="3"/>
        <v/>
      </c>
      <c r="V25" s="41" t="str">
        <f t="shared" si="3"/>
        <v/>
      </c>
      <c r="W25" s="41" t="str">
        <f t="shared" si="3"/>
        <v/>
      </c>
      <c r="X25" s="41" t="str">
        <f t="shared" si="3"/>
        <v/>
      </c>
      <c r="Y25" s="41" t="str">
        <f t="shared" si="3"/>
        <v/>
      </c>
      <c r="Z25" s="41" t="str">
        <f t="shared" si="3"/>
        <v/>
      </c>
      <c r="AA25" s="41" t="str">
        <f t="shared" si="3"/>
        <v/>
      </c>
      <c r="AB25" s="41">
        <f t="shared" si="3"/>
        <v>9.8000000000000018E-2</v>
      </c>
      <c r="AC25" s="41" t="str">
        <f t="shared" si="3"/>
        <v/>
      </c>
      <c r="AD25" s="41" t="str">
        <f t="shared" si="3"/>
        <v/>
      </c>
      <c r="AE25" s="41" t="str">
        <f t="shared" si="3"/>
        <v/>
      </c>
      <c r="AF25" s="8">
        <f t="shared" si="4"/>
        <v>0.29400000000000004</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0.1</v>
      </c>
      <c r="B27" s="7" t="s">
        <v>202</v>
      </c>
      <c r="C27" s="41" t="str">
        <f t="shared" si="3"/>
        <v/>
      </c>
      <c r="D27" s="41" t="str">
        <f t="shared" si="3"/>
        <v/>
      </c>
      <c r="E27" s="41" t="str">
        <f t="shared" si="3"/>
        <v/>
      </c>
      <c r="F27" s="41" t="str">
        <f t="shared" si="3"/>
        <v/>
      </c>
      <c r="G27" s="41" t="str">
        <f t="shared" si="3"/>
        <v/>
      </c>
      <c r="H27" s="41" t="str">
        <f t="shared" si="3"/>
        <v/>
      </c>
      <c r="I27" s="41" t="str">
        <f t="shared" si="3"/>
        <v/>
      </c>
      <c r="J27" s="41">
        <f t="shared" si="3"/>
        <v>9.8000000000000018E-2</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f t="shared" si="3"/>
        <v>9.8000000000000018E-2</v>
      </c>
      <c r="U27" s="41" t="str">
        <f t="shared" si="3"/>
        <v/>
      </c>
      <c r="V27" s="41" t="str">
        <f t="shared" si="3"/>
        <v/>
      </c>
      <c r="W27" s="41" t="str">
        <f t="shared" si="3"/>
        <v/>
      </c>
      <c r="X27" s="41" t="str">
        <f t="shared" si="3"/>
        <v/>
      </c>
      <c r="Y27" s="41" t="str">
        <f t="shared" si="3"/>
        <v/>
      </c>
      <c r="Z27" s="41" t="str">
        <f t="shared" si="3"/>
        <v/>
      </c>
      <c r="AA27" s="41" t="str">
        <f t="shared" si="3"/>
        <v/>
      </c>
      <c r="AB27" s="41">
        <f t="shared" si="3"/>
        <v>9.8000000000000018E-2</v>
      </c>
      <c r="AC27" s="41" t="str">
        <f t="shared" si="3"/>
        <v/>
      </c>
      <c r="AD27" s="41" t="str">
        <f t="shared" si="3"/>
        <v/>
      </c>
      <c r="AE27" s="41" t="str">
        <f t="shared" si="3"/>
        <v/>
      </c>
      <c r="AF27" s="8">
        <f t="shared" si="4"/>
        <v>0.29400000000000004</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v>
      </c>
      <c r="B29" s="7" t="s">
        <v>204</v>
      </c>
      <c r="C29" s="41" t="str">
        <f t="shared" si="3"/>
        <v/>
      </c>
      <c r="D29" s="41" t="str">
        <f t="shared" si="3"/>
        <v/>
      </c>
      <c r="E29" s="41" t="str">
        <f t="shared" si="3"/>
        <v/>
      </c>
      <c r="F29" s="41" t="str">
        <f t="shared" si="3"/>
        <v/>
      </c>
      <c r="G29" s="41" t="str">
        <f t="shared" si="3"/>
        <v/>
      </c>
      <c r="H29" s="41" t="str">
        <f t="shared" si="3"/>
        <v/>
      </c>
      <c r="I29" s="41" t="str">
        <f t="shared" si="3"/>
        <v/>
      </c>
      <c r="J29" s="41" t="str">
        <f t="shared" si="3"/>
        <v/>
      </c>
      <c r="K29" s="41" t="str">
        <f t="shared" si="3"/>
        <v/>
      </c>
      <c r="L29" s="41" t="str">
        <f t="shared" si="3"/>
        <v/>
      </c>
      <c r="M29" s="41" t="str">
        <f t="shared" si="3"/>
        <v/>
      </c>
      <c r="N29" s="41" t="str">
        <f t="shared" si="3"/>
        <v/>
      </c>
      <c r="O29" s="41" t="str">
        <f t="shared" si="3"/>
        <v/>
      </c>
      <c r="P29" s="41" t="str">
        <f t="shared" si="3"/>
        <v/>
      </c>
      <c r="Q29" s="41" t="str">
        <f t="shared" si="3"/>
        <v/>
      </c>
      <c r="R29" s="41" t="str">
        <f t="shared" si="3"/>
        <v/>
      </c>
      <c r="S29" s="41" t="str">
        <f t="shared" si="3"/>
        <v/>
      </c>
      <c r="T29" s="41" t="str">
        <f t="shared" si="3"/>
        <v/>
      </c>
      <c r="U29" s="41" t="str">
        <f t="shared" si="3"/>
        <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t="str">
        <f t="shared" si="3"/>
        <v/>
      </c>
      <c r="AE29" s="41" t="str">
        <f t="shared" si="3"/>
        <v/>
      </c>
      <c r="AF29" s="8" t="str">
        <f t="shared" si="4"/>
        <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t="str">
        <f t="shared" si="3"/>
        <v/>
      </c>
      <c r="AF31" s="8" t="str">
        <f t="shared" si="4"/>
        <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t="str">
        <f t="shared" ref="D36:AE36" si="7">IF(SUM(D23:D35)&gt;0,SUM(D23:D35),"")</f>
        <v/>
      </c>
      <c r="E36" s="22" t="str">
        <f t="shared" si="7"/>
        <v/>
      </c>
      <c r="F36" s="22" t="str">
        <f t="shared" si="7"/>
        <v/>
      </c>
      <c r="G36" s="22" t="str">
        <f t="shared" si="7"/>
        <v/>
      </c>
      <c r="H36" s="22" t="str">
        <f t="shared" si="7"/>
        <v/>
      </c>
      <c r="I36" s="22" t="str">
        <f t="shared" si="7"/>
        <v/>
      </c>
      <c r="J36" s="22">
        <f t="shared" si="7"/>
        <v>0.98000000000000009</v>
      </c>
      <c r="K36" s="22" t="str">
        <f t="shared" si="7"/>
        <v/>
      </c>
      <c r="L36" s="22" t="str">
        <f t="shared" si="7"/>
        <v/>
      </c>
      <c r="M36" s="22" t="str">
        <f t="shared" si="7"/>
        <v/>
      </c>
      <c r="N36" s="22" t="str">
        <f t="shared" si="7"/>
        <v/>
      </c>
      <c r="O36" s="22" t="str">
        <f t="shared" si="7"/>
        <v/>
      </c>
      <c r="P36" s="22" t="str">
        <f t="shared" si="7"/>
        <v/>
      </c>
      <c r="Q36" s="22" t="str">
        <f t="shared" si="7"/>
        <v/>
      </c>
      <c r="R36" s="22" t="str">
        <f t="shared" si="7"/>
        <v/>
      </c>
      <c r="S36" s="22" t="str">
        <f t="shared" si="7"/>
        <v/>
      </c>
      <c r="T36" s="22">
        <f t="shared" si="7"/>
        <v>0.98000000000000009</v>
      </c>
      <c r="U36" s="22" t="str">
        <f t="shared" si="7"/>
        <v/>
      </c>
      <c r="V36" s="22" t="str">
        <f t="shared" si="7"/>
        <v/>
      </c>
      <c r="W36" s="22" t="str">
        <f t="shared" si="7"/>
        <v/>
      </c>
      <c r="X36" s="22" t="str">
        <f t="shared" si="7"/>
        <v/>
      </c>
      <c r="Y36" s="22" t="str">
        <f t="shared" si="7"/>
        <v/>
      </c>
      <c r="Z36" s="22" t="str">
        <f t="shared" si="7"/>
        <v/>
      </c>
      <c r="AA36" s="22" t="str">
        <f t="shared" si="7"/>
        <v/>
      </c>
      <c r="AB36" s="22">
        <f t="shared" si="7"/>
        <v>0.19600000000000004</v>
      </c>
      <c r="AC36" s="22" t="str">
        <f t="shared" si="7"/>
        <v/>
      </c>
      <c r="AD36" s="22" t="str">
        <f t="shared" si="7"/>
        <v/>
      </c>
      <c r="AE36" s="22"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0.4</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f t="shared" si="9"/>
        <v>0.4</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f t="shared" si="9"/>
        <v>0.4</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f>IF(SUM(C40:AE40)&gt;0,SUM(C40:AE40),"")</f>
        <v>0.8</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0.4</v>
      </c>
      <c r="B41" s="7" t="s">
        <v>199</v>
      </c>
      <c r="C41" s="41" t="str">
        <f t="shared" si="9"/>
        <v/>
      </c>
      <c r="D41" s="41" t="str">
        <f t="shared" si="9"/>
        <v/>
      </c>
      <c r="E41" s="41" t="str">
        <f t="shared" si="9"/>
        <v/>
      </c>
      <c r="F41" s="41" t="str">
        <f t="shared" si="9"/>
        <v/>
      </c>
      <c r="G41" s="41" t="str">
        <f t="shared" si="9"/>
        <v/>
      </c>
      <c r="H41" s="41" t="str">
        <f t="shared" si="9"/>
        <v/>
      </c>
      <c r="I41" s="41" t="str">
        <f t="shared" si="9"/>
        <v/>
      </c>
      <c r="J41" s="41">
        <f t="shared" si="9"/>
        <v>0.4</v>
      </c>
      <c r="K41" s="41" t="str">
        <f t="shared" si="9"/>
        <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f t="shared" si="9"/>
        <v>0.4</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f t="shared" ref="AF41:AF52" si="10">IF(SUM(C41:AE41)&gt;0,SUM(C41:AE41),"")</f>
        <v>0.8</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0.1</v>
      </c>
      <c r="B42" s="7" t="s">
        <v>200</v>
      </c>
      <c r="C42" s="41" t="str">
        <f t="shared" si="9"/>
        <v/>
      </c>
      <c r="D42" s="41" t="str">
        <f t="shared" si="9"/>
        <v/>
      </c>
      <c r="E42" s="41" t="str">
        <f t="shared" si="9"/>
        <v/>
      </c>
      <c r="F42" s="41" t="str">
        <f t="shared" si="9"/>
        <v/>
      </c>
      <c r="G42" s="41" t="str">
        <f t="shared" si="9"/>
        <v/>
      </c>
      <c r="H42" s="41" t="str">
        <f t="shared" si="9"/>
        <v/>
      </c>
      <c r="I42" s="41" t="str">
        <f t="shared" si="9"/>
        <v/>
      </c>
      <c r="J42" s="41">
        <f t="shared" si="9"/>
        <v>0.1</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f t="shared" si="9"/>
        <v>0.1</v>
      </c>
      <c r="U42" s="41" t="str">
        <f t="shared" si="9"/>
        <v/>
      </c>
      <c r="V42" s="41" t="str">
        <f t="shared" si="9"/>
        <v/>
      </c>
      <c r="W42" s="41" t="str">
        <f t="shared" si="9"/>
        <v/>
      </c>
      <c r="X42" s="41" t="str">
        <f t="shared" si="9"/>
        <v/>
      </c>
      <c r="Y42" s="41" t="str">
        <f t="shared" si="9"/>
        <v/>
      </c>
      <c r="Z42" s="41" t="str">
        <f t="shared" si="9"/>
        <v/>
      </c>
      <c r="AA42" s="41" t="str">
        <f t="shared" si="9"/>
        <v/>
      </c>
      <c r="AB42" s="41">
        <f t="shared" si="9"/>
        <v>0.1</v>
      </c>
      <c r="AC42" s="41" t="str">
        <f t="shared" si="9"/>
        <v/>
      </c>
      <c r="AD42" s="41" t="str">
        <f t="shared" si="9"/>
        <v/>
      </c>
      <c r="AE42" s="41" t="str">
        <f t="shared" si="9"/>
        <v/>
      </c>
      <c r="AF42" s="8">
        <f t="shared" si="10"/>
        <v>0.30000000000000004</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0.1</v>
      </c>
      <c r="B44" s="7" t="s">
        <v>202</v>
      </c>
      <c r="C44" s="41" t="str">
        <f t="shared" si="9"/>
        <v/>
      </c>
      <c r="D44" s="41" t="str">
        <f t="shared" si="9"/>
        <v/>
      </c>
      <c r="E44" s="41" t="str">
        <f t="shared" si="9"/>
        <v/>
      </c>
      <c r="F44" s="41" t="str">
        <f t="shared" si="9"/>
        <v/>
      </c>
      <c r="G44" s="41" t="str">
        <f t="shared" si="9"/>
        <v/>
      </c>
      <c r="H44" s="41" t="str">
        <f t="shared" si="9"/>
        <v/>
      </c>
      <c r="I44" s="41" t="str">
        <f t="shared" si="9"/>
        <v/>
      </c>
      <c r="J44" s="41">
        <f t="shared" si="9"/>
        <v>0.1</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f t="shared" si="9"/>
        <v>0.1</v>
      </c>
      <c r="U44" s="41" t="str">
        <f t="shared" si="9"/>
        <v/>
      </c>
      <c r="V44" s="41" t="str">
        <f t="shared" si="9"/>
        <v/>
      </c>
      <c r="W44" s="41" t="str">
        <f t="shared" si="9"/>
        <v/>
      </c>
      <c r="X44" s="41" t="str">
        <f t="shared" si="9"/>
        <v/>
      </c>
      <c r="Y44" s="41" t="str">
        <f t="shared" si="9"/>
        <v/>
      </c>
      <c r="Z44" s="41" t="str">
        <f t="shared" si="9"/>
        <v/>
      </c>
      <c r="AA44" s="41" t="str">
        <f t="shared" si="9"/>
        <v/>
      </c>
      <c r="AB44" s="41">
        <f t="shared" si="9"/>
        <v>0.1</v>
      </c>
      <c r="AC44" s="41" t="str">
        <f t="shared" si="9"/>
        <v/>
      </c>
      <c r="AD44" s="41" t="str">
        <f t="shared" si="9"/>
        <v/>
      </c>
      <c r="AE44" s="41" t="str">
        <f t="shared" si="9"/>
        <v/>
      </c>
      <c r="AF44" s="8">
        <f t="shared" si="10"/>
        <v>0.30000000000000004</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v>
      </c>
      <c r="B46" s="7" t="s">
        <v>204</v>
      </c>
      <c r="C46" s="41" t="str">
        <f t="shared" si="9"/>
        <v/>
      </c>
      <c r="D46" s="41" t="str">
        <f t="shared" si="9"/>
        <v/>
      </c>
      <c r="E46" s="41" t="str">
        <f t="shared" si="9"/>
        <v/>
      </c>
      <c r="F46" s="41" t="str">
        <f t="shared" si="9"/>
        <v/>
      </c>
      <c r="G46" s="41" t="str">
        <f t="shared" si="9"/>
        <v/>
      </c>
      <c r="H46" s="41" t="str">
        <f t="shared" si="9"/>
        <v/>
      </c>
      <c r="I46" s="41" t="str">
        <f t="shared" si="9"/>
        <v/>
      </c>
      <c r="J46" s="41" t="str">
        <f t="shared" si="9"/>
        <v/>
      </c>
      <c r="K46" s="41" t="str">
        <f t="shared" si="9"/>
        <v/>
      </c>
      <c r="L46" s="41" t="str">
        <f t="shared" si="9"/>
        <v/>
      </c>
      <c r="M46" s="41" t="str">
        <f t="shared" si="9"/>
        <v/>
      </c>
      <c r="N46" s="41" t="str">
        <f t="shared" si="9"/>
        <v/>
      </c>
      <c r="O46" s="41" t="str">
        <f t="shared" si="9"/>
        <v/>
      </c>
      <c r="P46" s="41" t="str">
        <f t="shared" si="9"/>
        <v/>
      </c>
      <c r="Q46" s="41" t="str">
        <f t="shared" si="9"/>
        <v/>
      </c>
      <c r="R46" s="41" t="str">
        <f t="shared" si="9"/>
        <v/>
      </c>
      <c r="S46" s="41" t="str">
        <f t="shared" si="9"/>
        <v/>
      </c>
      <c r="T46" s="41" t="str">
        <f t="shared" si="9"/>
        <v/>
      </c>
      <c r="U46" s="41" t="str">
        <f t="shared" si="9"/>
        <v/>
      </c>
      <c r="V46" s="41" t="str">
        <f t="shared" si="9"/>
        <v/>
      </c>
      <c r="W46" s="41" t="str">
        <f t="shared" si="9"/>
        <v/>
      </c>
      <c r="X46" s="41" t="str">
        <f t="shared" si="9"/>
        <v/>
      </c>
      <c r="Y46" s="41" t="str">
        <f t="shared" si="9"/>
        <v/>
      </c>
      <c r="Z46" s="41" t="str">
        <f t="shared" si="9"/>
        <v/>
      </c>
      <c r="AA46" s="41" t="str">
        <f t="shared" si="9"/>
        <v/>
      </c>
      <c r="AB46" s="41" t="str">
        <f t="shared" si="9"/>
        <v/>
      </c>
      <c r="AC46" s="41" t="str">
        <f t="shared" si="9"/>
        <v/>
      </c>
      <c r="AD46" s="41" t="str">
        <f t="shared" si="9"/>
        <v/>
      </c>
      <c r="AE46" s="41" t="str">
        <f t="shared" si="9"/>
        <v/>
      </c>
      <c r="AF46" s="8" t="str">
        <f t="shared" si="10"/>
        <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t="str">
        <f t="shared" si="11"/>
        <v/>
      </c>
      <c r="AE48" s="41" t="str">
        <f t="shared" si="11"/>
        <v/>
      </c>
      <c r="AF48" s="8" t="str">
        <f t="shared" si="10"/>
        <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t="str">
        <f t="shared" si="13"/>
        <v/>
      </c>
      <c r="F53" s="23" t="str">
        <f t="shared" si="13"/>
        <v/>
      </c>
      <c r="G53" s="23" t="str">
        <f t="shared" si="13"/>
        <v/>
      </c>
      <c r="H53" s="23" t="str">
        <f t="shared" si="13"/>
        <v/>
      </c>
      <c r="I53" s="23" t="str">
        <f t="shared" si="13"/>
        <v/>
      </c>
      <c r="J53" s="23">
        <f t="shared" si="13"/>
        <v>1</v>
      </c>
      <c r="K53" s="23" t="str">
        <f t="shared" si="13"/>
        <v/>
      </c>
      <c r="L53" s="23" t="str">
        <f t="shared" si="13"/>
        <v/>
      </c>
      <c r="M53" s="23" t="str">
        <f t="shared" si="13"/>
        <v/>
      </c>
      <c r="N53" s="23" t="str">
        <f t="shared" si="13"/>
        <v/>
      </c>
      <c r="O53" s="23" t="str">
        <f t="shared" si="13"/>
        <v/>
      </c>
      <c r="P53" s="23" t="str">
        <f t="shared" si="13"/>
        <v/>
      </c>
      <c r="Q53" s="23" t="str">
        <f t="shared" si="13"/>
        <v/>
      </c>
      <c r="R53" s="23" t="str">
        <f t="shared" si="13"/>
        <v/>
      </c>
      <c r="S53" s="23" t="str">
        <f t="shared" si="13"/>
        <v/>
      </c>
      <c r="T53" s="23">
        <f t="shared" si="13"/>
        <v>1</v>
      </c>
      <c r="U53" s="23" t="str">
        <f t="shared" si="13"/>
        <v/>
      </c>
      <c r="V53" s="23" t="str">
        <f t="shared" si="13"/>
        <v/>
      </c>
      <c r="W53" s="23" t="str">
        <f t="shared" si="13"/>
        <v/>
      </c>
      <c r="X53" s="23" t="str">
        <f t="shared" si="13"/>
        <v/>
      </c>
      <c r="Y53" s="23" t="str">
        <f t="shared" si="13"/>
        <v/>
      </c>
      <c r="Z53" s="23" t="str">
        <f t="shared" si="13"/>
        <v/>
      </c>
      <c r="AA53" s="23" t="str">
        <f t="shared" si="13"/>
        <v/>
      </c>
      <c r="AB53" s="23">
        <f t="shared" si="13"/>
        <v>0.2</v>
      </c>
      <c r="AC53" s="23" t="str">
        <f t="shared" si="13"/>
        <v/>
      </c>
      <c r="AD53" s="23" t="str">
        <f t="shared" si="13"/>
        <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f>IFERROR(VLOOKUP($B$55,'PLOs-TQF-Mapping'!$C$54:$AF$59,J$56)*J40,"")</f>
        <v>1.3722616561733538</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f>IF(SUM(C58:AE58)&gt;0,SUM(C58:AE58),"")</f>
        <v>1.3722616561733538</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1.3722616561733538</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14">IF(SUM(C59:AE59)&gt;0,SUM(C59:AE59),"")</f>
        <v>1.3722616561733538</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f>IFERROR(VLOOKUP($B$55,'PLOs-TQF-Mapping'!$C$54:$AF$59,J$56)*J42,"")</f>
        <v>0.34306541404333846</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f t="shared" si="14"/>
        <v>0.34306541404333846</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f>IFERROR(VLOOKUP($B$55,'PLOs-TQF-Mapping'!$C$54:$AF$59,J$56)*J44,"")</f>
        <v>0.34306541404333846</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f t="shared" si="14"/>
        <v>0.34306541404333846</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t="str">
        <f t="shared" si="14"/>
        <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f>IFERROR(VLOOKUP($B$72,'PLOs-TQF-Mapping'!$C$54:$AF$59,T$56)*T40,"")</f>
        <v>1.4477743271221533</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f>IF(SUM(C75:AE75)&gt;0,SUM(C75:AE75),"")</f>
        <v>1.4477743271221533</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f>IFERROR(VLOOKUP($B$72,'PLOs-TQF-Mapping'!$C$54:$AF$59,T$56)*T41,"")</f>
        <v>1.4477743271221533</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15">IF(SUM(C76:AE76)&gt;0,SUM(C76:AE76),"")</f>
        <v>1.4477743271221533</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f>IFERROR(VLOOKUP($B$72,'PLOs-TQF-Mapping'!$C$54:$AF$59,T$56)*T42,"")</f>
        <v>0.36194358178053831</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f t="shared" si="15"/>
        <v>0.36194358178053831</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f>IFERROR(VLOOKUP($B$72,'PLOs-TQF-Mapping'!$C$54:$AF$59,T$56)*T44,"")</f>
        <v>0.36194358178053831</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f t="shared" si="15"/>
        <v>0.36194358178053831</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t="str">
        <f t="shared" si="15"/>
        <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16">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t="str">
        <f t="shared" si="16"/>
        <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f>IFERROR(VLOOKUP($B$106,'PLOs-TQF-Mapping'!$C$54:$AF$59,AB$56)*AB42,"")</f>
        <v>0.37380935599737147</v>
      </c>
      <c r="AC111" s="104" t="str">
        <f>IFERROR(VLOOKUP($B$106,'PLOs-TQF-Mapping'!$C$54:$AF$59,AC$56)*AC42,"")</f>
        <v/>
      </c>
      <c r="AD111" s="104" t="str">
        <f>IFERROR(VLOOKUP($B$106,'PLOs-TQF-Mapping'!$C$54:$AF$59,AD$56)*AD42,"")</f>
        <v/>
      </c>
      <c r="AE111" s="104" t="str">
        <f>IFERROR(VLOOKUP($B$106,'PLOs-TQF-Mapping'!$C$54:$AF$59,AE$56)*AE42,"")</f>
        <v/>
      </c>
      <c r="AF111" s="8">
        <f t="shared" si="17"/>
        <v>0.37380935599737147</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f>IFERROR(VLOOKUP($B$106,'PLOs-TQF-Mapping'!$C$54:$AF$59,AB$56)*AB44,"")</f>
        <v>0.37380935599737147</v>
      </c>
      <c r="AC113" s="104" t="str">
        <f>IFERROR(VLOOKUP($B$106,'PLOs-TQF-Mapping'!$C$54:$AF$59,AC$56)*AC44,"")</f>
        <v/>
      </c>
      <c r="AD113" s="104" t="str">
        <f>IFERROR(VLOOKUP($B$106,'PLOs-TQF-Mapping'!$C$54:$AF$59,AD$56)*AD44,"")</f>
        <v/>
      </c>
      <c r="AE113" s="104" t="str">
        <f>IFERROR(VLOOKUP($B$106,'PLOs-TQF-Mapping'!$C$54:$AF$59,AE$56)*AE44,"")</f>
        <v/>
      </c>
      <c r="AF113" s="8">
        <f t="shared" si="17"/>
        <v>0.37380935599737147</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t="str">
        <f>IFERROR(VLOOKUP($B$106,'PLOs-TQF-Mapping'!$C$54:$AF$59,AD$56)*AD46,"")</f>
        <v/>
      </c>
      <c r="AE115" s="104" t="str">
        <f>IFERROR(VLOOKUP($B$106,'PLOs-TQF-Mapping'!$C$54:$AF$59,AE$56)*AE46,"")</f>
        <v/>
      </c>
      <c r="AF115" s="8" t="str">
        <f t="shared" si="17"/>
        <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17"/>
        <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f>IFERROR(VLOOKUP($B$123,'PLOs-TQF-Mapping'!$C$54:$AF$59,AB$56)*AB42,"")</f>
        <v>0.37380935599737147</v>
      </c>
      <c r="AC128" s="104" t="str">
        <f>IFERROR(VLOOKUP($B$123,'PLOs-TQF-Mapping'!$C$54:$AF$59,AC$56)*AC42,"")</f>
        <v/>
      </c>
      <c r="AD128" s="104" t="str">
        <f>IFERROR(VLOOKUP($B$123,'PLOs-TQF-Mapping'!$C$54:$AF$59,AD$56)*AD42,"")</f>
        <v/>
      </c>
      <c r="AE128" s="104" t="str">
        <f>IFERROR(VLOOKUP($B$123,'PLOs-TQF-Mapping'!$C$54:$AF$59,AE$56)*AE42,"")</f>
        <v/>
      </c>
      <c r="AF128" s="8">
        <f t="shared" si="18"/>
        <v>0.37380935599737147</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f>IFERROR(VLOOKUP($B$123,'PLOs-TQF-Mapping'!$C$54:$AF$59,AB$56)*AB44,"")</f>
        <v>0.37380935599737147</v>
      </c>
      <c r="AC130" s="104" t="str">
        <f>IFERROR(VLOOKUP($B$123,'PLOs-TQF-Mapping'!$C$54:$AF$59,AC$56)*AC44,"")</f>
        <v/>
      </c>
      <c r="AD130" s="104" t="str">
        <f>IFERROR(VLOOKUP($B$123,'PLOs-TQF-Mapping'!$C$54:$AF$59,AD$56)*AD44,"")</f>
        <v/>
      </c>
      <c r="AE130" s="104" t="str">
        <f>IFERROR(VLOOKUP($B$123,'PLOs-TQF-Mapping'!$C$54:$AF$59,AE$56)*AE44,"")</f>
        <v/>
      </c>
      <c r="AF130" s="8">
        <f t="shared" si="18"/>
        <v>0.37380935599737147</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1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X156"/>
  <sheetViews>
    <sheetView topLeftCell="A37"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0.88235294117647067</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204321</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x</v>
      </c>
      <c r="E3" s="11" t="str">
        <f t="shared" si="0"/>
        <v/>
      </c>
      <c r="F3" s="11" t="str">
        <f t="shared" si="0"/>
        <v/>
      </c>
      <c r="G3" s="11" t="str">
        <f t="shared" si="0"/>
        <v/>
      </c>
      <c r="H3" s="11" t="str">
        <f t="shared" si="0"/>
        <v/>
      </c>
      <c r="I3" s="11" t="str">
        <f t="shared" si="0"/>
        <v/>
      </c>
      <c r="J3" s="11" t="str">
        <f t="shared" si="0"/>
        <v>x</v>
      </c>
      <c r="K3" s="11" t="str">
        <f t="shared" si="0"/>
        <v/>
      </c>
      <c r="L3" s="11" t="str">
        <f t="shared" si="0"/>
        <v/>
      </c>
      <c r="M3" s="11" t="str">
        <f t="shared" si="0"/>
        <v/>
      </c>
      <c r="N3" s="11" t="str">
        <f t="shared" si="0"/>
        <v/>
      </c>
      <c r="O3" s="11" t="str">
        <f t="shared" si="0"/>
        <v/>
      </c>
      <c r="P3" s="11" t="str">
        <f t="shared" si="0"/>
        <v>x</v>
      </c>
      <c r="Q3" s="11" t="str">
        <f t="shared" si="0"/>
        <v/>
      </c>
      <c r="R3" s="11" t="str">
        <f t="shared" si="0"/>
        <v/>
      </c>
      <c r="S3" s="11" t="str">
        <f t="shared" si="0"/>
        <v/>
      </c>
      <c r="T3" s="11" t="str">
        <f t="shared" si="0"/>
        <v>x</v>
      </c>
      <c r="U3" s="11" t="str">
        <f t="shared" si="0"/>
        <v/>
      </c>
      <c r="V3" s="11" t="str">
        <f t="shared" si="0"/>
        <v/>
      </c>
      <c r="W3" s="11" t="str">
        <f t="shared" si="0"/>
        <v/>
      </c>
      <c r="X3" s="11" t="str">
        <f t="shared" si="0"/>
        <v/>
      </c>
      <c r="Y3" s="11" t="str">
        <f t="shared" si="0"/>
        <v>x</v>
      </c>
      <c r="Z3" s="11" t="str">
        <f t="shared" si="0"/>
        <v>x</v>
      </c>
      <c r="AA3" s="11" t="str">
        <f t="shared" si="0"/>
        <v/>
      </c>
      <c r="AB3" s="11" t="str">
        <f t="shared" si="0"/>
        <v/>
      </c>
      <c r="AC3" s="11" t="str">
        <f t="shared" si="0"/>
        <v/>
      </c>
      <c r="AD3" s="11" t="str">
        <f t="shared" si="0"/>
        <v>x</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v>30</v>
      </c>
      <c r="B6" s="7" t="s">
        <v>198</v>
      </c>
      <c r="C6" s="17"/>
      <c r="D6" s="17"/>
      <c r="E6" s="17"/>
      <c r="F6" s="17"/>
      <c r="G6" s="17"/>
      <c r="H6" s="17"/>
      <c r="I6" s="17"/>
      <c r="J6" s="17" t="s">
        <v>95</v>
      </c>
      <c r="K6" s="17"/>
      <c r="L6" s="17"/>
      <c r="M6" s="17"/>
      <c r="N6" s="17"/>
      <c r="O6" s="17"/>
      <c r="P6" s="17"/>
      <c r="Q6" s="17"/>
      <c r="R6" s="17"/>
      <c r="S6" s="17"/>
      <c r="T6" s="17"/>
      <c r="U6" s="17"/>
      <c r="V6" s="17"/>
      <c r="W6" s="17"/>
      <c r="X6" s="17"/>
      <c r="Y6" s="17"/>
      <c r="Z6" s="17"/>
      <c r="AA6" s="17"/>
      <c r="AB6" s="17"/>
      <c r="AC6" s="17"/>
      <c r="AD6" s="17"/>
      <c r="AE6" s="17"/>
    </row>
    <row r="7" spans="1:32" ht="15" customHeight="1">
      <c r="A7" s="18">
        <v>30</v>
      </c>
      <c r="B7" s="7" t="s">
        <v>199</v>
      </c>
      <c r="C7" s="17"/>
      <c r="D7" s="17"/>
      <c r="E7" s="17"/>
      <c r="F7" s="17"/>
      <c r="G7" s="17"/>
      <c r="H7" s="17"/>
      <c r="I7" s="17"/>
      <c r="J7" s="17" t="s">
        <v>95</v>
      </c>
      <c r="K7" s="17"/>
      <c r="L7" s="17"/>
      <c r="M7" s="17"/>
      <c r="N7" s="17"/>
      <c r="O7" s="17"/>
      <c r="P7" s="17"/>
      <c r="Q7" s="17"/>
      <c r="R7" s="17"/>
      <c r="S7" s="17"/>
      <c r="T7" s="17"/>
      <c r="U7" s="17"/>
      <c r="V7" s="17"/>
      <c r="W7" s="17"/>
      <c r="X7" s="17"/>
      <c r="Y7" s="17"/>
      <c r="Z7" s="17"/>
      <c r="AA7" s="17"/>
      <c r="AB7" s="17"/>
      <c r="AC7" s="17"/>
      <c r="AD7" s="17"/>
      <c r="AE7" s="17"/>
    </row>
    <row r="8" spans="1:32" ht="15" customHeight="1">
      <c r="A8" s="18">
        <v>10</v>
      </c>
      <c r="B8" s="49" t="s">
        <v>200</v>
      </c>
      <c r="C8" s="17"/>
      <c r="D8" s="17"/>
      <c r="E8" s="17"/>
      <c r="F8" s="17"/>
      <c r="G8" s="17"/>
      <c r="H8" s="17"/>
      <c r="I8" s="17"/>
      <c r="J8" s="17" t="s">
        <v>95</v>
      </c>
      <c r="K8" s="17"/>
      <c r="L8" s="17"/>
      <c r="M8" s="17"/>
      <c r="N8" s="17"/>
      <c r="O8" s="17"/>
      <c r="P8" s="17"/>
      <c r="Q8" s="17"/>
      <c r="R8" s="17"/>
      <c r="S8" s="17"/>
      <c r="T8" s="17" t="s">
        <v>95</v>
      </c>
      <c r="U8" s="17"/>
      <c r="V8" s="17"/>
      <c r="W8" s="17"/>
      <c r="X8" s="17"/>
      <c r="Y8" s="17"/>
      <c r="Z8" s="17"/>
      <c r="AA8" s="17"/>
      <c r="AB8" s="17"/>
      <c r="AC8" s="17"/>
      <c r="AD8" s="17"/>
      <c r="AE8" s="17"/>
    </row>
    <row r="9" spans="1:32" ht="15" customHeight="1">
      <c r="A9" s="18">
        <v>10</v>
      </c>
      <c r="B9" s="49" t="s">
        <v>201</v>
      </c>
      <c r="C9" s="17"/>
      <c r="D9" s="17"/>
      <c r="E9" s="17"/>
      <c r="F9" s="17"/>
      <c r="G9" s="17"/>
      <c r="H9" s="17"/>
      <c r="I9" s="17"/>
      <c r="J9" s="17" t="s">
        <v>95</v>
      </c>
      <c r="K9" s="17"/>
      <c r="L9" s="17"/>
      <c r="M9" s="17"/>
      <c r="N9" s="17"/>
      <c r="O9" s="17"/>
      <c r="P9" s="17"/>
      <c r="Q9" s="17"/>
      <c r="R9" s="17"/>
      <c r="S9" s="17"/>
      <c r="T9" s="17" t="s">
        <v>95</v>
      </c>
      <c r="U9" s="17"/>
      <c r="V9" s="17"/>
      <c r="W9" s="17"/>
      <c r="X9" s="17"/>
      <c r="Y9" s="17"/>
      <c r="Z9" s="17"/>
      <c r="AA9" s="17"/>
      <c r="AB9" s="17"/>
      <c r="AC9" s="17"/>
      <c r="AD9" s="17"/>
      <c r="AE9" s="17"/>
    </row>
    <row r="10" spans="1:32"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c r="B11" s="50"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f>20/3</f>
        <v>6.666666666666667</v>
      </c>
      <c r="B12" s="48" t="s">
        <v>204</v>
      </c>
      <c r="C12" s="17"/>
      <c r="D12" s="17" t="s">
        <v>95</v>
      </c>
      <c r="E12" s="17"/>
      <c r="F12" s="17"/>
      <c r="G12" s="17"/>
      <c r="H12" s="17"/>
      <c r="I12" s="17"/>
      <c r="J12" s="17"/>
      <c r="K12" s="17"/>
      <c r="L12" s="17"/>
      <c r="M12" s="17"/>
      <c r="N12" s="17"/>
      <c r="O12" s="17"/>
      <c r="P12" s="17" t="s">
        <v>95</v>
      </c>
      <c r="Q12" s="17"/>
      <c r="R12" s="17"/>
      <c r="S12" s="17"/>
      <c r="T12" s="17" t="s">
        <v>95</v>
      </c>
      <c r="U12" s="17"/>
      <c r="V12" s="17"/>
      <c r="W12" s="17"/>
      <c r="X12" s="17"/>
      <c r="Y12" s="17" t="s">
        <v>95</v>
      </c>
      <c r="Z12" s="17" t="s">
        <v>95</v>
      </c>
      <c r="AA12" s="17"/>
      <c r="AB12" s="17"/>
      <c r="AC12" s="17"/>
      <c r="AD12" s="17" t="s">
        <v>95</v>
      </c>
      <c r="AE12" s="17"/>
    </row>
    <row r="13" spans="1:32" ht="15" customHeight="1">
      <c r="A13" s="18">
        <f>20/3</f>
        <v>6.666666666666667</v>
      </c>
      <c r="B13" s="48" t="s">
        <v>205</v>
      </c>
      <c r="C13" s="17"/>
      <c r="D13" s="17" t="s">
        <v>95</v>
      </c>
      <c r="E13" s="17"/>
      <c r="F13" s="17"/>
      <c r="G13" s="17"/>
      <c r="H13" s="17"/>
      <c r="I13" s="17"/>
      <c r="J13" s="17"/>
      <c r="K13" s="17"/>
      <c r="L13" s="17"/>
      <c r="M13" s="17"/>
      <c r="N13" s="17"/>
      <c r="O13" s="17"/>
      <c r="P13" s="17" t="s">
        <v>95</v>
      </c>
      <c r="Q13" s="17"/>
      <c r="R13" s="17"/>
      <c r="S13" s="17"/>
      <c r="T13" s="17" t="s">
        <v>95</v>
      </c>
      <c r="U13" s="17"/>
      <c r="V13" s="17"/>
      <c r="W13" s="17"/>
      <c r="X13" s="17"/>
      <c r="Y13" s="17" t="s">
        <v>95</v>
      </c>
      <c r="Z13" s="17" t="s">
        <v>95</v>
      </c>
      <c r="AA13" s="17"/>
      <c r="AB13" s="17"/>
      <c r="AC13" s="17"/>
      <c r="AD13" s="17" t="s">
        <v>95</v>
      </c>
      <c r="AE13" s="17"/>
    </row>
    <row r="14" spans="1:32" ht="15" customHeight="1">
      <c r="A14" s="18">
        <f>20/3</f>
        <v>6.666666666666667</v>
      </c>
      <c r="B14" s="48" t="s">
        <v>206</v>
      </c>
      <c r="C14" s="17"/>
      <c r="D14" s="17" t="s">
        <v>95</v>
      </c>
      <c r="E14" s="17"/>
      <c r="F14" s="17"/>
      <c r="G14" s="17"/>
      <c r="H14" s="17"/>
      <c r="I14" s="17"/>
      <c r="J14" s="17"/>
      <c r="K14" s="17"/>
      <c r="L14" s="17"/>
      <c r="M14" s="17"/>
      <c r="N14" s="17"/>
      <c r="O14" s="17"/>
      <c r="P14" s="17" t="s">
        <v>95</v>
      </c>
      <c r="Q14" s="17"/>
      <c r="R14" s="17"/>
      <c r="S14" s="17"/>
      <c r="T14" s="17" t="s">
        <v>95</v>
      </c>
      <c r="U14" s="17"/>
      <c r="V14" s="17"/>
      <c r="W14" s="17"/>
      <c r="X14" s="17"/>
      <c r="Y14" s="17" t="s">
        <v>95</v>
      </c>
      <c r="Z14" s="17" t="s">
        <v>95</v>
      </c>
      <c r="AA14" s="17"/>
      <c r="AB14" s="17"/>
      <c r="AC14" s="17"/>
      <c r="AD14" s="17" t="s">
        <v>95</v>
      </c>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50"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100.00000000000001</v>
      </c>
      <c r="B19" t="s">
        <v>241</v>
      </c>
    </row>
    <row r="20" spans="1:50" ht="15" customHeight="1">
      <c r="B20" t="s">
        <v>242</v>
      </c>
    </row>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0.29999999999999993</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f t="shared" si="2"/>
        <v>0.26470588235294112</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f>IF(SUM(C23:AE23)&gt;0,SUM(C23:AE23),"")</f>
        <v>0.26470588235294112</v>
      </c>
    </row>
    <row r="24" spans="1:50" ht="15" customHeight="1">
      <c r="A24" s="21">
        <f t="shared" si="1"/>
        <v>0.29999999999999993</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0.26470588235294112</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f t="shared" ref="AF24:AF35" si="4">IF(SUM(C24:AE24)&gt;0,SUM(C24:AE24),"")</f>
        <v>0.26470588235294112</v>
      </c>
    </row>
    <row r="25" spans="1:50" ht="15" customHeight="1">
      <c r="A25" s="21">
        <f t="shared" si="1"/>
        <v>9.9999999999999992E-2</v>
      </c>
      <c r="B25" s="7" t="s">
        <v>200</v>
      </c>
      <c r="C25" s="41" t="str">
        <f t="shared" si="3"/>
        <v/>
      </c>
      <c r="D25" s="41" t="str">
        <f t="shared" si="3"/>
        <v/>
      </c>
      <c r="E25" s="41" t="str">
        <f t="shared" si="3"/>
        <v/>
      </c>
      <c r="F25" s="41" t="str">
        <f t="shared" si="3"/>
        <v/>
      </c>
      <c r="G25" s="41" t="str">
        <f t="shared" si="3"/>
        <v/>
      </c>
      <c r="H25" s="41" t="str">
        <f t="shared" si="3"/>
        <v/>
      </c>
      <c r="I25" s="41" t="str">
        <f t="shared" si="3"/>
        <v/>
      </c>
      <c r="J25" s="41">
        <f t="shared" si="3"/>
        <v>8.8235294117647065E-2</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f t="shared" si="3"/>
        <v>8.8235294117647065E-2</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f t="shared" si="4"/>
        <v>0.17647058823529413</v>
      </c>
    </row>
    <row r="26" spans="1:50" ht="15" customHeight="1">
      <c r="A26" s="21">
        <f t="shared" si="1"/>
        <v>9.9999999999999992E-2</v>
      </c>
      <c r="B26" s="7" t="s">
        <v>201</v>
      </c>
      <c r="C26" s="41" t="str">
        <f t="shared" si="3"/>
        <v/>
      </c>
      <c r="D26" s="41" t="str">
        <f t="shared" si="3"/>
        <v/>
      </c>
      <c r="E26" s="41" t="str">
        <f t="shared" si="3"/>
        <v/>
      </c>
      <c r="F26" s="41" t="str">
        <f t="shared" si="3"/>
        <v/>
      </c>
      <c r="G26" s="41" t="str">
        <f t="shared" si="3"/>
        <v/>
      </c>
      <c r="H26" s="41" t="str">
        <f t="shared" si="3"/>
        <v/>
      </c>
      <c r="I26" s="41" t="str">
        <f t="shared" si="3"/>
        <v/>
      </c>
      <c r="J26" s="41">
        <f t="shared" si="3"/>
        <v>8.8235294117647065E-2</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f t="shared" si="3"/>
        <v>8.8235294117647065E-2</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f t="shared" si="4"/>
        <v>0.17647058823529413</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6.6666666666666666E-2</v>
      </c>
      <c r="B29" s="7" t="s">
        <v>204</v>
      </c>
      <c r="C29" s="41" t="str">
        <f t="shared" si="3"/>
        <v/>
      </c>
      <c r="D29" s="41">
        <f t="shared" si="3"/>
        <v>5.8823529411764712E-2</v>
      </c>
      <c r="E29" s="41" t="str">
        <f t="shared" si="3"/>
        <v/>
      </c>
      <c r="F29" s="41" t="str">
        <f t="shared" si="3"/>
        <v/>
      </c>
      <c r="G29" s="41" t="str">
        <f t="shared" si="3"/>
        <v/>
      </c>
      <c r="H29" s="41" t="str">
        <f t="shared" si="3"/>
        <v/>
      </c>
      <c r="I29" s="41" t="str">
        <f t="shared" si="3"/>
        <v/>
      </c>
      <c r="J29" s="41" t="str">
        <f t="shared" si="3"/>
        <v/>
      </c>
      <c r="K29" s="41" t="str">
        <f t="shared" si="3"/>
        <v/>
      </c>
      <c r="L29" s="41" t="str">
        <f t="shared" si="3"/>
        <v/>
      </c>
      <c r="M29" s="41" t="str">
        <f t="shared" si="3"/>
        <v/>
      </c>
      <c r="N29" s="41" t="str">
        <f t="shared" si="3"/>
        <v/>
      </c>
      <c r="O29" s="41" t="str">
        <f t="shared" si="3"/>
        <v/>
      </c>
      <c r="P29" s="41">
        <f t="shared" si="3"/>
        <v>5.8823529411764712E-2</v>
      </c>
      <c r="Q29" s="41" t="str">
        <f t="shared" si="3"/>
        <v/>
      </c>
      <c r="R29" s="41" t="str">
        <f t="shared" si="3"/>
        <v/>
      </c>
      <c r="S29" s="41" t="str">
        <f t="shared" si="3"/>
        <v/>
      </c>
      <c r="T29" s="41">
        <f t="shared" si="3"/>
        <v>5.8823529411764712E-2</v>
      </c>
      <c r="U29" s="41" t="str">
        <f t="shared" si="3"/>
        <v/>
      </c>
      <c r="V29" s="41" t="str">
        <f t="shared" si="3"/>
        <v/>
      </c>
      <c r="W29" s="41" t="str">
        <f t="shared" si="3"/>
        <v/>
      </c>
      <c r="X29" s="41" t="str">
        <f t="shared" si="3"/>
        <v/>
      </c>
      <c r="Y29" s="41">
        <f t="shared" si="3"/>
        <v>5.8823529411764712E-2</v>
      </c>
      <c r="Z29" s="41">
        <f t="shared" si="3"/>
        <v>5.8823529411764712E-2</v>
      </c>
      <c r="AA29" s="41" t="str">
        <f t="shared" si="3"/>
        <v/>
      </c>
      <c r="AB29" s="41" t="str">
        <f t="shared" si="3"/>
        <v/>
      </c>
      <c r="AC29" s="41" t="str">
        <f t="shared" si="3"/>
        <v/>
      </c>
      <c r="AD29" s="41">
        <f t="shared" si="3"/>
        <v>5.8823529411764712E-2</v>
      </c>
      <c r="AE29" s="41" t="str">
        <f t="shared" si="3"/>
        <v/>
      </c>
      <c r="AF29" s="8">
        <f t="shared" si="4"/>
        <v>0.35294117647058826</v>
      </c>
    </row>
    <row r="30" spans="1:50" ht="15" customHeight="1">
      <c r="A30" s="21">
        <f t="shared" si="1"/>
        <v>6.6666666666666666E-2</v>
      </c>
      <c r="B30" s="7" t="s">
        <v>205</v>
      </c>
      <c r="C30" s="41" t="str">
        <f t="shared" si="3"/>
        <v/>
      </c>
      <c r="D30" s="41">
        <f t="shared" si="3"/>
        <v>5.8823529411764712E-2</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f t="shared" si="3"/>
        <v>5.8823529411764712E-2</v>
      </c>
      <c r="Q30" s="41" t="str">
        <f t="shared" si="3"/>
        <v/>
      </c>
      <c r="R30" s="41" t="str">
        <f t="shared" si="3"/>
        <v/>
      </c>
      <c r="S30" s="41" t="str">
        <f t="shared" si="3"/>
        <v/>
      </c>
      <c r="T30" s="41">
        <f t="shared" si="3"/>
        <v>5.8823529411764712E-2</v>
      </c>
      <c r="U30" s="41" t="str">
        <f t="shared" si="3"/>
        <v/>
      </c>
      <c r="V30" s="41" t="str">
        <f t="shared" si="3"/>
        <v/>
      </c>
      <c r="W30" s="41" t="str">
        <f t="shared" si="3"/>
        <v/>
      </c>
      <c r="X30" s="41" t="str">
        <f t="shared" si="3"/>
        <v/>
      </c>
      <c r="Y30" s="41">
        <f t="shared" si="3"/>
        <v>5.8823529411764712E-2</v>
      </c>
      <c r="Z30" s="41">
        <f t="shared" si="3"/>
        <v>5.8823529411764712E-2</v>
      </c>
      <c r="AA30" s="41" t="str">
        <f t="shared" si="3"/>
        <v/>
      </c>
      <c r="AB30" s="41" t="str">
        <f t="shared" si="3"/>
        <v/>
      </c>
      <c r="AC30" s="41" t="str">
        <f t="shared" si="3"/>
        <v/>
      </c>
      <c r="AD30" s="41">
        <f t="shared" si="3"/>
        <v>5.8823529411764712E-2</v>
      </c>
      <c r="AE30" s="41" t="str">
        <f t="shared" si="3"/>
        <v/>
      </c>
      <c r="AF30" s="8">
        <f t="shared" si="4"/>
        <v>0.35294117647058826</v>
      </c>
    </row>
    <row r="31" spans="1:50" s="8" customFormat="1" ht="15" customHeight="1">
      <c r="A31" s="21">
        <f t="shared" si="1"/>
        <v>6.6666666666666666E-2</v>
      </c>
      <c r="B31" s="7" t="s">
        <v>206</v>
      </c>
      <c r="C31" s="41" t="str">
        <f t="shared" si="3"/>
        <v/>
      </c>
      <c r="D31" s="41">
        <f t="shared" si="3"/>
        <v>5.8823529411764712E-2</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f t="shared" si="3"/>
        <v>5.8823529411764712E-2</v>
      </c>
      <c r="Q31" s="41" t="str">
        <f t="shared" si="3"/>
        <v/>
      </c>
      <c r="R31" s="41" t="str">
        <f t="shared" si="3"/>
        <v/>
      </c>
      <c r="S31" s="41" t="str">
        <f t="shared" si="3"/>
        <v/>
      </c>
      <c r="T31" s="41">
        <f t="shared" si="3"/>
        <v>5.8823529411764712E-2</v>
      </c>
      <c r="U31" s="41" t="str">
        <f t="shared" si="3"/>
        <v/>
      </c>
      <c r="V31" s="41" t="str">
        <f t="shared" si="3"/>
        <v/>
      </c>
      <c r="W31" s="41" t="str">
        <f t="shared" si="3"/>
        <v/>
      </c>
      <c r="X31" s="41" t="str">
        <f t="shared" si="3"/>
        <v/>
      </c>
      <c r="Y31" s="41">
        <f t="shared" si="3"/>
        <v>5.8823529411764712E-2</v>
      </c>
      <c r="Z31" s="41">
        <f t="shared" si="3"/>
        <v>5.8823529411764712E-2</v>
      </c>
      <c r="AA31" s="41" t="str">
        <f t="shared" si="3"/>
        <v/>
      </c>
      <c r="AB31" s="41" t="str">
        <f t="shared" si="3"/>
        <v/>
      </c>
      <c r="AC31" s="41" t="str">
        <f t="shared" si="3"/>
        <v/>
      </c>
      <c r="AD31" s="41">
        <f t="shared" si="3"/>
        <v>5.8823529411764712E-2</v>
      </c>
      <c r="AE31" s="41" t="str">
        <f t="shared" si="3"/>
        <v/>
      </c>
      <c r="AF31" s="8">
        <f t="shared" si="4"/>
        <v>0.35294117647058826</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f t="shared" ref="D36:AE36" si="7">IF(SUM(D23:D35)&gt;0,SUM(D23:D35),"")</f>
        <v>0.17647058823529413</v>
      </c>
      <c r="E36" s="22" t="str">
        <f t="shared" si="7"/>
        <v/>
      </c>
      <c r="F36" s="22" t="str">
        <f t="shared" si="7"/>
        <v/>
      </c>
      <c r="G36" s="22" t="str">
        <f t="shared" si="7"/>
        <v/>
      </c>
      <c r="H36" s="22" t="str">
        <f t="shared" si="7"/>
        <v/>
      </c>
      <c r="I36" s="22" t="str">
        <f t="shared" si="7"/>
        <v/>
      </c>
      <c r="J36" s="22">
        <f t="shared" si="7"/>
        <v>0.70588235294117641</v>
      </c>
      <c r="K36" s="22" t="str">
        <f t="shared" si="7"/>
        <v/>
      </c>
      <c r="L36" s="22" t="str">
        <f t="shared" si="7"/>
        <v/>
      </c>
      <c r="M36" s="22" t="str">
        <f t="shared" si="7"/>
        <v/>
      </c>
      <c r="N36" s="22" t="str">
        <f t="shared" si="7"/>
        <v/>
      </c>
      <c r="O36" s="22" t="str">
        <f t="shared" si="7"/>
        <v/>
      </c>
      <c r="P36" s="22">
        <f t="shared" si="7"/>
        <v>0.17647058823529413</v>
      </c>
      <c r="Q36" s="22" t="str">
        <f t="shared" si="7"/>
        <v/>
      </c>
      <c r="R36" s="22" t="str">
        <f t="shared" si="7"/>
        <v/>
      </c>
      <c r="S36" s="22" t="str">
        <f t="shared" si="7"/>
        <v/>
      </c>
      <c r="T36" s="22">
        <f t="shared" si="7"/>
        <v>0.35294117647058826</v>
      </c>
      <c r="U36" s="22" t="str">
        <f t="shared" si="7"/>
        <v/>
      </c>
      <c r="V36" s="22" t="str">
        <f t="shared" si="7"/>
        <v/>
      </c>
      <c r="W36" s="22" t="str">
        <f t="shared" si="7"/>
        <v/>
      </c>
      <c r="X36" s="22" t="str">
        <f t="shared" si="7"/>
        <v/>
      </c>
      <c r="Y36" s="22">
        <f t="shared" si="7"/>
        <v>0.17647058823529413</v>
      </c>
      <c r="Z36" s="22">
        <f t="shared" si="7"/>
        <v>0.17647058823529413</v>
      </c>
      <c r="AA36" s="22" t="str">
        <f t="shared" si="7"/>
        <v/>
      </c>
      <c r="AB36" s="22" t="str">
        <f t="shared" si="7"/>
        <v/>
      </c>
      <c r="AC36" s="22" t="str">
        <f t="shared" si="7"/>
        <v/>
      </c>
      <c r="AD36" s="22">
        <f t="shared" si="7"/>
        <v>0.17647058823529413</v>
      </c>
      <c r="AE36" s="22"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0.29999999999999993</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f t="shared" si="9"/>
        <v>0.29999999999999993</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f>IF(SUM(C40:AE40)&gt;0,SUM(C40:AE40),"")</f>
        <v>0.29999999999999993</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0.29999999999999993</v>
      </c>
      <c r="B41" s="7" t="s">
        <v>199</v>
      </c>
      <c r="C41" s="41" t="str">
        <f t="shared" si="9"/>
        <v/>
      </c>
      <c r="D41" s="41" t="str">
        <f t="shared" si="9"/>
        <v/>
      </c>
      <c r="E41" s="41" t="str">
        <f t="shared" si="9"/>
        <v/>
      </c>
      <c r="F41" s="41" t="str">
        <f t="shared" si="9"/>
        <v/>
      </c>
      <c r="G41" s="41" t="str">
        <f t="shared" si="9"/>
        <v/>
      </c>
      <c r="H41" s="41" t="str">
        <f t="shared" si="9"/>
        <v/>
      </c>
      <c r="I41" s="41" t="str">
        <f t="shared" si="9"/>
        <v/>
      </c>
      <c r="J41" s="41">
        <f t="shared" si="9"/>
        <v>0.29999999999999993</v>
      </c>
      <c r="K41" s="41" t="str">
        <f t="shared" si="9"/>
        <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t="str">
        <f t="shared" si="9"/>
        <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f t="shared" ref="AF41:AF52" si="10">IF(SUM(C41:AE41)&gt;0,SUM(C41:AE41),"")</f>
        <v>0.29999999999999993</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9.9999999999999992E-2</v>
      </c>
      <c r="B42" s="7" t="s">
        <v>200</v>
      </c>
      <c r="C42" s="41" t="str">
        <f t="shared" si="9"/>
        <v/>
      </c>
      <c r="D42" s="41" t="str">
        <f t="shared" si="9"/>
        <v/>
      </c>
      <c r="E42" s="41" t="str">
        <f t="shared" si="9"/>
        <v/>
      </c>
      <c r="F42" s="41" t="str">
        <f t="shared" si="9"/>
        <v/>
      </c>
      <c r="G42" s="41" t="str">
        <f t="shared" si="9"/>
        <v/>
      </c>
      <c r="H42" s="41" t="str">
        <f t="shared" si="9"/>
        <v/>
      </c>
      <c r="I42" s="41" t="str">
        <f t="shared" si="9"/>
        <v/>
      </c>
      <c r="J42" s="41">
        <f t="shared" si="9"/>
        <v>9.9999999999999992E-2</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f t="shared" si="9"/>
        <v>9.9999999999999992E-2</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f t="shared" si="10"/>
        <v>0.19999999999999998</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9.9999999999999992E-2</v>
      </c>
      <c r="B43" s="7" t="s">
        <v>201</v>
      </c>
      <c r="C43" s="41" t="str">
        <f t="shared" si="9"/>
        <v/>
      </c>
      <c r="D43" s="41" t="str">
        <f t="shared" si="9"/>
        <v/>
      </c>
      <c r="E43" s="41" t="str">
        <f t="shared" si="9"/>
        <v/>
      </c>
      <c r="F43" s="41" t="str">
        <f t="shared" si="9"/>
        <v/>
      </c>
      <c r="G43" s="41" t="str">
        <f t="shared" si="9"/>
        <v/>
      </c>
      <c r="H43" s="41" t="str">
        <f t="shared" si="9"/>
        <v/>
      </c>
      <c r="I43" s="41" t="str">
        <f t="shared" si="9"/>
        <v/>
      </c>
      <c r="J43" s="41">
        <f t="shared" si="9"/>
        <v>9.9999999999999992E-2</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f t="shared" si="9"/>
        <v>9.9999999999999992E-2</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f t="shared" si="10"/>
        <v>0.19999999999999998</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v>
      </c>
      <c r="B44" s="7" t="s">
        <v>202</v>
      </c>
      <c r="C44" s="41" t="str">
        <f t="shared" si="9"/>
        <v/>
      </c>
      <c r="D44" s="41" t="str">
        <f t="shared" si="9"/>
        <v/>
      </c>
      <c r="E44" s="41" t="str">
        <f t="shared" si="9"/>
        <v/>
      </c>
      <c r="F44" s="41" t="str">
        <f t="shared" si="9"/>
        <v/>
      </c>
      <c r="G44" s="41" t="str">
        <f t="shared" si="9"/>
        <v/>
      </c>
      <c r="H44" s="41" t="str">
        <f t="shared" si="9"/>
        <v/>
      </c>
      <c r="I44" s="41" t="str">
        <f t="shared" si="9"/>
        <v/>
      </c>
      <c r="J44" s="41" t="str">
        <f t="shared" si="9"/>
        <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t="str">
        <f t="shared" si="10"/>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6.6666666666666666E-2</v>
      </c>
      <c r="B46" s="7" t="s">
        <v>204</v>
      </c>
      <c r="C46" s="41" t="str">
        <f t="shared" si="9"/>
        <v/>
      </c>
      <c r="D46" s="41">
        <f t="shared" si="9"/>
        <v>6.6666666666666666E-2</v>
      </c>
      <c r="E46" s="41" t="str">
        <f t="shared" si="9"/>
        <v/>
      </c>
      <c r="F46" s="41" t="str">
        <f t="shared" si="9"/>
        <v/>
      </c>
      <c r="G46" s="41" t="str">
        <f t="shared" si="9"/>
        <v/>
      </c>
      <c r="H46" s="41" t="str">
        <f t="shared" si="9"/>
        <v/>
      </c>
      <c r="I46" s="41" t="str">
        <f t="shared" si="9"/>
        <v/>
      </c>
      <c r="J46" s="41" t="str">
        <f t="shared" si="9"/>
        <v/>
      </c>
      <c r="K46" s="41" t="str">
        <f t="shared" si="9"/>
        <v/>
      </c>
      <c r="L46" s="41" t="str">
        <f t="shared" si="9"/>
        <v/>
      </c>
      <c r="M46" s="41" t="str">
        <f t="shared" si="9"/>
        <v/>
      </c>
      <c r="N46" s="41" t="str">
        <f t="shared" si="9"/>
        <v/>
      </c>
      <c r="O46" s="41" t="str">
        <f t="shared" si="9"/>
        <v/>
      </c>
      <c r="P46" s="41">
        <f t="shared" si="9"/>
        <v>6.6666666666666666E-2</v>
      </c>
      <c r="Q46" s="41" t="str">
        <f t="shared" si="9"/>
        <v/>
      </c>
      <c r="R46" s="41" t="str">
        <f t="shared" si="9"/>
        <v/>
      </c>
      <c r="S46" s="41" t="str">
        <f t="shared" si="9"/>
        <v/>
      </c>
      <c r="T46" s="41">
        <f t="shared" si="9"/>
        <v>6.6666666666666666E-2</v>
      </c>
      <c r="U46" s="41" t="str">
        <f t="shared" si="9"/>
        <v/>
      </c>
      <c r="V46" s="41" t="str">
        <f t="shared" si="9"/>
        <v/>
      </c>
      <c r="W46" s="41" t="str">
        <f t="shared" si="9"/>
        <v/>
      </c>
      <c r="X46" s="41" t="str">
        <f t="shared" si="9"/>
        <v/>
      </c>
      <c r="Y46" s="41">
        <f t="shared" si="9"/>
        <v>6.6666666666666666E-2</v>
      </c>
      <c r="Z46" s="41">
        <f t="shared" si="9"/>
        <v>6.6666666666666666E-2</v>
      </c>
      <c r="AA46" s="41" t="str">
        <f t="shared" si="9"/>
        <v/>
      </c>
      <c r="AB46" s="41" t="str">
        <f t="shared" si="9"/>
        <v/>
      </c>
      <c r="AC46" s="41" t="str">
        <f t="shared" si="9"/>
        <v/>
      </c>
      <c r="AD46" s="41">
        <f t="shared" si="9"/>
        <v>6.6666666666666666E-2</v>
      </c>
      <c r="AE46" s="41" t="str">
        <f t="shared" si="9"/>
        <v/>
      </c>
      <c r="AF46" s="8">
        <f t="shared" si="10"/>
        <v>0.39999999999999997</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6.6666666666666666E-2</v>
      </c>
      <c r="B47" s="7" t="s">
        <v>205</v>
      </c>
      <c r="C47" s="41" t="str">
        <f t="shared" si="9"/>
        <v/>
      </c>
      <c r="D47" s="41">
        <f t="shared" si="9"/>
        <v>6.6666666666666666E-2</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f t="shared" si="9"/>
        <v>6.6666666666666666E-2</v>
      </c>
      <c r="Q47" s="41" t="str">
        <f t="shared" si="9"/>
        <v/>
      </c>
      <c r="R47" s="41" t="str">
        <f t="shared" si="9"/>
        <v/>
      </c>
      <c r="S47" s="41" t="str">
        <f t="shared" si="9"/>
        <v/>
      </c>
      <c r="T47" s="41">
        <f t="shared" si="9"/>
        <v>6.6666666666666666E-2</v>
      </c>
      <c r="U47" s="41" t="str">
        <f t="shared" si="9"/>
        <v/>
      </c>
      <c r="V47" s="41" t="str">
        <f t="shared" si="9"/>
        <v/>
      </c>
      <c r="W47" s="41" t="str">
        <f t="shared" si="9"/>
        <v/>
      </c>
      <c r="X47" s="41" t="str">
        <f t="shared" si="9"/>
        <v/>
      </c>
      <c r="Y47" s="41">
        <f t="shared" si="9"/>
        <v>6.6666666666666666E-2</v>
      </c>
      <c r="Z47" s="41">
        <f t="shared" si="9"/>
        <v>6.6666666666666666E-2</v>
      </c>
      <c r="AA47" s="41" t="str">
        <f t="shared" si="9"/>
        <v/>
      </c>
      <c r="AB47" s="41" t="str">
        <f t="shared" si="9"/>
        <v/>
      </c>
      <c r="AC47" s="41" t="str">
        <f t="shared" si="9"/>
        <v/>
      </c>
      <c r="AD47" s="41">
        <f t="shared" si="9"/>
        <v>6.6666666666666666E-2</v>
      </c>
      <c r="AE47" s="41" t="str">
        <f t="shared" si="9"/>
        <v/>
      </c>
      <c r="AF47" s="8">
        <f t="shared" si="10"/>
        <v>0.39999999999999997</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6.6666666666666666E-2</v>
      </c>
      <c r="B48" s="7" t="s">
        <v>206</v>
      </c>
      <c r="C48" s="41" t="str">
        <f t="shared" si="9"/>
        <v/>
      </c>
      <c r="D48" s="41">
        <f t="shared" si="9"/>
        <v>6.6666666666666666E-2</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f t="shared" si="9"/>
        <v>6.6666666666666666E-2</v>
      </c>
      <c r="Q48" s="41" t="str">
        <f t="shared" si="9"/>
        <v/>
      </c>
      <c r="R48" s="41" t="str">
        <f t="shared" si="9"/>
        <v/>
      </c>
      <c r="S48" s="41" t="str">
        <f t="shared" si="9"/>
        <v/>
      </c>
      <c r="T48" s="41">
        <f t="shared" si="9"/>
        <v>6.6666666666666666E-2</v>
      </c>
      <c r="U48" s="41" t="str">
        <f t="shared" si="9"/>
        <v/>
      </c>
      <c r="V48" s="41" t="str">
        <f t="shared" si="9"/>
        <v/>
      </c>
      <c r="W48" s="41" t="str">
        <f t="shared" si="9"/>
        <v/>
      </c>
      <c r="X48" s="41" t="str">
        <f t="shared" si="9"/>
        <v/>
      </c>
      <c r="Y48" s="41">
        <f t="shared" si="9"/>
        <v>6.6666666666666666E-2</v>
      </c>
      <c r="Z48" s="41">
        <f t="shared" ref="Z48:AE48" si="11">IF(Z14="x",$A48,"")</f>
        <v>6.6666666666666666E-2</v>
      </c>
      <c r="AA48" s="41" t="str">
        <f t="shared" si="11"/>
        <v/>
      </c>
      <c r="AB48" s="41" t="str">
        <f t="shared" si="11"/>
        <v/>
      </c>
      <c r="AC48" s="41" t="str">
        <f t="shared" si="11"/>
        <v/>
      </c>
      <c r="AD48" s="41">
        <f t="shared" si="11"/>
        <v>6.6666666666666666E-2</v>
      </c>
      <c r="AE48" s="41" t="str">
        <f t="shared" si="11"/>
        <v/>
      </c>
      <c r="AF48" s="8">
        <f t="shared" si="10"/>
        <v>0.39999999999999997</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f t="shared" si="13"/>
        <v>0.2</v>
      </c>
      <c r="E53" s="23" t="str">
        <f t="shared" si="13"/>
        <v/>
      </c>
      <c r="F53" s="23" t="str">
        <f t="shared" si="13"/>
        <v/>
      </c>
      <c r="G53" s="23" t="str">
        <f t="shared" si="13"/>
        <v/>
      </c>
      <c r="H53" s="23" t="str">
        <f t="shared" si="13"/>
        <v/>
      </c>
      <c r="I53" s="23" t="str">
        <f t="shared" si="13"/>
        <v/>
      </c>
      <c r="J53" s="23">
        <f t="shared" si="13"/>
        <v>0.79999999999999982</v>
      </c>
      <c r="K53" s="23" t="str">
        <f t="shared" si="13"/>
        <v/>
      </c>
      <c r="L53" s="23" t="str">
        <f t="shared" si="13"/>
        <v/>
      </c>
      <c r="M53" s="23" t="str">
        <f t="shared" si="13"/>
        <v/>
      </c>
      <c r="N53" s="23" t="str">
        <f t="shared" si="13"/>
        <v/>
      </c>
      <c r="O53" s="23" t="str">
        <f t="shared" si="13"/>
        <v/>
      </c>
      <c r="P53" s="23">
        <f t="shared" si="13"/>
        <v>0.2</v>
      </c>
      <c r="Q53" s="23" t="str">
        <f t="shared" si="13"/>
        <v/>
      </c>
      <c r="R53" s="23" t="str">
        <f t="shared" si="13"/>
        <v/>
      </c>
      <c r="S53" s="23" t="str">
        <f t="shared" si="13"/>
        <v/>
      </c>
      <c r="T53" s="23">
        <f t="shared" si="13"/>
        <v>0.39999999999999997</v>
      </c>
      <c r="U53" s="23" t="str">
        <f t="shared" si="13"/>
        <v/>
      </c>
      <c r="V53" s="23" t="str">
        <f t="shared" si="13"/>
        <v/>
      </c>
      <c r="W53" s="23" t="str">
        <f t="shared" si="13"/>
        <v/>
      </c>
      <c r="X53" s="23" t="str">
        <f t="shared" si="13"/>
        <v/>
      </c>
      <c r="Y53" s="23">
        <f t="shared" si="13"/>
        <v>0.2</v>
      </c>
      <c r="Z53" s="23">
        <f t="shared" si="13"/>
        <v>0.2</v>
      </c>
      <c r="AA53" s="23" t="str">
        <f t="shared" si="13"/>
        <v/>
      </c>
      <c r="AB53" s="23" t="str">
        <f t="shared" si="13"/>
        <v/>
      </c>
      <c r="AC53" s="23" t="str">
        <f t="shared" si="13"/>
        <v/>
      </c>
      <c r="AD53" s="23">
        <f t="shared" si="13"/>
        <v>0.2</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f>IFERROR(VLOOKUP($B$55,'PLOs-TQF-Mapping'!$C$54:$AF$59,J$56)*J40,"")</f>
        <v>1.0291962421300149</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f>IF(SUM(C58:AE58)&gt;0,SUM(C58:AE58),"")</f>
        <v>1.0291962421300149</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1.0291962421300149</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14">IF(SUM(C59:AE59)&gt;0,SUM(C59:AE59),"")</f>
        <v>1.0291962421300149</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f>IFERROR(VLOOKUP($B$55,'PLOs-TQF-Mapping'!$C$54:$AF$59,J$56)*J42,"")</f>
        <v>0.3430654140433384</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f t="shared" si="14"/>
        <v>0.3430654140433384</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f>IFERROR(VLOOKUP($B$55,'PLOs-TQF-Mapping'!$C$54:$AF$59,J$56)*J43,"")</f>
        <v>0.3430654140433384</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f t="shared" si="14"/>
        <v>0.3430654140433384</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t="str">
        <f t="shared" si="14"/>
        <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t="str">
        <f t="shared" ref="AF76:AF87" si="15">IF(SUM(C76:AE76)&gt;0,SUM(C76:AE76),"")</f>
        <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f>IFERROR(VLOOKUP($B$72,'PLOs-TQF-Mapping'!$C$54:$AF$59,T$56)*T42,"")</f>
        <v>0.36194358178053826</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f t="shared" si="15"/>
        <v>0.36194358178053826</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f>IFERROR(VLOOKUP($B$72,'PLOs-TQF-Mapping'!$C$54:$AF$59,T$56)*T43,"")</f>
        <v>0.36194358178053826</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f t="shared" si="15"/>
        <v>0.36194358178053826</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f>IFERROR(VLOOKUP($B$72,'PLOs-TQF-Mapping'!$C$54:$AF$59,P$56)*P46,"")</f>
        <v>0.24622619346884056</v>
      </c>
      <c r="Q81" s="104" t="str">
        <f>IFERROR(VLOOKUP($B$72,'PLOs-TQF-Mapping'!$C$54:$AF$59,Q$56)*Q46,"")</f>
        <v/>
      </c>
      <c r="R81" s="104" t="str">
        <f>IFERROR(VLOOKUP($B$72,'PLOs-TQF-Mapping'!$C$54:$AF$59,R$56)*R46,"")</f>
        <v/>
      </c>
      <c r="S81" s="104" t="str">
        <f>IFERROR(VLOOKUP($B$72,'PLOs-TQF-Mapping'!$C$54:$AF$59,S$56)*S46,"")</f>
        <v/>
      </c>
      <c r="T81" s="104">
        <f>IFERROR(VLOOKUP($B$72,'PLOs-TQF-Mapping'!$C$54:$AF$59,T$56)*T46,"")</f>
        <v>0.2412957211870255</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5"/>
        <v>0.48752191465586603</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f>IFERROR(VLOOKUP($B$72,'PLOs-TQF-Mapping'!$C$54:$AF$59,P$56)*P47,"")</f>
        <v>0.24622619346884056</v>
      </c>
      <c r="Q82" s="104" t="str">
        <f>IFERROR(VLOOKUP($B$72,'PLOs-TQF-Mapping'!$C$54:$AF$59,Q$56)*Q47,"")</f>
        <v/>
      </c>
      <c r="R82" s="104" t="str">
        <f>IFERROR(VLOOKUP($B$72,'PLOs-TQF-Mapping'!$C$54:$AF$59,R$56)*R47,"")</f>
        <v/>
      </c>
      <c r="S82" s="104" t="str">
        <f>IFERROR(VLOOKUP($B$72,'PLOs-TQF-Mapping'!$C$54:$AF$59,S$56)*S47,"")</f>
        <v/>
      </c>
      <c r="T82" s="104">
        <f>IFERROR(VLOOKUP($B$72,'PLOs-TQF-Mapping'!$C$54:$AF$59,T$56)*T47,"")</f>
        <v>0.2412957211870255</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f t="shared" si="15"/>
        <v>0.48752191465586603</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f>IFERROR(VLOOKUP($B$72,'PLOs-TQF-Mapping'!$C$54:$AF$59,P$56)*P48,"")</f>
        <v>0.24622619346884056</v>
      </c>
      <c r="Q83" s="104" t="str">
        <f>IFERROR(VLOOKUP($B$72,'PLOs-TQF-Mapping'!$C$54:$AF$59,Q$56)*Q48,"")</f>
        <v/>
      </c>
      <c r="R83" s="104" t="str">
        <f>IFERROR(VLOOKUP($B$72,'PLOs-TQF-Mapping'!$C$54:$AF$59,R$56)*R48,"")</f>
        <v/>
      </c>
      <c r="S83" s="104" t="str">
        <f>IFERROR(VLOOKUP($B$72,'PLOs-TQF-Mapping'!$C$54:$AF$59,S$56)*S48,"")</f>
        <v/>
      </c>
      <c r="T83" s="104">
        <f>IFERROR(VLOOKUP($B$72,'PLOs-TQF-Mapping'!$C$54:$AF$59,T$56)*T48,"")</f>
        <v>0.2412957211870255</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f t="shared" si="15"/>
        <v>0.48752191465586603</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16">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f>IFERROR(VLOOKUP($B$89,'PLOs-TQF-Mapping'!$C$54:$AF$59,Z$56)*Z46,"")</f>
        <v>0.20740740740740735</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f t="shared" si="16"/>
        <v>0.20740740740740735</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f>IFERROR(VLOOKUP($B$89,'PLOs-TQF-Mapping'!$C$54:$AF$59,Z$56)*Z47,"")</f>
        <v>0.20740740740740735</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f t="shared" si="16"/>
        <v>0.20740740740740735</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f>IFERROR(VLOOKUP($B$89,'PLOs-TQF-Mapping'!$C$54:$AF$59,Z$56)*Z48,"")</f>
        <v>0.20740740740740735</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f t="shared" si="16"/>
        <v>0.20740740740740735</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f>IFERROR(VLOOKUP($B$106,'PLOs-TQF-Mapping'!$C$54:$AF$59,Y$56)*Y46,"")</f>
        <v>0.32213991769547323</v>
      </c>
      <c r="Z115" s="104">
        <f>IFERROR(VLOOKUP($B$106,'PLOs-TQF-Mapping'!$C$54:$AF$59,Z$56)*Z46,"")</f>
        <v>0.20740740740740735</v>
      </c>
      <c r="AA115" s="104" t="str">
        <f>IFERROR(VLOOKUP($B$106,'PLOs-TQF-Mapping'!$C$54:$AF$59,AA$56)*AA46,"")</f>
        <v/>
      </c>
      <c r="AB115" s="104" t="str">
        <f>IFERROR(VLOOKUP($B$106,'PLOs-TQF-Mapping'!$C$54:$AF$59,AB$56)*AB46,"")</f>
        <v/>
      </c>
      <c r="AC115" s="104" t="str">
        <f>IFERROR(VLOOKUP($B$106,'PLOs-TQF-Mapping'!$C$54:$AF$59,AC$56)*AC46,"")</f>
        <v/>
      </c>
      <c r="AD115" s="104">
        <f>IFERROR(VLOOKUP($B$106,'PLOs-TQF-Mapping'!$C$54:$AF$59,AD$56)*AD46,"")</f>
        <v>0.26631439710387078</v>
      </c>
      <c r="AE115" s="104" t="str">
        <f>IFERROR(VLOOKUP($B$106,'PLOs-TQF-Mapping'!$C$54:$AF$59,AE$56)*AE46,"")</f>
        <v/>
      </c>
      <c r="AF115" s="8">
        <f t="shared" si="17"/>
        <v>0.79586172220675144</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f>IFERROR(VLOOKUP($B$106,'PLOs-TQF-Mapping'!$C$54:$AF$59,Y$56)*Y47,"")</f>
        <v>0.32213991769547323</v>
      </c>
      <c r="Z116" s="104">
        <f>IFERROR(VLOOKUP($B$106,'PLOs-TQF-Mapping'!$C$54:$AF$59,Z$56)*Z47,"")</f>
        <v>0.20740740740740735</v>
      </c>
      <c r="AA116" s="104" t="str">
        <f>IFERROR(VLOOKUP($B$106,'PLOs-TQF-Mapping'!$C$54:$AF$59,AA$56)*AA47,"")</f>
        <v/>
      </c>
      <c r="AB116" s="104" t="str">
        <f>IFERROR(VLOOKUP($B$106,'PLOs-TQF-Mapping'!$C$54:$AF$59,AB$56)*AB47,"")</f>
        <v/>
      </c>
      <c r="AC116" s="104" t="str">
        <f>IFERROR(VLOOKUP($B$106,'PLOs-TQF-Mapping'!$C$54:$AF$59,AC$56)*AC47,"")</f>
        <v/>
      </c>
      <c r="AD116" s="104">
        <f>IFERROR(VLOOKUP($B$106,'PLOs-TQF-Mapping'!$C$54:$AF$59,AD$56)*AD47,"")</f>
        <v>0.26631439710387078</v>
      </c>
      <c r="AE116" s="104" t="str">
        <f>IFERROR(VLOOKUP($B$106,'PLOs-TQF-Mapping'!$C$54:$AF$59,AE$56)*AE47,"")</f>
        <v/>
      </c>
      <c r="AF116" s="8">
        <f t="shared" si="17"/>
        <v>0.79586172220675144</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f>IFERROR(VLOOKUP($B$106,'PLOs-TQF-Mapping'!$C$54:$AF$59,Y$56)*Y48,"")</f>
        <v>0.32213991769547323</v>
      </c>
      <c r="Z117" s="104">
        <f>IFERROR(VLOOKUP($B$106,'PLOs-TQF-Mapping'!$C$54:$AF$59,Z$56)*Z48,"")</f>
        <v>0.20740740740740735</v>
      </c>
      <c r="AA117" s="104" t="str">
        <f>IFERROR(VLOOKUP($B$106,'PLOs-TQF-Mapping'!$C$54:$AF$59,AA$56)*AA48,"")</f>
        <v/>
      </c>
      <c r="AB117" s="104" t="str">
        <f>IFERROR(VLOOKUP($B$106,'PLOs-TQF-Mapping'!$C$54:$AF$59,AB$56)*AB48,"")</f>
        <v/>
      </c>
      <c r="AC117" s="104" t="str">
        <f>IFERROR(VLOOKUP($B$106,'PLOs-TQF-Mapping'!$C$54:$AF$59,AC$56)*AC48,"")</f>
        <v/>
      </c>
      <c r="AD117" s="104">
        <f>IFERROR(VLOOKUP($B$106,'PLOs-TQF-Mapping'!$C$54:$AF$59,AD$56)*AD48,"")</f>
        <v>0.26631439710387078</v>
      </c>
      <c r="AE117" s="104" t="str">
        <f>IFERROR(VLOOKUP($B$106,'PLOs-TQF-Mapping'!$C$54:$AF$59,AE$56)*AE48,"")</f>
        <v/>
      </c>
      <c r="AF117" s="8">
        <f t="shared" si="17"/>
        <v>0.79586172220675144</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f>IFERROR(VLOOKUP($B$140,'PLOs-TQF-Mapping'!$C$54:$AF$59,D$56)*D46,"")</f>
        <v>0.2742094751373102</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f>IFERROR(VLOOKUP($B$140,'PLOs-TQF-Mapping'!$C$54:$AF$59,Y$56)*Y46,"")</f>
        <v>0.32213991769547323</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f t="shared" si="19"/>
        <v>0.59634939283278343</v>
      </c>
      <c r="AG149" s="8"/>
      <c r="AH149" s="8"/>
    </row>
    <row r="150" spans="1:34">
      <c r="A150" s="8">
        <v>0</v>
      </c>
      <c r="B150" s="3" t="s">
        <v>205</v>
      </c>
      <c r="C150" s="104" t="str">
        <f>IFERROR(VLOOKUP($B$140,'PLOs-TQF-Mapping'!$C$54:$AF$59,C$56)*C47,"")</f>
        <v/>
      </c>
      <c r="D150" s="104">
        <f>IFERROR(VLOOKUP($B$140,'PLOs-TQF-Mapping'!$C$54:$AF$59,D$56)*D47,"")</f>
        <v>0.2742094751373102</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f>IFERROR(VLOOKUP($B$140,'PLOs-TQF-Mapping'!$C$54:$AF$59,Y$56)*Y47,"")</f>
        <v>0.32213991769547323</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f t="shared" si="19"/>
        <v>0.59634939283278343</v>
      </c>
      <c r="AG150" s="8"/>
      <c r="AH150" s="8"/>
    </row>
    <row r="151" spans="1:34">
      <c r="A151" s="8">
        <v>0</v>
      </c>
      <c r="B151" s="3" t="s">
        <v>206</v>
      </c>
      <c r="C151" s="104" t="str">
        <f>IFERROR(VLOOKUP($B$140,'PLOs-TQF-Mapping'!$C$54:$AF$59,C$56)*C48,"")</f>
        <v/>
      </c>
      <c r="D151" s="104">
        <f>IFERROR(VLOOKUP($B$140,'PLOs-TQF-Mapping'!$C$54:$AF$59,D$56)*D48,"")</f>
        <v>0.2742094751373102</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f>IFERROR(VLOOKUP($B$140,'PLOs-TQF-Mapping'!$C$54:$AF$59,Y$56)*Y48,"")</f>
        <v>0.32213991769547323</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f t="shared" si="19"/>
        <v>0.59634939283278343</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X156"/>
  <sheetViews>
    <sheetView topLeftCell="A37"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0.98113207547169812</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51">
        <v>204341</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IF(COUNTIF(J6:J17,"x")&gt;0,"x","")</f>
        <v>x</v>
      </c>
      <c r="K3" s="11" t="str">
        <f t="shared" si="0"/>
        <v/>
      </c>
      <c r="L3" s="11" t="str">
        <f t="shared" si="0"/>
        <v/>
      </c>
      <c r="M3" s="11" t="str">
        <f t="shared" si="0"/>
        <v/>
      </c>
      <c r="N3" s="11" t="str">
        <f t="shared" si="0"/>
        <v/>
      </c>
      <c r="O3" s="11" t="str">
        <f t="shared" si="0"/>
        <v/>
      </c>
      <c r="P3" s="11" t="str">
        <f t="shared" si="0"/>
        <v/>
      </c>
      <c r="Q3" s="11" t="str">
        <f t="shared" si="0"/>
        <v/>
      </c>
      <c r="R3" s="11" t="str">
        <f t="shared" si="0"/>
        <v>x</v>
      </c>
      <c r="S3" s="11" t="str">
        <f t="shared" si="0"/>
        <v/>
      </c>
      <c r="T3" s="11" t="str">
        <f t="shared" si="0"/>
        <v/>
      </c>
      <c r="U3" s="11" t="str">
        <f t="shared" si="0"/>
        <v/>
      </c>
      <c r="V3" s="11" t="str">
        <f t="shared" si="0"/>
        <v/>
      </c>
      <c r="W3" s="11" t="str">
        <f t="shared" si="0"/>
        <v/>
      </c>
      <c r="X3" s="11" t="str">
        <f t="shared" si="0"/>
        <v/>
      </c>
      <c r="Y3" s="11" t="str">
        <f t="shared" si="0"/>
        <v/>
      </c>
      <c r="Z3" s="11" t="str">
        <f t="shared" si="0"/>
        <v/>
      </c>
      <c r="AA3" s="11" t="str">
        <f t="shared" si="0"/>
        <v/>
      </c>
      <c r="AB3" s="11" t="str">
        <f t="shared" si="0"/>
        <v/>
      </c>
      <c r="AC3" s="11" t="str">
        <f t="shared" si="0"/>
        <v/>
      </c>
      <c r="AD3" s="11" t="str">
        <f t="shared" si="0"/>
        <v/>
      </c>
      <c r="AE3" s="11" t="str">
        <f t="shared" si="0"/>
        <v/>
      </c>
    </row>
    <row r="4" spans="1:32">
      <c r="A4" s="52" t="s">
        <v>243</v>
      </c>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c r="B6" s="50"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2" ht="15" customHeight="1">
      <c r="A7" s="18">
        <v>70</v>
      </c>
      <c r="B7" s="50" t="s">
        <v>199</v>
      </c>
      <c r="C7" s="17"/>
      <c r="D7" s="17"/>
      <c r="E7" s="17"/>
      <c r="F7" s="17"/>
      <c r="G7" s="17"/>
      <c r="H7" s="17"/>
      <c r="I7" s="17"/>
      <c r="J7" s="17" t="s">
        <v>95</v>
      </c>
      <c r="K7" s="17"/>
      <c r="L7" s="17"/>
      <c r="M7" s="17"/>
      <c r="N7" s="17"/>
      <c r="O7" s="17"/>
      <c r="P7" s="17"/>
      <c r="Q7" s="17"/>
      <c r="R7" s="17"/>
      <c r="S7" s="17"/>
      <c r="T7" s="17"/>
      <c r="U7" s="17"/>
      <c r="V7" s="17"/>
      <c r="W7" s="17"/>
      <c r="X7" s="17"/>
      <c r="Y7" s="17"/>
      <c r="Z7" s="17"/>
      <c r="AA7" s="17"/>
      <c r="AB7" s="17"/>
      <c r="AC7" s="17"/>
      <c r="AD7" s="17"/>
      <c r="AE7" s="17"/>
    </row>
    <row r="8" spans="1:32" ht="15" customHeight="1">
      <c r="A8" s="18"/>
      <c r="B8" s="50"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50"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v>30</v>
      </c>
      <c r="B10" s="50" t="s">
        <v>202</v>
      </c>
      <c r="C10" s="17"/>
      <c r="D10" s="17"/>
      <c r="E10" s="17"/>
      <c r="F10" s="17"/>
      <c r="G10" s="17"/>
      <c r="H10" s="17"/>
      <c r="I10" s="17"/>
      <c r="J10" s="17"/>
      <c r="K10" s="17"/>
      <c r="L10" s="17"/>
      <c r="M10" s="17"/>
      <c r="N10" s="17"/>
      <c r="O10" s="17"/>
      <c r="P10" s="17"/>
      <c r="Q10" s="17"/>
      <c r="R10" s="17" t="s">
        <v>95</v>
      </c>
      <c r="S10" s="17"/>
      <c r="T10" s="17"/>
      <c r="U10" s="17"/>
      <c r="V10" s="17"/>
      <c r="W10" s="17"/>
      <c r="X10" s="17"/>
      <c r="Y10" s="17"/>
      <c r="Z10" s="17"/>
      <c r="AA10" s="17"/>
      <c r="AB10" s="17"/>
      <c r="AC10" s="17"/>
      <c r="AD10" s="17"/>
      <c r="AE10" s="17"/>
    </row>
    <row r="11" spans="1:32" ht="15" customHeight="1">
      <c r="A11" s="18"/>
      <c r="B11" s="50"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c r="B12" s="50" t="s">
        <v>204</v>
      </c>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row>
    <row r="13" spans="1:32" ht="15" customHeight="1">
      <c r="A13" s="18"/>
      <c r="B13" s="50"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c r="B14" s="50"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2" ht="15" customHeight="1">
      <c r="A15" s="18"/>
      <c r="B15" s="50"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50"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50"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50" t="s">
        <v>244</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c r="B19" s="53" t="s">
        <v>245</v>
      </c>
    </row>
    <row r="20" spans="1:50" ht="15" customHeight="1"/>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0.7</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0.68679245283018864</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f t="shared" ref="AF24:AF35" si="4">IF(SUM(C24:AE24)&gt;0,SUM(C24:AE24),"")</f>
        <v>0.68679245283018864</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0.3</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f t="shared" si="3"/>
        <v>0.29433962264150942</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f t="shared" si="4"/>
        <v>0.29433962264150942</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v>
      </c>
      <c r="B29" s="7" t="s">
        <v>204</v>
      </c>
      <c r="C29" s="41" t="str">
        <f t="shared" si="3"/>
        <v/>
      </c>
      <c r="D29" s="41" t="str">
        <f t="shared" si="3"/>
        <v/>
      </c>
      <c r="E29" s="41" t="str">
        <f t="shared" si="3"/>
        <v/>
      </c>
      <c r="F29" s="41" t="str">
        <f t="shared" si="3"/>
        <v/>
      </c>
      <c r="G29" s="41" t="str">
        <f t="shared" si="3"/>
        <v/>
      </c>
      <c r="H29" s="41" t="str">
        <f t="shared" si="3"/>
        <v/>
      </c>
      <c r="I29" s="41" t="str">
        <f t="shared" si="3"/>
        <v/>
      </c>
      <c r="J29" s="41" t="str">
        <f t="shared" si="3"/>
        <v/>
      </c>
      <c r="K29" s="41" t="str">
        <f t="shared" si="3"/>
        <v/>
      </c>
      <c r="L29" s="41" t="str">
        <f t="shared" si="3"/>
        <v/>
      </c>
      <c r="M29" s="41" t="str">
        <f t="shared" si="3"/>
        <v/>
      </c>
      <c r="N29" s="41" t="str">
        <f t="shared" si="3"/>
        <v/>
      </c>
      <c r="O29" s="41" t="str">
        <f t="shared" si="3"/>
        <v/>
      </c>
      <c r="P29" s="41" t="str">
        <f t="shared" si="3"/>
        <v/>
      </c>
      <c r="Q29" s="41" t="str">
        <f t="shared" si="3"/>
        <v/>
      </c>
      <c r="R29" s="41" t="str">
        <f t="shared" si="3"/>
        <v/>
      </c>
      <c r="S29" s="41" t="str">
        <f t="shared" si="3"/>
        <v/>
      </c>
      <c r="T29" s="41" t="str">
        <f t="shared" si="3"/>
        <v/>
      </c>
      <c r="U29" s="41" t="str">
        <f t="shared" si="3"/>
        <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t="str">
        <f t="shared" si="3"/>
        <v/>
      </c>
      <c r="AE29" s="41" t="str">
        <f t="shared" si="3"/>
        <v/>
      </c>
      <c r="AF29" s="8" t="str">
        <f t="shared" si="4"/>
        <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t="str">
        <f t="shared" si="3"/>
        <v/>
      </c>
      <c r="AF31" s="8" t="str">
        <f t="shared" si="4"/>
        <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t="str">
        <f t="shared" ref="D36:AE36" si="7">IF(SUM(D23:D35)&gt;0,SUM(D23:D35),"")</f>
        <v/>
      </c>
      <c r="E36" s="22" t="str">
        <f t="shared" si="7"/>
        <v/>
      </c>
      <c r="F36" s="22" t="str">
        <f t="shared" si="7"/>
        <v/>
      </c>
      <c r="G36" s="22" t="str">
        <f t="shared" si="7"/>
        <v/>
      </c>
      <c r="H36" s="22" t="str">
        <f t="shared" si="7"/>
        <v/>
      </c>
      <c r="I36" s="22" t="str">
        <f t="shared" si="7"/>
        <v/>
      </c>
      <c r="J36" s="22">
        <f t="shared" si="7"/>
        <v>0.68679245283018864</v>
      </c>
      <c r="K36" s="22" t="str">
        <f t="shared" si="7"/>
        <v/>
      </c>
      <c r="L36" s="22" t="str">
        <f t="shared" si="7"/>
        <v/>
      </c>
      <c r="M36" s="22" t="str">
        <f t="shared" si="7"/>
        <v/>
      </c>
      <c r="N36" s="22" t="str">
        <f t="shared" si="7"/>
        <v/>
      </c>
      <c r="O36" s="22" t="str">
        <f t="shared" si="7"/>
        <v/>
      </c>
      <c r="P36" s="22" t="str">
        <f t="shared" si="7"/>
        <v/>
      </c>
      <c r="Q36" s="22" t="str">
        <f t="shared" si="7"/>
        <v/>
      </c>
      <c r="R36" s="22">
        <f t="shared" si="7"/>
        <v>0.29433962264150942</v>
      </c>
      <c r="S36" s="22" t="str">
        <f t="shared" si="7"/>
        <v/>
      </c>
      <c r="T36" s="22" t="str">
        <f t="shared" si="7"/>
        <v/>
      </c>
      <c r="U36" s="22" t="str">
        <f t="shared" si="7"/>
        <v/>
      </c>
      <c r="V36" s="22" t="str">
        <f t="shared" si="7"/>
        <v/>
      </c>
      <c r="W36" s="22" t="str">
        <f t="shared" si="7"/>
        <v/>
      </c>
      <c r="X36" s="22" t="str">
        <f t="shared" si="7"/>
        <v/>
      </c>
      <c r="Y36" s="22" t="str">
        <f t="shared" si="7"/>
        <v/>
      </c>
      <c r="Z36" s="22" t="str">
        <f t="shared" si="7"/>
        <v/>
      </c>
      <c r="AA36" s="22" t="str">
        <f t="shared" si="7"/>
        <v/>
      </c>
      <c r="AB36" s="22" t="str">
        <f t="shared" si="7"/>
        <v/>
      </c>
      <c r="AC36" s="22" t="str">
        <f t="shared" si="7"/>
        <v/>
      </c>
      <c r="AD36" s="22" t="str">
        <f t="shared" si="7"/>
        <v/>
      </c>
      <c r="AE36" s="22"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t="str">
        <f t="shared" si="9"/>
        <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0.7</v>
      </c>
      <c r="B41" s="7" t="s">
        <v>199</v>
      </c>
      <c r="C41" s="41" t="str">
        <f t="shared" si="9"/>
        <v/>
      </c>
      <c r="D41" s="41" t="str">
        <f t="shared" si="9"/>
        <v/>
      </c>
      <c r="E41" s="41" t="str">
        <f t="shared" si="9"/>
        <v/>
      </c>
      <c r="F41" s="41" t="str">
        <f t="shared" si="9"/>
        <v/>
      </c>
      <c r="G41" s="41" t="str">
        <f t="shared" si="9"/>
        <v/>
      </c>
      <c r="H41" s="41" t="str">
        <f t="shared" si="9"/>
        <v/>
      </c>
      <c r="I41" s="41" t="str">
        <f t="shared" si="9"/>
        <v/>
      </c>
      <c r="J41" s="41">
        <f t="shared" si="9"/>
        <v>0.7</v>
      </c>
      <c r="K41" s="41" t="str">
        <f t="shared" si="9"/>
        <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t="str">
        <f t="shared" si="9"/>
        <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f t="shared" ref="AF41:AF52" si="10">IF(SUM(C41:AE41)&gt;0,SUM(C41:AE41),"")</f>
        <v>0.7</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v>
      </c>
      <c r="B42" s="7" t="s">
        <v>200</v>
      </c>
      <c r="C42" s="41" t="str">
        <f t="shared" si="9"/>
        <v/>
      </c>
      <c r="D42" s="41" t="str">
        <f t="shared" si="9"/>
        <v/>
      </c>
      <c r="E42" s="41" t="str">
        <f t="shared" si="9"/>
        <v/>
      </c>
      <c r="F42" s="41" t="str">
        <f t="shared" si="9"/>
        <v/>
      </c>
      <c r="G42" s="41" t="str">
        <f t="shared" si="9"/>
        <v/>
      </c>
      <c r="H42" s="41" t="str">
        <f t="shared" si="9"/>
        <v/>
      </c>
      <c r="I42" s="41" t="str">
        <f t="shared" si="9"/>
        <v/>
      </c>
      <c r="J42" s="41" t="str">
        <f t="shared" si="9"/>
        <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t="str">
        <f t="shared" si="10"/>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0.3</v>
      </c>
      <c r="B44" s="7" t="s">
        <v>202</v>
      </c>
      <c r="C44" s="41" t="str">
        <f t="shared" si="9"/>
        <v/>
      </c>
      <c r="D44" s="41" t="str">
        <f t="shared" si="9"/>
        <v/>
      </c>
      <c r="E44" s="41" t="str">
        <f t="shared" si="9"/>
        <v/>
      </c>
      <c r="F44" s="41" t="str">
        <f t="shared" si="9"/>
        <v/>
      </c>
      <c r="G44" s="41" t="str">
        <f t="shared" si="9"/>
        <v/>
      </c>
      <c r="H44" s="41" t="str">
        <f t="shared" si="9"/>
        <v/>
      </c>
      <c r="I44" s="41" t="str">
        <f t="shared" si="9"/>
        <v/>
      </c>
      <c r="J44" s="41" t="str">
        <f t="shared" si="9"/>
        <v/>
      </c>
      <c r="K44" s="41" t="str">
        <f t="shared" si="9"/>
        <v/>
      </c>
      <c r="L44" s="41" t="str">
        <f t="shared" si="9"/>
        <v/>
      </c>
      <c r="M44" s="41" t="str">
        <f t="shared" si="9"/>
        <v/>
      </c>
      <c r="N44" s="41" t="str">
        <f t="shared" si="9"/>
        <v/>
      </c>
      <c r="O44" s="41" t="str">
        <f t="shared" si="9"/>
        <v/>
      </c>
      <c r="P44" s="41" t="str">
        <f t="shared" si="9"/>
        <v/>
      </c>
      <c r="Q44" s="41" t="str">
        <f t="shared" si="9"/>
        <v/>
      </c>
      <c r="R44" s="41">
        <f t="shared" si="9"/>
        <v>0.3</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f t="shared" si="10"/>
        <v>0.3</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v>
      </c>
      <c r="B46" s="7" t="s">
        <v>204</v>
      </c>
      <c r="C46" s="41" t="str">
        <f t="shared" si="9"/>
        <v/>
      </c>
      <c r="D46" s="41" t="str">
        <f t="shared" si="9"/>
        <v/>
      </c>
      <c r="E46" s="41" t="str">
        <f t="shared" si="9"/>
        <v/>
      </c>
      <c r="F46" s="41" t="str">
        <f t="shared" si="9"/>
        <v/>
      </c>
      <c r="G46" s="41" t="str">
        <f t="shared" si="9"/>
        <v/>
      </c>
      <c r="H46" s="41" t="str">
        <f t="shared" si="9"/>
        <v/>
      </c>
      <c r="I46" s="41" t="str">
        <f t="shared" si="9"/>
        <v/>
      </c>
      <c r="J46" s="41" t="str">
        <f t="shared" si="9"/>
        <v/>
      </c>
      <c r="K46" s="41" t="str">
        <f t="shared" si="9"/>
        <v/>
      </c>
      <c r="L46" s="41" t="str">
        <f t="shared" si="9"/>
        <v/>
      </c>
      <c r="M46" s="41" t="str">
        <f t="shared" si="9"/>
        <v/>
      </c>
      <c r="N46" s="41" t="str">
        <f t="shared" si="9"/>
        <v/>
      </c>
      <c r="O46" s="41" t="str">
        <f t="shared" si="9"/>
        <v/>
      </c>
      <c r="P46" s="41" t="str">
        <f t="shared" si="9"/>
        <v/>
      </c>
      <c r="Q46" s="41" t="str">
        <f t="shared" si="9"/>
        <v/>
      </c>
      <c r="R46" s="41" t="str">
        <f t="shared" si="9"/>
        <v/>
      </c>
      <c r="S46" s="41" t="str">
        <f t="shared" si="9"/>
        <v/>
      </c>
      <c r="T46" s="41" t="str">
        <f t="shared" si="9"/>
        <v/>
      </c>
      <c r="U46" s="41" t="str">
        <f t="shared" si="9"/>
        <v/>
      </c>
      <c r="V46" s="41" t="str">
        <f t="shared" si="9"/>
        <v/>
      </c>
      <c r="W46" s="41" t="str">
        <f t="shared" si="9"/>
        <v/>
      </c>
      <c r="X46" s="41" t="str">
        <f t="shared" si="9"/>
        <v/>
      </c>
      <c r="Y46" s="41" t="str">
        <f t="shared" si="9"/>
        <v/>
      </c>
      <c r="Z46" s="41" t="str">
        <f t="shared" si="9"/>
        <v/>
      </c>
      <c r="AA46" s="41" t="str">
        <f t="shared" si="9"/>
        <v/>
      </c>
      <c r="AB46" s="41" t="str">
        <f t="shared" si="9"/>
        <v/>
      </c>
      <c r="AC46" s="41" t="str">
        <f t="shared" si="9"/>
        <v/>
      </c>
      <c r="AD46" s="41" t="str">
        <f t="shared" si="9"/>
        <v/>
      </c>
      <c r="AE46" s="41" t="str">
        <f t="shared" si="9"/>
        <v/>
      </c>
      <c r="AF46" s="8" t="str">
        <f t="shared" si="10"/>
        <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t="str">
        <f t="shared" si="11"/>
        <v/>
      </c>
      <c r="AE48" s="41" t="str">
        <f t="shared" si="11"/>
        <v/>
      </c>
      <c r="AF48" s="8" t="str">
        <f t="shared" si="10"/>
        <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t="str">
        <f t="shared" si="13"/>
        <v/>
      </c>
      <c r="F53" s="23" t="str">
        <f t="shared" si="13"/>
        <v/>
      </c>
      <c r="G53" s="23" t="str">
        <f t="shared" si="13"/>
        <v/>
      </c>
      <c r="H53" s="23" t="str">
        <f t="shared" si="13"/>
        <v/>
      </c>
      <c r="I53" s="23" t="str">
        <f t="shared" si="13"/>
        <v/>
      </c>
      <c r="J53" s="23">
        <f t="shared" si="13"/>
        <v>0.7</v>
      </c>
      <c r="K53" s="23" t="str">
        <f t="shared" si="13"/>
        <v/>
      </c>
      <c r="L53" s="23" t="str">
        <f t="shared" si="13"/>
        <v/>
      </c>
      <c r="M53" s="23" t="str">
        <f t="shared" si="13"/>
        <v/>
      </c>
      <c r="N53" s="23" t="str">
        <f t="shared" si="13"/>
        <v/>
      </c>
      <c r="O53" s="23" t="str">
        <f t="shared" si="13"/>
        <v/>
      </c>
      <c r="P53" s="23" t="str">
        <f t="shared" si="13"/>
        <v/>
      </c>
      <c r="Q53" s="23" t="str">
        <f t="shared" si="13"/>
        <v/>
      </c>
      <c r="R53" s="23">
        <f t="shared" si="13"/>
        <v>0.3</v>
      </c>
      <c r="S53" s="23" t="str">
        <f t="shared" si="13"/>
        <v/>
      </c>
      <c r="T53" s="23" t="str">
        <f t="shared" si="13"/>
        <v/>
      </c>
      <c r="U53" s="23" t="str">
        <f t="shared" si="13"/>
        <v/>
      </c>
      <c r="V53" s="23" t="str">
        <f t="shared" si="13"/>
        <v/>
      </c>
      <c r="W53" s="23" t="str">
        <f t="shared" si="13"/>
        <v/>
      </c>
      <c r="X53" s="23" t="str">
        <f t="shared" si="13"/>
        <v/>
      </c>
      <c r="Y53" s="23" t="str">
        <f t="shared" si="13"/>
        <v/>
      </c>
      <c r="Z53" s="23" t="str">
        <f t="shared" si="13"/>
        <v/>
      </c>
      <c r="AA53" s="23" t="str">
        <f t="shared" si="13"/>
        <v/>
      </c>
      <c r="AB53" s="23" t="str">
        <f t="shared" si="13"/>
        <v/>
      </c>
      <c r="AC53" s="23" t="str">
        <f t="shared" si="13"/>
        <v/>
      </c>
      <c r="AD53" s="23" t="str">
        <f t="shared" si="13"/>
        <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2.4014578983033688</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14">IF(SUM(C59:AE59)&gt;0,SUM(C59:AE59),"")</f>
        <v>2.4014578983033688</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4"/>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t="str">
        <f t="shared" si="14"/>
        <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t="str">
        <f t="shared" ref="AF76:AF87" si="15">IF(SUM(C76:AE76)&gt;0,SUM(C76:AE76),"")</f>
        <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f>IFERROR(VLOOKUP($B$72,'PLOs-TQF-Mapping'!$C$54:$AF$59,R$56)*R44,"")</f>
        <v>1.0587531003604997</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f t="shared" si="15"/>
        <v>1.0587531003604997</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t="str">
        <f t="shared" si="15"/>
        <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16">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f>IFERROR(VLOOKUP($B$89,'PLOs-TQF-Mapping'!$C$54:$AF$59,R$56)*R44,"")</f>
        <v>1.0587531003604997</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f t="shared" si="16"/>
        <v>1.0587531003604997</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t="str">
        <f t="shared" si="16"/>
        <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t="str">
        <f>IFERROR(VLOOKUP($B$106,'PLOs-TQF-Mapping'!$C$54:$AF$59,AD$56)*AD46,"")</f>
        <v/>
      </c>
      <c r="AE115" s="104" t="str">
        <f>IFERROR(VLOOKUP($B$106,'PLOs-TQF-Mapping'!$C$54:$AF$59,AE$56)*AE46,"")</f>
        <v/>
      </c>
      <c r="AF115" s="8" t="str">
        <f t="shared" si="17"/>
        <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17"/>
        <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1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X156"/>
  <sheetViews>
    <sheetView topLeftCell="A52"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1</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204361</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x</v>
      </c>
      <c r="F3" s="11" t="str">
        <f t="shared" si="0"/>
        <v>x</v>
      </c>
      <c r="G3" s="11" t="str">
        <f t="shared" si="0"/>
        <v/>
      </c>
      <c r="H3" s="11" t="str">
        <f t="shared" si="0"/>
        <v/>
      </c>
      <c r="I3" s="11" t="str">
        <f t="shared" si="0"/>
        <v>x</v>
      </c>
      <c r="J3" s="11" t="str">
        <f>IF(COUNTIF(J6:J17,"x")&gt;0,"x","")</f>
        <v>x</v>
      </c>
      <c r="K3" s="11" t="str">
        <f t="shared" si="0"/>
        <v>x</v>
      </c>
      <c r="L3" s="11" t="str">
        <f t="shared" si="0"/>
        <v>x</v>
      </c>
      <c r="M3" s="11" t="str">
        <f t="shared" si="0"/>
        <v/>
      </c>
      <c r="N3" s="11" t="str">
        <f t="shared" si="0"/>
        <v/>
      </c>
      <c r="O3" s="11" t="str">
        <f t="shared" si="0"/>
        <v>x</v>
      </c>
      <c r="P3" s="11" t="str">
        <f t="shared" si="0"/>
        <v/>
      </c>
      <c r="Q3" s="11" t="str">
        <f t="shared" si="0"/>
        <v>x</v>
      </c>
      <c r="R3" s="11" t="str">
        <f t="shared" si="0"/>
        <v>x</v>
      </c>
      <c r="S3" s="11" t="str">
        <f t="shared" si="0"/>
        <v>x</v>
      </c>
      <c r="T3" s="11" t="str">
        <f t="shared" si="0"/>
        <v/>
      </c>
      <c r="U3" s="11" t="str">
        <f>IF(COUNTIF(U6:U17,"x")&gt;0,"x","")</f>
        <v>x</v>
      </c>
      <c r="V3" s="11" t="str">
        <f t="shared" si="0"/>
        <v>x</v>
      </c>
      <c r="W3" s="11" t="str">
        <f t="shared" si="0"/>
        <v>x</v>
      </c>
      <c r="X3" s="11" t="str">
        <f t="shared" si="0"/>
        <v/>
      </c>
      <c r="Y3" s="11" t="str">
        <f t="shared" si="0"/>
        <v/>
      </c>
      <c r="Z3" s="11" t="str">
        <f t="shared" si="0"/>
        <v/>
      </c>
      <c r="AA3" s="11" t="str">
        <f t="shared" si="0"/>
        <v>x</v>
      </c>
      <c r="AB3" s="11" t="str">
        <f t="shared" si="0"/>
        <v>x</v>
      </c>
      <c r="AC3" s="11" t="str">
        <f t="shared" si="0"/>
        <v>x</v>
      </c>
      <c r="AD3" s="11" t="str">
        <f t="shared" si="0"/>
        <v/>
      </c>
      <c r="AE3" s="11" t="str">
        <f t="shared" si="0"/>
        <v>x</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v>25</v>
      </c>
      <c r="B6" s="50" t="s">
        <v>198</v>
      </c>
      <c r="C6" s="17"/>
      <c r="D6" s="17"/>
      <c r="E6" s="17"/>
      <c r="F6" s="17"/>
      <c r="G6" s="17"/>
      <c r="H6" s="17"/>
      <c r="I6" s="17"/>
      <c r="J6" s="17" t="s">
        <v>95</v>
      </c>
      <c r="K6" s="17" t="s">
        <v>95</v>
      </c>
      <c r="L6" s="17" t="s">
        <v>95</v>
      </c>
      <c r="M6" s="17"/>
      <c r="N6" s="17"/>
      <c r="O6" s="17" t="s">
        <v>95</v>
      </c>
      <c r="P6" s="17"/>
      <c r="Q6" s="17" t="s">
        <v>95</v>
      </c>
      <c r="R6" s="17" t="s">
        <v>95</v>
      </c>
      <c r="S6" s="17"/>
      <c r="T6" s="17"/>
      <c r="U6" s="17" t="s">
        <v>95</v>
      </c>
      <c r="V6" s="17"/>
      <c r="W6" s="17"/>
      <c r="X6" s="17"/>
      <c r="Y6" s="17"/>
      <c r="Z6" s="17"/>
      <c r="AA6" s="17"/>
      <c r="AB6" s="17"/>
      <c r="AC6" s="17"/>
      <c r="AD6" s="17"/>
      <c r="AE6" s="17"/>
    </row>
    <row r="7" spans="1:32" ht="15" customHeight="1">
      <c r="A7" s="18">
        <v>25</v>
      </c>
      <c r="B7" s="50" t="s">
        <v>199</v>
      </c>
      <c r="C7" s="17"/>
      <c r="D7" s="17"/>
      <c r="E7" s="17"/>
      <c r="F7" s="17"/>
      <c r="G7" s="17"/>
      <c r="H7" s="17"/>
      <c r="I7" s="17"/>
      <c r="J7" s="17" t="s">
        <v>95</v>
      </c>
      <c r="K7" s="17" t="s">
        <v>95</v>
      </c>
      <c r="L7" s="17" t="s">
        <v>95</v>
      </c>
      <c r="M7" s="17"/>
      <c r="N7" s="17"/>
      <c r="O7" s="17" t="s">
        <v>95</v>
      </c>
      <c r="P7" s="17"/>
      <c r="Q7" s="17" t="s">
        <v>95</v>
      </c>
      <c r="R7" s="17" t="s">
        <v>95</v>
      </c>
      <c r="S7" s="17"/>
      <c r="T7" s="17"/>
      <c r="U7" s="17" t="s">
        <v>95</v>
      </c>
      <c r="V7" s="17"/>
      <c r="W7" s="17"/>
      <c r="X7" s="17"/>
      <c r="Y7" s="17"/>
      <c r="Z7" s="17"/>
      <c r="AA7" s="17"/>
      <c r="AB7" s="17"/>
      <c r="AC7" s="17"/>
      <c r="AD7" s="17"/>
      <c r="AE7" s="17"/>
    </row>
    <row r="8" spans="1:32" ht="15" customHeight="1">
      <c r="A8" s="18">
        <v>5</v>
      </c>
      <c r="B8" s="50" t="s">
        <v>200</v>
      </c>
      <c r="C8" s="17"/>
      <c r="D8" s="17"/>
      <c r="E8" s="17"/>
      <c r="F8" s="17"/>
      <c r="G8" s="17"/>
      <c r="H8" s="17"/>
      <c r="I8" s="17"/>
      <c r="J8" s="17" t="s">
        <v>95</v>
      </c>
      <c r="K8" s="17" t="s">
        <v>95</v>
      </c>
      <c r="L8" s="17"/>
      <c r="M8" s="17"/>
      <c r="N8" s="17"/>
      <c r="O8" s="17"/>
      <c r="P8" s="17"/>
      <c r="Q8" s="17"/>
      <c r="R8" s="17" t="s">
        <v>95</v>
      </c>
      <c r="S8" s="17"/>
      <c r="T8" s="17"/>
      <c r="U8" s="17"/>
      <c r="V8" s="17"/>
      <c r="W8" s="17"/>
      <c r="X8" s="17"/>
      <c r="Y8" s="17"/>
      <c r="Z8" s="17"/>
      <c r="AA8" s="17"/>
      <c r="AB8" s="17"/>
      <c r="AC8" s="17"/>
      <c r="AD8" s="17"/>
      <c r="AE8" s="17"/>
    </row>
    <row r="9" spans="1:32" ht="15" customHeight="1">
      <c r="A9" s="18"/>
      <c r="B9" s="50"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v>10</v>
      </c>
      <c r="B10" s="48" t="s">
        <v>202</v>
      </c>
      <c r="C10" s="17"/>
      <c r="D10" s="17"/>
      <c r="E10" s="17"/>
      <c r="F10" s="17"/>
      <c r="G10" s="17"/>
      <c r="H10" s="17"/>
      <c r="I10" s="17"/>
      <c r="J10" s="17" t="s">
        <v>95</v>
      </c>
      <c r="K10" s="17"/>
      <c r="L10" s="17"/>
      <c r="M10" s="17"/>
      <c r="N10" s="17"/>
      <c r="O10" s="17" t="s">
        <v>95</v>
      </c>
      <c r="P10" s="17"/>
      <c r="Q10" s="17"/>
      <c r="R10" s="17"/>
      <c r="S10" s="17" t="s">
        <v>95</v>
      </c>
      <c r="T10" s="17"/>
      <c r="U10" s="17"/>
      <c r="V10" s="17"/>
      <c r="W10" s="17"/>
      <c r="X10" s="17"/>
      <c r="Y10" s="17"/>
      <c r="Z10" s="17"/>
      <c r="AA10" s="17" t="s">
        <v>95</v>
      </c>
      <c r="AB10" s="17"/>
      <c r="AC10" s="17" t="s">
        <v>95</v>
      </c>
      <c r="AD10" s="17"/>
      <c r="AE10" s="17" t="s">
        <v>95</v>
      </c>
    </row>
    <row r="11" spans="1:32" ht="15" customHeight="1">
      <c r="A11" s="18"/>
      <c r="B11" s="50"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v>15</v>
      </c>
      <c r="B12" s="50" t="s">
        <v>204</v>
      </c>
      <c r="C12" s="17"/>
      <c r="D12" s="17"/>
      <c r="E12" s="17"/>
      <c r="F12" s="17"/>
      <c r="G12" s="17"/>
      <c r="H12" s="17"/>
      <c r="I12" s="17" t="s">
        <v>95</v>
      </c>
      <c r="J12" s="17"/>
      <c r="K12" s="17"/>
      <c r="L12" s="17" t="s">
        <v>95</v>
      </c>
      <c r="M12" s="17"/>
      <c r="N12" s="17"/>
      <c r="O12" s="17"/>
      <c r="P12" s="17"/>
      <c r="Q12" s="17"/>
      <c r="R12" s="17" t="s">
        <v>95</v>
      </c>
      <c r="S12" s="17" t="s">
        <v>95</v>
      </c>
      <c r="T12" s="17"/>
      <c r="U12" s="17" t="s">
        <v>95</v>
      </c>
      <c r="V12" s="17" t="s">
        <v>95</v>
      </c>
      <c r="W12" s="17" t="s">
        <v>95</v>
      </c>
      <c r="X12" s="17"/>
      <c r="Y12" s="17"/>
      <c r="Z12" s="17"/>
      <c r="AA12" s="17"/>
      <c r="AB12" s="17" t="s">
        <v>95</v>
      </c>
      <c r="AC12" s="17" t="s">
        <v>95</v>
      </c>
      <c r="AD12" s="17"/>
      <c r="AE12" s="17" t="s">
        <v>95</v>
      </c>
    </row>
    <row r="13" spans="1:32" ht="15" customHeight="1">
      <c r="A13" s="18">
        <v>10</v>
      </c>
      <c r="B13" s="50" t="s">
        <v>205</v>
      </c>
      <c r="C13" s="17"/>
      <c r="D13" s="17"/>
      <c r="E13" s="17"/>
      <c r="F13" s="17"/>
      <c r="G13" s="17"/>
      <c r="H13" s="17"/>
      <c r="I13" s="17"/>
      <c r="J13" s="17"/>
      <c r="K13" s="17"/>
      <c r="L13" s="17" t="s">
        <v>95</v>
      </c>
      <c r="M13" s="17"/>
      <c r="N13" s="17"/>
      <c r="O13" s="17"/>
      <c r="P13" s="17"/>
      <c r="Q13" s="17" t="s">
        <v>95</v>
      </c>
      <c r="R13" s="17" t="s">
        <v>95</v>
      </c>
      <c r="S13" s="17"/>
      <c r="T13" s="17"/>
      <c r="U13" s="17" t="s">
        <v>95</v>
      </c>
      <c r="V13" s="17"/>
      <c r="W13" s="17" t="s">
        <v>95</v>
      </c>
      <c r="X13" s="17"/>
      <c r="Y13" s="17"/>
      <c r="Z13" s="17"/>
      <c r="AA13" s="17"/>
      <c r="AB13" s="17"/>
      <c r="AC13" s="17"/>
      <c r="AD13" s="17"/>
      <c r="AE13" s="17"/>
    </row>
    <row r="14" spans="1:32" ht="15" customHeight="1">
      <c r="A14" s="18">
        <v>5</v>
      </c>
      <c r="B14" s="50" t="s">
        <v>206</v>
      </c>
      <c r="C14" s="17"/>
      <c r="D14" s="17"/>
      <c r="E14" s="17"/>
      <c r="F14" s="17"/>
      <c r="G14" s="17"/>
      <c r="H14" s="17"/>
      <c r="I14" s="17"/>
      <c r="J14" s="17"/>
      <c r="K14" s="17"/>
      <c r="L14" s="17"/>
      <c r="M14" s="17"/>
      <c r="N14" s="17"/>
      <c r="O14" s="17"/>
      <c r="P14" s="17"/>
      <c r="Q14" s="17"/>
      <c r="R14" s="17"/>
      <c r="S14" s="17"/>
      <c r="T14" s="17"/>
      <c r="U14" s="17"/>
      <c r="V14" s="17" t="s">
        <v>95</v>
      </c>
      <c r="W14" s="17"/>
      <c r="X14" s="17"/>
      <c r="Y14" s="17"/>
      <c r="Z14" s="17"/>
      <c r="AA14" s="17"/>
      <c r="AB14" s="17"/>
      <c r="AC14" s="17"/>
      <c r="AD14" s="17"/>
      <c r="AE14" s="17" t="s">
        <v>95</v>
      </c>
    </row>
    <row r="15" spans="1:32" ht="15" customHeight="1">
      <c r="A15" s="18">
        <f>5/3</f>
        <v>1.6666666666666667</v>
      </c>
      <c r="B15" s="49" t="s">
        <v>207</v>
      </c>
      <c r="C15" s="17"/>
      <c r="D15" s="17"/>
      <c r="E15" s="17" t="s">
        <v>95</v>
      </c>
      <c r="F15" s="17" t="s">
        <v>95</v>
      </c>
      <c r="G15" s="17"/>
      <c r="H15" s="17"/>
      <c r="I15" s="17" t="s">
        <v>95</v>
      </c>
      <c r="J15" s="17"/>
      <c r="K15" s="17"/>
      <c r="L15" s="17"/>
      <c r="M15" s="17"/>
      <c r="N15" s="17"/>
      <c r="O15" s="17"/>
      <c r="P15" s="17"/>
      <c r="Q15" s="17"/>
      <c r="R15" s="17"/>
      <c r="S15" s="17"/>
      <c r="T15" s="17"/>
      <c r="U15" s="17"/>
      <c r="V15" s="17"/>
      <c r="W15" s="17" t="s">
        <v>95</v>
      </c>
      <c r="X15" s="17"/>
      <c r="Y15" s="17"/>
      <c r="Z15" s="17"/>
      <c r="AA15" s="17"/>
      <c r="AB15" s="17"/>
      <c r="AC15" s="17"/>
      <c r="AD15" s="17"/>
      <c r="AE15" s="17"/>
    </row>
    <row r="16" spans="1:32" ht="15" customHeight="1">
      <c r="A16" s="18">
        <f>5/3</f>
        <v>1.6666666666666667</v>
      </c>
      <c r="B16" s="49" t="s">
        <v>208</v>
      </c>
      <c r="C16" s="17"/>
      <c r="D16" s="17"/>
      <c r="E16" s="17" t="s">
        <v>95</v>
      </c>
      <c r="F16" s="17" t="s">
        <v>95</v>
      </c>
      <c r="G16" s="17"/>
      <c r="H16" s="17"/>
      <c r="I16" s="17" t="s">
        <v>95</v>
      </c>
      <c r="J16" s="17"/>
      <c r="K16" s="17"/>
      <c r="L16" s="17"/>
      <c r="M16" s="17"/>
      <c r="N16" s="17"/>
      <c r="O16" s="17"/>
      <c r="P16" s="17"/>
      <c r="Q16" s="17"/>
      <c r="R16" s="17"/>
      <c r="S16" s="17"/>
      <c r="T16" s="17"/>
      <c r="U16" s="17"/>
      <c r="V16" s="17"/>
      <c r="W16" s="17" t="s">
        <v>95</v>
      </c>
      <c r="X16" s="17"/>
      <c r="Y16" s="17"/>
      <c r="Z16" s="17"/>
      <c r="AA16" s="17"/>
      <c r="AB16" s="17"/>
      <c r="AC16" s="17"/>
      <c r="AD16" s="17"/>
      <c r="AE16" s="17"/>
    </row>
    <row r="17" spans="1:50" ht="15" customHeight="1">
      <c r="A17" s="18">
        <f>5/3</f>
        <v>1.6666666666666667</v>
      </c>
      <c r="B17" s="49" t="s">
        <v>209</v>
      </c>
      <c r="C17" s="17"/>
      <c r="D17" s="17"/>
      <c r="E17" s="17" t="s">
        <v>95</v>
      </c>
      <c r="F17" s="17" t="s">
        <v>95</v>
      </c>
      <c r="G17" s="17"/>
      <c r="H17" s="17"/>
      <c r="I17" s="17" t="s">
        <v>95</v>
      </c>
      <c r="J17" s="17"/>
      <c r="K17" s="17"/>
      <c r="L17" s="17"/>
      <c r="M17" s="17"/>
      <c r="N17" s="17"/>
      <c r="O17" s="17"/>
      <c r="P17" s="17"/>
      <c r="Q17" s="17"/>
      <c r="R17" s="17"/>
      <c r="S17" s="17"/>
      <c r="T17" s="17"/>
      <c r="U17" s="17"/>
      <c r="V17" s="17"/>
      <c r="W17" s="17" t="s">
        <v>95</v>
      </c>
      <c r="X17" s="17"/>
      <c r="Y17" s="17"/>
      <c r="Z17" s="17"/>
      <c r="AA17" s="17"/>
      <c r="AB17" s="17"/>
      <c r="AC17" s="17"/>
      <c r="AD17" s="17"/>
      <c r="AE17" s="17"/>
    </row>
    <row r="18" spans="1:50" ht="15" customHeight="1">
      <c r="A18" s="18"/>
      <c r="B18" s="50" t="s">
        <v>246</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100.00000000000001</v>
      </c>
      <c r="B19" s="53" t="s">
        <v>245</v>
      </c>
    </row>
    <row r="20" spans="1:50" ht="15" customHeight="1"/>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0.24999999999999997</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f t="shared" si="2"/>
        <v>0.24999999999999997</v>
      </c>
      <c r="K23" s="41">
        <f t="shared" si="2"/>
        <v>0.24999999999999997</v>
      </c>
      <c r="L23" s="41">
        <f t="shared" si="2"/>
        <v>0.24999999999999997</v>
      </c>
      <c r="M23" s="41" t="str">
        <f t="shared" si="2"/>
        <v/>
      </c>
      <c r="N23" s="41" t="str">
        <f t="shared" si="2"/>
        <v/>
      </c>
      <c r="O23" s="41">
        <f t="shared" si="2"/>
        <v>0.24999999999999997</v>
      </c>
      <c r="P23" s="41" t="str">
        <f t="shared" si="2"/>
        <v/>
      </c>
      <c r="Q23" s="41">
        <f t="shared" si="2"/>
        <v>0.24999999999999997</v>
      </c>
      <c r="R23" s="41">
        <f t="shared" si="2"/>
        <v>0.24999999999999997</v>
      </c>
      <c r="S23" s="41" t="str">
        <f t="shared" si="2"/>
        <v/>
      </c>
      <c r="T23" s="41" t="str">
        <f t="shared" si="2"/>
        <v/>
      </c>
      <c r="U23" s="41">
        <f t="shared" si="2"/>
        <v>0.24999999999999997</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f>IF(SUM(C23:AE23)&gt;0,SUM(C23:AE23),"")</f>
        <v>1.7499999999999998</v>
      </c>
    </row>
    <row r="24" spans="1:50" ht="15" customHeight="1">
      <c r="A24" s="21">
        <f t="shared" si="1"/>
        <v>0.24999999999999997</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0.24999999999999997</v>
      </c>
      <c r="K24" s="41">
        <f t="shared" si="3"/>
        <v>0.24999999999999997</v>
      </c>
      <c r="L24" s="41">
        <f t="shared" si="3"/>
        <v>0.24999999999999997</v>
      </c>
      <c r="M24" s="41" t="str">
        <f t="shared" si="3"/>
        <v/>
      </c>
      <c r="N24" s="41" t="str">
        <f t="shared" si="3"/>
        <v/>
      </c>
      <c r="O24" s="41">
        <f t="shared" si="3"/>
        <v>0.24999999999999997</v>
      </c>
      <c r="P24" s="41" t="str">
        <f t="shared" si="3"/>
        <v/>
      </c>
      <c r="Q24" s="41">
        <f t="shared" si="3"/>
        <v>0.24999999999999997</v>
      </c>
      <c r="R24" s="41">
        <f t="shared" si="3"/>
        <v>0.24999999999999997</v>
      </c>
      <c r="S24" s="41" t="str">
        <f t="shared" si="3"/>
        <v/>
      </c>
      <c r="T24" s="41" t="str">
        <f t="shared" si="3"/>
        <v/>
      </c>
      <c r="U24" s="41">
        <f t="shared" si="3"/>
        <v>0.24999999999999997</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f t="shared" ref="AF24:AF35" si="4">IF(SUM(C24:AE24)&gt;0,SUM(C24:AE24),"")</f>
        <v>1.7499999999999998</v>
      </c>
    </row>
    <row r="25" spans="1:50" ht="15" customHeight="1">
      <c r="A25" s="21">
        <f t="shared" si="1"/>
        <v>4.9999999999999996E-2</v>
      </c>
      <c r="B25" s="7" t="s">
        <v>200</v>
      </c>
      <c r="C25" s="41" t="str">
        <f t="shared" si="3"/>
        <v/>
      </c>
      <c r="D25" s="41" t="str">
        <f t="shared" si="3"/>
        <v/>
      </c>
      <c r="E25" s="41" t="str">
        <f t="shared" si="3"/>
        <v/>
      </c>
      <c r="F25" s="41" t="str">
        <f t="shared" si="3"/>
        <v/>
      </c>
      <c r="G25" s="41" t="str">
        <f t="shared" si="3"/>
        <v/>
      </c>
      <c r="H25" s="41" t="str">
        <f t="shared" si="3"/>
        <v/>
      </c>
      <c r="I25" s="41" t="str">
        <f t="shared" si="3"/>
        <v/>
      </c>
      <c r="J25" s="41">
        <f t="shared" si="3"/>
        <v>4.9999999999999996E-2</v>
      </c>
      <c r="K25" s="41">
        <f t="shared" si="3"/>
        <v>4.9999999999999996E-2</v>
      </c>
      <c r="L25" s="41" t="str">
        <f t="shared" si="3"/>
        <v/>
      </c>
      <c r="M25" s="41" t="str">
        <f t="shared" si="3"/>
        <v/>
      </c>
      <c r="N25" s="41" t="str">
        <f t="shared" si="3"/>
        <v/>
      </c>
      <c r="O25" s="41" t="str">
        <f t="shared" si="3"/>
        <v/>
      </c>
      <c r="P25" s="41" t="str">
        <f t="shared" si="3"/>
        <v/>
      </c>
      <c r="Q25" s="41" t="str">
        <f t="shared" si="3"/>
        <v/>
      </c>
      <c r="R25" s="41">
        <f t="shared" si="3"/>
        <v>4.9999999999999996E-2</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f t="shared" si="4"/>
        <v>0.15</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9.9999999999999992E-2</v>
      </c>
      <c r="B27" s="7" t="s">
        <v>202</v>
      </c>
      <c r="C27" s="41" t="str">
        <f t="shared" si="3"/>
        <v/>
      </c>
      <c r="D27" s="41" t="str">
        <f t="shared" si="3"/>
        <v/>
      </c>
      <c r="E27" s="41" t="str">
        <f t="shared" si="3"/>
        <v/>
      </c>
      <c r="F27" s="41" t="str">
        <f t="shared" si="3"/>
        <v/>
      </c>
      <c r="G27" s="41" t="str">
        <f t="shared" si="3"/>
        <v/>
      </c>
      <c r="H27" s="41" t="str">
        <f t="shared" si="3"/>
        <v/>
      </c>
      <c r="I27" s="41" t="str">
        <f t="shared" si="3"/>
        <v/>
      </c>
      <c r="J27" s="41">
        <f t="shared" si="3"/>
        <v>9.9999999999999992E-2</v>
      </c>
      <c r="K27" s="41" t="str">
        <f t="shared" si="3"/>
        <v/>
      </c>
      <c r="L27" s="41" t="str">
        <f t="shared" si="3"/>
        <v/>
      </c>
      <c r="M27" s="41" t="str">
        <f t="shared" si="3"/>
        <v/>
      </c>
      <c r="N27" s="41" t="str">
        <f t="shared" si="3"/>
        <v/>
      </c>
      <c r="O27" s="41">
        <f t="shared" si="3"/>
        <v>9.9999999999999992E-2</v>
      </c>
      <c r="P27" s="41" t="str">
        <f t="shared" si="3"/>
        <v/>
      </c>
      <c r="Q27" s="41" t="str">
        <f t="shared" si="3"/>
        <v/>
      </c>
      <c r="R27" s="41" t="str">
        <f t="shared" si="3"/>
        <v/>
      </c>
      <c r="S27" s="41">
        <f t="shared" si="3"/>
        <v>9.9999999999999992E-2</v>
      </c>
      <c r="T27" s="41" t="str">
        <f t="shared" si="3"/>
        <v/>
      </c>
      <c r="U27" s="41" t="str">
        <f t="shared" si="3"/>
        <v/>
      </c>
      <c r="V27" s="41" t="str">
        <f t="shared" si="3"/>
        <v/>
      </c>
      <c r="W27" s="41" t="str">
        <f t="shared" si="3"/>
        <v/>
      </c>
      <c r="X27" s="41" t="str">
        <f t="shared" si="3"/>
        <v/>
      </c>
      <c r="Y27" s="41" t="str">
        <f t="shared" si="3"/>
        <v/>
      </c>
      <c r="Z27" s="41" t="str">
        <f t="shared" si="3"/>
        <v/>
      </c>
      <c r="AA27" s="41">
        <f t="shared" si="3"/>
        <v>9.9999999999999992E-2</v>
      </c>
      <c r="AB27" s="41" t="str">
        <f t="shared" si="3"/>
        <v/>
      </c>
      <c r="AC27" s="41">
        <f t="shared" si="3"/>
        <v>9.9999999999999992E-2</v>
      </c>
      <c r="AD27" s="41" t="str">
        <f t="shared" si="3"/>
        <v/>
      </c>
      <c r="AE27" s="41">
        <f t="shared" si="3"/>
        <v>9.9999999999999992E-2</v>
      </c>
      <c r="AF27" s="8">
        <f t="shared" si="4"/>
        <v>0.6</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0.14999999999999997</v>
      </c>
      <c r="B29" s="7" t="s">
        <v>204</v>
      </c>
      <c r="C29" s="41" t="str">
        <f t="shared" si="3"/>
        <v/>
      </c>
      <c r="D29" s="41" t="str">
        <f t="shared" si="3"/>
        <v/>
      </c>
      <c r="E29" s="41" t="str">
        <f t="shared" si="3"/>
        <v/>
      </c>
      <c r="F29" s="41" t="str">
        <f t="shared" si="3"/>
        <v/>
      </c>
      <c r="G29" s="41" t="str">
        <f t="shared" si="3"/>
        <v/>
      </c>
      <c r="H29" s="41" t="str">
        <f t="shared" si="3"/>
        <v/>
      </c>
      <c r="I29" s="41">
        <f t="shared" si="3"/>
        <v>0.14999999999999997</v>
      </c>
      <c r="J29" s="41" t="str">
        <f t="shared" si="3"/>
        <v/>
      </c>
      <c r="K29" s="41" t="str">
        <f t="shared" si="3"/>
        <v/>
      </c>
      <c r="L29" s="41">
        <f t="shared" si="3"/>
        <v>0.14999999999999997</v>
      </c>
      <c r="M29" s="41" t="str">
        <f t="shared" si="3"/>
        <v/>
      </c>
      <c r="N29" s="41" t="str">
        <f t="shared" si="3"/>
        <v/>
      </c>
      <c r="O29" s="41" t="str">
        <f t="shared" si="3"/>
        <v/>
      </c>
      <c r="P29" s="41" t="str">
        <f t="shared" si="3"/>
        <v/>
      </c>
      <c r="Q29" s="41" t="str">
        <f t="shared" si="3"/>
        <v/>
      </c>
      <c r="R29" s="41">
        <f t="shared" si="3"/>
        <v>0.14999999999999997</v>
      </c>
      <c r="S29" s="41">
        <f t="shared" si="3"/>
        <v>0.14999999999999997</v>
      </c>
      <c r="T29" s="41" t="str">
        <f t="shared" si="3"/>
        <v/>
      </c>
      <c r="U29" s="41">
        <f t="shared" si="3"/>
        <v>0.14999999999999997</v>
      </c>
      <c r="V29" s="41">
        <f t="shared" si="3"/>
        <v>0.14999999999999997</v>
      </c>
      <c r="W29" s="41">
        <f t="shared" si="3"/>
        <v>0.14999999999999997</v>
      </c>
      <c r="X29" s="41" t="str">
        <f t="shared" si="3"/>
        <v/>
      </c>
      <c r="Y29" s="41" t="str">
        <f t="shared" si="3"/>
        <v/>
      </c>
      <c r="Z29" s="41" t="str">
        <f t="shared" si="3"/>
        <v/>
      </c>
      <c r="AA29" s="41" t="str">
        <f t="shared" si="3"/>
        <v/>
      </c>
      <c r="AB29" s="41">
        <f t="shared" si="3"/>
        <v>0.14999999999999997</v>
      </c>
      <c r="AC29" s="41">
        <f t="shared" si="3"/>
        <v>0.14999999999999997</v>
      </c>
      <c r="AD29" s="41" t="str">
        <f t="shared" si="3"/>
        <v/>
      </c>
      <c r="AE29" s="41">
        <f t="shared" si="3"/>
        <v>0.14999999999999997</v>
      </c>
      <c r="AF29" s="8">
        <f t="shared" si="4"/>
        <v>1.4999999999999993</v>
      </c>
    </row>
    <row r="30" spans="1:50" ht="15" customHeight="1">
      <c r="A30" s="21">
        <f t="shared" si="1"/>
        <v>9.9999999999999992E-2</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f t="shared" si="3"/>
        <v>9.9999999999999992E-2</v>
      </c>
      <c r="M30" s="41" t="str">
        <f t="shared" si="3"/>
        <v/>
      </c>
      <c r="N30" s="41" t="str">
        <f t="shared" si="3"/>
        <v/>
      </c>
      <c r="O30" s="41" t="str">
        <f t="shared" si="3"/>
        <v/>
      </c>
      <c r="P30" s="41" t="str">
        <f t="shared" si="3"/>
        <v/>
      </c>
      <c r="Q30" s="41">
        <f t="shared" si="3"/>
        <v>9.9999999999999992E-2</v>
      </c>
      <c r="R30" s="41">
        <f t="shared" si="3"/>
        <v>9.9999999999999992E-2</v>
      </c>
      <c r="S30" s="41" t="str">
        <f t="shared" si="3"/>
        <v/>
      </c>
      <c r="T30" s="41" t="str">
        <f t="shared" si="3"/>
        <v/>
      </c>
      <c r="U30" s="41">
        <f t="shared" si="3"/>
        <v>9.9999999999999992E-2</v>
      </c>
      <c r="V30" s="41" t="str">
        <f t="shared" si="3"/>
        <v/>
      </c>
      <c r="W30" s="41">
        <f t="shared" si="3"/>
        <v>9.9999999999999992E-2</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f t="shared" si="4"/>
        <v>0.49999999999999994</v>
      </c>
    </row>
    <row r="31" spans="1:50" s="8" customFormat="1" ht="15" customHeight="1">
      <c r="A31" s="21">
        <f t="shared" si="1"/>
        <v>4.9999999999999996E-2</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f t="shared" si="3"/>
        <v>4.9999999999999996E-2</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f t="shared" si="3"/>
        <v>4.9999999999999996E-2</v>
      </c>
      <c r="AF31" s="8">
        <f t="shared" si="4"/>
        <v>9.9999999999999992E-2</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1.6666666666666666E-2</v>
      </c>
      <c r="B32" s="7" t="s">
        <v>207</v>
      </c>
      <c r="C32" s="41" t="str">
        <f t="shared" si="3"/>
        <v/>
      </c>
      <c r="D32" s="41" t="str">
        <f t="shared" si="3"/>
        <v/>
      </c>
      <c r="E32" s="41">
        <f t="shared" si="3"/>
        <v>1.6666666666666666E-2</v>
      </c>
      <c r="F32" s="41">
        <f t="shared" si="3"/>
        <v>1.6666666666666666E-2</v>
      </c>
      <c r="G32" s="41" t="str">
        <f t="shared" si="3"/>
        <v/>
      </c>
      <c r="H32" s="41" t="str">
        <f t="shared" si="3"/>
        <v/>
      </c>
      <c r="I32" s="41">
        <f t="shared" si="3"/>
        <v>1.6666666666666666E-2</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f t="shared" si="3"/>
        <v>1.6666666666666666E-2</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f t="shared" si="4"/>
        <v>6.6666666666666666E-2</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1.6666666666666666E-2</v>
      </c>
      <c r="B33" s="7" t="s">
        <v>208</v>
      </c>
      <c r="C33" s="41" t="str">
        <f t="shared" ref="C33:AE35" si="6">IF(C16="x",$B$1*$A33,"")</f>
        <v/>
      </c>
      <c r="D33" s="41" t="str">
        <f t="shared" si="6"/>
        <v/>
      </c>
      <c r="E33" s="41">
        <f t="shared" si="6"/>
        <v>1.6666666666666666E-2</v>
      </c>
      <c r="F33" s="41">
        <f t="shared" si="6"/>
        <v>1.6666666666666666E-2</v>
      </c>
      <c r="G33" s="41" t="str">
        <f t="shared" si="6"/>
        <v/>
      </c>
      <c r="H33" s="41" t="str">
        <f t="shared" si="6"/>
        <v/>
      </c>
      <c r="I33" s="41">
        <f t="shared" si="6"/>
        <v>1.6666666666666666E-2</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f t="shared" si="6"/>
        <v>1.6666666666666666E-2</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f t="shared" si="4"/>
        <v>6.6666666666666666E-2</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1.6666666666666666E-2</v>
      </c>
      <c r="B34" s="7" t="s">
        <v>209</v>
      </c>
      <c r="C34" s="41" t="str">
        <f t="shared" si="6"/>
        <v/>
      </c>
      <c r="D34" s="41" t="str">
        <f t="shared" si="6"/>
        <v/>
      </c>
      <c r="E34" s="41">
        <f t="shared" si="6"/>
        <v>1.6666666666666666E-2</v>
      </c>
      <c r="F34" s="41">
        <f t="shared" si="6"/>
        <v>1.6666666666666666E-2</v>
      </c>
      <c r="G34" s="41" t="str">
        <f t="shared" si="6"/>
        <v/>
      </c>
      <c r="H34" s="41" t="str">
        <f t="shared" si="6"/>
        <v/>
      </c>
      <c r="I34" s="41">
        <f t="shared" si="6"/>
        <v>1.6666666666666666E-2</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f t="shared" si="6"/>
        <v>1.6666666666666666E-2</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f t="shared" si="4"/>
        <v>6.6666666666666666E-2</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t="str">
        <f t="shared" ref="D36:AE36" si="7">IF(SUM(D23:D35)&gt;0,SUM(D23:D35),"")</f>
        <v/>
      </c>
      <c r="E36" s="22">
        <f t="shared" si="7"/>
        <v>0.05</v>
      </c>
      <c r="F36" s="22">
        <f t="shared" si="7"/>
        <v>0.05</v>
      </c>
      <c r="G36" s="22" t="str">
        <f t="shared" si="7"/>
        <v/>
      </c>
      <c r="H36" s="22" t="str">
        <f t="shared" si="7"/>
        <v/>
      </c>
      <c r="I36" s="22">
        <f t="shared" si="7"/>
        <v>0.19999999999999996</v>
      </c>
      <c r="J36" s="22">
        <f t="shared" si="7"/>
        <v>0.64999999999999991</v>
      </c>
      <c r="K36" s="22">
        <f t="shared" si="7"/>
        <v>0.54999999999999993</v>
      </c>
      <c r="L36" s="22">
        <f t="shared" si="7"/>
        <v>0.74999999999999989</v>
      </c>
      <c r="M36" s="22" t="str">
        <f t="shared" si="7"/>
        <v/>
      </c>
      <c r="N36" s="22" t="str">
        <f t="shared" si="7"/>
        <v/>
      </c>
      <c r="O36" s="22">
        <f t="shared" si="7"/>
        <v>0.6</v>
      </c>
      <c r="P36" s="22" t="str">
        <f t="shared" si="7"/>
        <v/>
      </c>
      <c r="Q36" s="22">
        <f t="shared" si="7"/>
        <v>0.6</v>
      </c>
      <c r="R36" s="22">
        <f t="shared" si="7"/>
        <v>0.79999999999999993</v>
      </c>
      <c r="S36" s="22">
        <f t="shared" si="7"/>
        <v>0.24999999999999994</v>
      </c>
      <c r="T36" s="22" t="str">
        <f t="shared" si="7"/>
        <v/>
      </c>
      <c r="U36" s="22">
        <f t="shared" si="7"/>
        <v>0.74999999999999989</v>
      </c>
      <c r="V36" s="22">
        <f t="shared" si="7"/>
        <v>0.19999999999999996</v>
      </c>
      <c r="W36" s="22">
        <f t="shared" si="7"/>
        <v>0.29999999999999993</v>
      </c>
      <c r="X36" s="22" t="str">
        <f t="shared" si="7"/>
        <v/>
      </c>
      <c r="Y36" s="22" t="str">
        <f t="shared" si="7"/>
        <v/>
      </c>
      <c r="Z36" s="22" t="str">
        <f t="shared" si="7"/>
        <v/>
      </c>
      <c r="AA36" s="22">
        <f t="shared" si="7"/>
        <v>9.9999999999999992E-2</v>
      </c>
      <c r="AB36" s="22">
        <f t="shared" si="7"/>
        <v>0.14999999999999997</v>
      </c>
      <c r="AC36" s="22">
        <f t="shared" si="7"/>
        <v>0.24999999999999994</v>
      </c>
      <c r="AD36" s="22" t="str">
        <f t="shared" si="7"/>
        <v/>
      </c>
      <c r="AE36" s="22">
        <f t="shared" si="7"/>
        <v>0.29999999999999993</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0.24999999999999997</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f t="shared" si="9"/>
        <v>0.24999999999999997</v>
      </c>
      <c r="K40" s="41">
        <f t="shared" si="9"/>
        <v>0.24999999999999997</v>
      </c>
      <c r="L40" s="41">
        <f t="shared" si="9"/>
        <v>0.24999999999999997</v>
      </c>
      <c r="M40" s="41" t="str">
        <f t="shared" si="9"/>
        <v/>
      </c>
      <c r="N40" s="41" t="str">
        <f t="shared" si="9"/>
        <v/>
      </c>
      <c r="O40" s="41">
        <f t="shared" si="9"/>
        <v>0.24999999999999997</v>
      </c>
      <c r="P40" s="41" t="str">
        <f t="shared" si="9"/>
        <v/>
      </c>
      <c r="Q40" s="41">
        <f t="shared" si="9"/>
        <v>0.24999999999999997</v>
      </c>
      <c r="R40" s="41">
        <f t="shared" si="9"/>
        <v>0.24999999999999997</v>
      </c>
      <c r="S40" s="41" t="str">
        <f>IF(S6="x",$A40,"")</f>
        <v/>
      </c>
      <c r="T40" s="41" t="str">
        <f t="shared" si="9"/>
        <v/>
      </c>
      <c r="U40" s="41">
        <f>IF(U6="x",$A40,"")</f>
        <v>0.24999999999999997</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f>IF(SUM(C40:AE40)&gt;0,SUM(C40:AE40),"")</f>
        <v>1.7499999999999998</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0.24999999999999997</v>
      </c>
      <c r="B41" s="7" t="s">
        <v>199</v>
      </c>
      <c r="C41" s="41" t="str">
        <f t="shared" si="9"/>
        <v/>
      </c>
      <c r="D41" s="41" t="str">
        <f t="shared" si="9"/>
        <v/>
      </c>
      <c r="E41" s="41" t="str">
        <f t="shared" si="9"/>
        <v/>
      </c>
      <c r="F41" s="41" t="str">
        <f t="shared" si="9"/>
        <v/>
      </c>
      <c r="G41" s="41" t="str">
        <f t="shared" si="9"/>
        <v/>
      </c>
      <c r="H41" s="41" t="str">
        <f t="shared" si="9"/>
        <v/>
      </c>
      <c r="I41" s="41" t="str">
        <f t="shared" si="9"/>
        <v/>
      </c>
      <c r="J41" s="41">
        <f t="shared" si="9"/>
        <v>0.24999999999999997</v>
      </c>
      <c r="K41" s="41">
        <f t="shared" si="9"/>
        <v>0.24999999999999997</v>
      </c>
      <c r="L41" s="41">
        <f t="shared" si="9"/>
        <v>0.24999999999999997</v>
      </c>
      <c r="M41" s="41" t="str">
        <f t="shared" si="9"/>
        <v/>
      </c>
      <c r="N41" s="41" t="str">
        <f t="shared" si="9"/>
        <v/>
      </c>
      <c r="O41" s="41">
        <f t="shared" si="9"/>
        <v>0.24999999999999997</v>
      </c>
      <c r="P41" s="41" t="str">
        <f t="shared" si="9"/>
        <v/>
      </c>
      <c r="Q41" s="41">
        <f t="shared" si="9"/>
        <v>0.24999999999999997</v>
      </c>
      <c r="R41" s="41">
        <f t="shared" si="9"/>
        <v>0.24999999999999997</v>
      </c>
      <c r="S41" s="41" t="str">
        <f>IF(S7="x",$A41,"")</f>
        <v/>
      </c>
      <c r="T41" s="41" t="str">
        <f t="shared" si="9"/>
        <v/>
      </c>
      <c r="U41" s="41">
        <f>IF(U7="x",$A41,"")</f>
        <v>0.24999999999999997</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f t="shared" ref="AF41:AF52" si="10">IF(SUM(C41:AE41)&gt;0,SUM(C41:AE41),"")</f>
        <v>1.7499999999999998</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4.9999999999999996E-2</v>
      </c>
      <c r="B42" s="7" t="s">
        <v>200</v>
      </c>
      <c r="C42" s="41" t="str">
        <f t="shared" si="9"/>
        <v/>
      </c>
      <c r="D42" s="41" t="str">
        <f t="shared" si="9"/>
        <v/>
      </c>
      <c r="E42" s="41" t="str">
        <f t="shared" si="9"/>
        <v/>
      </c>
      <c r="F42" s="41" t="str">
        <f t="shared" si="9"/>
        <v/>
      </c>
      <c r="G42" s="41" t="str">
        <f t="shared" si="9"/>
        <v/>
      </c>
      <c r="H42" s="41" t="str">
        <f t="shared" si="9"/>
        <v/>
      </c>
      <c r="I42" s="41" t="str">
        <f t="shared" si="9"/>
        <v/>
      </c>
      <c r="J42" s="41">
        <f t="shared" si="9"/>
        <v>4.9999999999999996E-2</v>
      </c>
      <c r="K42" s="41">
        <f t="shared" si="9"/>
        <v>4.9999999999999996E-2</v>
      </c>
      <c r="L42" s="41" t="str">
        <f t="shared" si="9"/>
        <v/>
      </c>
      <c r="M42" s="41" t="str">
        <f t="shared" si="9"/>
        <v/>
      </c>
      <c r="N42" s="41" t="str">
        <f t="shared" si="9"/>
        <v/>
      </c>
      <c r="O42" s="41" t="str">
        <f t="shared" si="9"/>
        <v/>
      </c>
      <c r="P42" s="41" t="str">
        <f t="shared" si="9"/>
        <v/>
      </c>
      <c r="Q42" s="41" t="str">
        <f t="shared" si="9"/>
        <v/>
      </c>
      <c r="R42" s="41">
        <f t="shared" si="9"/>
        <v>4.9999999999999996E-2</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f t="shared" si="10"/>
        <v>0.15</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9.9999999999999992E-2</v>
      </c>
      <c r="B44" s="7" t="s">
        <v>202</v>
      </c>
      <c r="C44" s="41" t="str">
        <f t="shared" si="9"/>
        <v/>
      </c>
      <c r="D44" s="41" t="str">
        <f t="shared" si="9"/>
        <v/>
      </c>
      <c r="E44" s="41" t="str">
        <f t="shared" si="9"/>
        <v/>
      </c>
      <c r="F44" s="41" t="str">
        <f t="shared" si="9"/>
        <v/>
      </c>
      <c r="G44" s="41" t="str">
        <f t="shared" si="9"/>
        <v/>
      </c>
      <c r="H44" s="41" t="str">
        <f t="shared" si="9"/>
        <v/>
      </c>
      <c r="I44" s="41" t="str">
        <f t="shared" si="9"/>
        <v/>
      </c>
      <c r="J44" s="41">
        <f t="shared" si="9"/>
        <v>9.9999999999999992E-2</v>
      </c>
      <c r="K44" s="41" t="str">
        <f t="shared" si="9"/>
        <v/>
      </c>
      <c r="L44" s="41" t="str">
        <f t="shared" si="9"/>
        <v/>
      </c>
      <c r="M44" s="41" t="str">
        <f t="shared" si="9"/>
        <v/>
      </c>
      <c r="N44" s="41" t="str">
        <f t="shared" si="9"/>
        <v/>
      </c>
      <c r="O44" s="41">
        <f t="shared" si="9"/>
        <v>9.9999999999999992E-2</v>
      </c>
      <c r="P44" s="41" t="str">
        <f t="shared" si="9"/>
        <v/>
      </c>
      <c r="Q44" s="41" t="str">
        <f t="shared" si="9"/>
        <v/>
      </c>
      <c r="R44" s="41" t="str">
        <f t="shared" si="9"/>
        <v/>
      </c>
      <c r="S44" s="41">
        <f t="shared" si="9"/>
        <v>9.9999999999999992E-2</v>
      </c>
      <c r="T44" s="41" t="str">
        <f t="shared" si="9"/>
        <v/>
      </c>
      <c r="U44" s="41" t="str">
        <f t="shared" si="9"/>
        <v/>
      </c>
      <c r="V44" s="41" t="str">
        <f t="shared" si="9"/>
        <v/>
      </c>
      <c r="W44" s="41" t="str">
        <f t="shared" si="9"/>
        <v/>
      </c>
      <c r="X44" s="41" t="str">
        <f t="shared" si="9"/>
        <v/>
      </c>
      <c r="Y44" s="41" t="str">
        <f t="shared" si="9"/>
        <v/>
      </c>
      <c r="Z44" s="41" t="str">
        <f t="shared" si="9"/>
        <v/>
      </c>
      <c r="AA44" s="41">
        <f t="shared" si="9"/>
        <v>9.9999999999999992E-2</v>
      </c>
      <c r="AB44" s="41" t="str">
        <f t="shared" si="9"/>
        <v/>
      </c>
      <c r="AC44" s="41">
        <f t="shared" si="9"/>
        <v>9.9999999999999992E-2</v>
      </c>
      <c r="AD44" s="41" t="str">
        <f t="shared" si="9"/>
        <v/>
      </c>
      <c r="AE44" s="41">
        <f t="shared" si="9"/>
        <v>9.9999999999999992E-2</v>
      </c>
      <c r="AF44" s="8">
        <f t="shared" si="10"/>
        <v>0.6</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0.14999999999999997</v>
      </c>
      <c r="B46" s="7" t="s">
        <v>204</v>
      </c>
      <c r="C46" s="41" t="str">
        <f t="shared" si="9"/>
        <v/>
      </c>
      <c r="D46" s="41" t="str">
        <f t="shared" si="9"/>
        <v/>
      </c>
      <c r="E46" s="41" t="str">
        <f t="shared" si="9"/>
        <v/>
      </c>
      <c r="F46" s="41" t="str">
        <f t="shared" si="9"/>
        <v/>
      </c>
      <c r="G46" s="41" t="str">
        <f t="shared" si="9"/>
        <v/>
      </c>
      <c r="H46" s="41" t="str">
        <f t="shared" si="9"/>
        <v/>
      </c>
      <c r="I46" s="41">
        <f t="shared" si="9"/>
        <v>0.14999999999999997</v>
      </c>
      <c r="J46" s="41" t="str">
        <f t="shared" si="9"/>
        <v/>
      </c>
      <c r="K46" s="41" t="str">
        <f t="shared" si="9"/>
        <v/>
      </c>
      <c r="L46" s="41">
        <f t="shared" si="9"/>
        <v>0.14999999999999997</v>
      </c>
      <c r="M46" s="41" t="str">
        <f t="shared" si="9"/>
        <v/>
      </c>
      <c r="N46" s="41" t="str">
        <f t="shared" si="9"/>
        <v/>
      </c>
      <c r="O46" s="41" t="str">
        <f t="shared" si="9"/>
        <v/>
      </c>
      <c r="P46" s="41" t="str">
        <f t="shared" si="9"/>
        <v/>
      </c>
      <c r="Q46" s="41" t="str">
        <f t="shared" si="9"/>
        <v/>
      </c>
      <c r="R46" s="41">
        <f t="shared" si="9"/>
        <v>0.14999999999999997</v>
      </c>
      <c r="S46" s="41">
        <f t="shared" si="9"/>
        <v>0.14999999999999997</v>
      </c>
      <c r="T46" s="41" t="str">
        <f t="shared" si="9"/>
        <v/>
      </c>
      <c r="U46" s="41">
        <f t="shared" si="9"/>
        <v>0.14999999999999997</v>
      </c>
      <c r="V46" s="41">
        <f t="shared" si="9"/>
        <v>0.14999999999999997</v>
      </c>
      <c r="W46" s="41">
        <f t="shared" si="9"/>
        <v>0.14999999999999997</v>
      </c>
      <c r="X46" s="41" t="str">
        <f t="shared" si="9"/>
        <v/>
      </c>
      <c r="Y46" s="41" t="str">
        <f t="shared" si="9"/>
        <v/>
      </c>
      <c r="Z46" s="41" t="str">
        <f t="shared" si="9"/>
        <v/>
      </c>
      <c r="AA46" s="41" t="str">
        <f t="shared" si="9"/>
        <v/>
      </c>
      <c r="AB46" s="41">
        <f t="shared" si="9"/>
        <v>0.14999999999999997</v>
      </c>
      <c r="AC46" s="41">
        <f t="shared" si="9"/>
        <v>0.14999999999999997</v>
      </c>
      <c r="AD46" s="41" t="str">
        <f t="shared" si="9"/>
        <v/>
      </c>
      <c r="AE46" s="41">
        <f t="shared" si="9"/>
        <v>0.14999999999999997</v>
      </c>
      <c r="AF46" s="8">
        <f t="shared" si="10"/>
        <v>1.4999999999999993</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9.9999999999999992E-2</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f t="shared" si="9"/>
        <v>9.9999999999999992E-2</v>
      </c>
      <c r="M47" s="41" t="str">
        <f t="shared" si="9"/>
        <v/>
      </c>
      <c r="N47" s="41" t="str">
        <f t="shared" si="9"/>
        <v/>
      </c>
      <c r="O47" s="41" t="str">
        <f t="shared" si="9"/>
        <v/>
      </c>
      <c r="P47" s="41" t="str">
        <f t="shared" si="9"/>
        <v/>
      </c>
      <c r="Q47" s="41">
        <f t="shared" si="9"/>
        <v>9.9999999999999992E-2</v>
      </c>
      <c r="R47" s="41">
        <f t="shared" si="9"/>
        <v>9.9999999999999992E-2</v>
      </c>
      <c r="S47" s="41" t="str">
        <f t="shared" si="9"/>
        <v/>
      </c>
      <c r="T47" s="41" t="str">
        <f t="shared" si="9"/>
        <v/>
      </c>
      <c r="U47" s="41">
        <f t="shared" si="9"/>
        <v>9.9999999999999992E-2</v>
      </c>
      <c r="V47" s="41" t="str">
        <f t="shared" si="9"/>
        <v/>
      </c>
      <c r="W47" s="41">
        <f t="shared" si="9"/>
        <v>9.9999999999999992E-2</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f t="shared" si="10"/>
        <v>0.49999999999999994</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4.9999999999999996E-2</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f t="shared" si="9"/>
        <v>4.9999999999999996E-2</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t="str">
        <f t="shared" si="11"/>
        <v/>
      </c>
      <c r="AE48" s="41">
        <f t="shared" si="11"/>
        <v>4.9999999999999996E-2</v>
      </c>
      <c r="AF48" s="8">
        <f t="shared" si="10"/>
        <v>9.9999999999999992E-2</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1.6666666666666666E-2</v>
      </c>
      <c r="B49" s="7" t="s">
        <v>207</v>
      </c>
      <c r="C49" s="41" t="str">
        <f t="shared" ref="C49:AE52" si="12">IF(C15="x",$A49,"")</f>
        <v/>
      </c>
      <c r="D49" s="41" t="str">
        <f t="shared" si="12"/>
        <v/>
      </c>
      <c r="E49" s="41">
        <f t="shared" si="12"/>
        <v>1.6666666666666666E-2</v>
      </c>
      <c r="F49" s="41">
        <f t="shared" si="12"/>
        <v>1.6666666666666666E-2</v>
      </c>
      <c r="G49" s="41" t="str">
        <f t="shared" si="12"/>
        <v/>
      </c>
      <c r="H49" s="41" t="str">
        <f t="shared" si="12"/>
        <v/>
      </c>
      <c r="I49" s="41">
        <f t="shared" si="12"/>
        <v>1.6666666666666666E-2</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f t="shared" si="12"/>
        <v>1.6666666666666666E-2</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f t="shared" si="10"/>
        <v>6.6666666666666666E-2</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1.6666666666666666E-2</v>
      </c>
      <c r="B50" s="7" t="s">
        <v>208</v>
      </c>
      <c r="C50" s="41" t="str">
        <f t="shared" si="12"/>
        <v/>
      </c>
      <c r="D50" s="41" t="str">
        <f t="shared" si="12"/>
        <v/>
      </c>
      <c r="E50" s="41">
        <f t="shared" si="12"/>
        <v>1.6666666666666666E-2</v>
      </c>
      <c r="F50" s="41">
        <f t="shared" si="12"/>
        <v>1.6666666666666666E-2</v>
      </c>
      <c r="G50" s="41" t="str">
        <f t="shared" si="12"/>
        <v/>
      </c>
      <c r="H50" s="41" t="str">
        <f t="shared" si="12"/>
        <v/>
      </c>
      <c r="I50" s="41">
        <f t="shared" si="12"/>
        <v>1.6666666666666666E-2</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f t="shared" si="12"/>
        <v>1.6666666666666666E-2</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f t="shared" si="10"/>
        <v>6.6666666666666666E-2</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1.6666666666666666E-2</v>
      </c>
      <c r="B51" s="7" t="s">
        <v>209</v>
      </c>
      <c r="C51" s="41" t="str">
        <f t="shared" si="12"/>
        <v/>
      </c>
      <c r="D51" s="41" t="str">
        <f t="shared" si="12"/>
        <v/>
      </c>
      <c r="E51" s="41">
        <f t="shared" si="12"/>
        <v>1.6666666666666666E-2</v>
      </c>
      <c r="F51" s="41">
        <f t="shared" si="12"/>
        <v>1.6666666666666666E-2</v>
      </c>
      <c r="G51" s="41" t="str">
        <f t="shared" si="12"/>
        <v/>
      </c>
      <c r="H51" s="41" t="str">
        <f t="shared" si="12"/>
        <v/>
      </c>
      <c r="I51" s="41">
        <f t="shared" si="12"/>
        <v>1.6666666666666666E-2</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f t="shared" si="12"/>
        <v>1.6666666666666666E-2</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f t="shared" si="10"/>
        <v>6.6666666666666666E-2</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f t="shared" si="13"/>
        <v>0.05</v>
      </c>
      <c r="F53" s="23">
        <f t="shared" si="13"/>
        <v>0.05</v>
      </c>
      <c r="G53" s="23" t="str">
        <f t="shared" si="13"/>
        <v/>
      </c>
      <c r="H53" s="23" t="str">
        <f t="shared" si="13"/>
        <v/>
      </c>
      <c r="I53" s="23">
        <f t="shared" si="13"/>
        <v>0.19999999999999996</v>
      </c>
      <c r="J53" s="23">
        <f t="shared" si="13"/>
        <v>0.64999999999999991</v>
      </c>
      <c r="K53" s="23">
        <f t="shared" si="13"/>
        <v>0.54999999999999993</v>
      </c>
      <c r="L53" s="23">
        <f t="shared" si="13"/>
        <v>0.74999999999999989</v>
      </c>
      <c r="M53" s="23" t="str">
        <f t="shared" si="13"/>
        <v/>
      </c>
      <c r="N53" s="23" t="str">
        <f t="shared" si="13"/>
        <v/>
      </c>
      <c r="O53" s="23">
        <f t="shared" si="13"/>
        <v>0.6</v>
      </c>
      <c r="P53" s="23" t="str">
        <f t="shared" si="13"/>
        <v/>
      </c>
      <c r="Q53" s="23">
        <f t="shared" si="13"/>
        <v>0.6</v>
      </c>
      <c r="R53" s="23">
        <f t="shared" si="13"/>
        <v>0.79999999999999993</v>
      </c>
      <c r="S53" s="23">
        <f t="shared" si="13"/>
        <v>0.24999999999999994</v>
      </c>
      <c r="T53" s="23" t="str">
        <f t="shared" si="13"/>
        <v/>
      </c>
      <c r="U53" s="23">
        <f t="shared" si="13"/>
        <v>0.74999999999999989</v>
      </c>
      <c r="V53" s="23">
        <f t="shared" si="13"/>
        <v>0.19999999999999996</v>
      </c>
      <c r="W53" s="23">
        <f t="shared" si="13"/>
        <v>0.29999999999999993</v>
      </c>
      <c r="X53" s="23" t="str">
        <f t="shared" si="13"/>
        <v/>
      </c>
      <c r="Y53" s="23" t="str">
        <f t="shared" si="13"/>
        <v/>
      </c>
      <c r="Z53" s="23" t="str">
        <f t="shared" si="13"/>
        <v/>
      </c>
      <c r="AA53" s="23">
        <f t="shared" si="13"/>
        <v>9.9999999999999992E-2</v>
      </c>
      <c r="AB53" s="23">
        <f t="shared" si="13"/>
        <v>0.14999999999999997</v>
      </c>
      <c r="AC53" s="23">
        <f t="shared" si="13"/>
        <v>0.24999999999999994</v>
      </c>
      <c r="AD53" s="23" t="str">
        <f t="shared" si="13"/>
        <v/>
      </c>
      <c r="AE53" s="23">
        <f t="shared" si="13"/>
        <v>0.29999999999999993</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f>IFERROR(VLOOKUP($B$55,'PLOs-TQF-Mapping'!$C$54:$AF$59,J$56)*J40,"")</f>
        <v>0.85766353510834592</v>
      </c>
      <c r="K58" s="104">
        <f>IFERROR(VLOOKUP($B$55,'PLOs-TQF-Mapping'!$C$54:$AF$59,K$56)*K40,"")</f>
        <v>0.8644595015995854</v>
      </c>
      <c r="L58" s="104" t="str">
        <f>IFERROR(VLOOKUP($B$55,'PLOs-TQF-Mapping'!$C$54:$AF$59,L$56)*L40,"")</f>
        <v/>
      </c>
      <c r="M58" s="104" t="str">
        <f>IFERROR(VLOOKUP($B$55,'PLOs-TQF-Mapping'!$C$54:$AF$59,M$56)*M40,"")</f>
        <v/>
      </c>
      <c r="N58" s="104" t="str">
        <f>IFERROR(VLOOKUP($B$55,'PLOs-TQF-Mapping'!$C$54:$AF$59,N$56)*N40,"")</f>
        <v/>
      </c>
      <c r="O58" s="104">
        <f>IFERROR(VLOOKUP($B$55,'PLOs-TQF-Mapping'!$C$54:$AF$59,O$56)*O40,"")</f>
        <v>0.83823529411764697</v>
      </c>
      <c r="P58" s="104" t="str">
        <f>IFERROR(VLOOKUP($B$55,'PLOs-TQF-Mapping'!$C$54:$AF$59,P$56)*P40,"")</f>
        <v/>
      </c>
      <c r="Q58" s="104">
        <f>IFERROR(VLOOKUP($B$55,'PLOs-TQF-Mapping'!$C$54:$AF$59,Q$56)*Q40,"")</f>
        <v>0.932011360779743</v>
      </c>
      <c r="R58" s="104" t="str">
        <f>IFERROR(VLOOKUP($B$55,'PLOs-TQF-Mapping'!$C$54:$AF$59,R$56)*R40,"")</f>
        <v/>
      </c>
      <c r="S58" s="104" t="str">
        <f>IFERROR(VLOOKUP($B$55,'PLOs-TQF-Mapping'!$C$54:$AF$59,S$56)*S40,"")</f>
        <v/>
      </c>
      <c r="T58" s="104" t="str">
        <f>IFERROR(VLOOKUP($B$55,'PLOs-TQF-Mapping'!$C$54:$AF$59,T$56)*T40,"")</f>
        <v/>
      </c>
      <c r="U58" s="104">
        <f>IFERROR(VLOOKUP($B$55,'PLOs-TQF-Mapping'!$C$54:$AF$59,U$56)*U40,"")</f>
        <v>0.89508467310218287</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f>IF(SUM(C58:AE58)&gt;0,SUM(C58:AE58),"")</f>
        <v>4.3874543647075042</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0.85766353510834592</v>
      </c>
      <c r="K59" s="104">
        <f>IFERROR(VLOOKUP($B$55,'PLOs-TQF-Mapping'!$C$54:$AF$59,K$56)*K41,"")</f>
        <v>0.8644595015995854</v>
      </c>
      <c r="L59" s="104" t="str">
        <f>IFERROR(VLOOKUP($B$55,'PLOs-TQF-Mapping'!$C$54:$AF$59,L$56)*L41,"")</f>
        <v/>
      </c>
      <c r="M59" s="104" t="str">
        <f>IFERROR(VLOOKUP($B$55,'PLOs-TQF-Mapping'!$C$54:$AF$59,M$56)*M41,"")</f>
        <v/>
      </c>
      <c r="N59" s="104" t="str">
        <f>IFERROR(VLOOKUP($B$55,'PLOs-TQF-Mapping'!$C$54:$AF$59,N$56)*N41,"")</f>
        <v/>
      </c>
      <c r="O59" s="104">
        <f>IFERROR(VLOOKUP($B$55,'PLOs-TQF-Mapping'!$C$54:$AF$59,O$56)*O41,"")</f>
        <v>0.83823529411764697</v>
      </c>
      <c r="P59" s="104" t="str">
        <f>IFERROR(VLOOKUP($B$55,'PLOs-TQF-Mapping'!$C$54:$AF$59,P$56)*P41,"")</f>
        <v/>
      </c>
      <c r="Q59" s="104">
        <f>IFERROR(VLOOKUP($B$55,'PLOs-TQF-Mapping'!$C$54:$AF$59,Q$56)*Q41,"")</f>
        <v>0.932011360779743</v>
      </c>
      <c r="R59" s="104" t="str">
        <f>IFERROR(VLOOKUP($B$55,'PLOs-TQF-Mapping'!$C$54:$AF$59,R$56)*R41,"")</f>
        <v/>
      </c>
      <c r="S59" s="104" t="str">
        <f>IFERROR(VLOOKUP($B$55,'PLOs-TQF-Mapping'!$C$54:$AF$59,S$56)*S41,"")</f>
        <v/>
      </c>
      <c r="T59" s="104" t="str">
        <f>IFERROR(VLOOKUP($B$55,'PLOs-TQF-Mapping'!$C$54:$AF$59,T$56)*T41,"")</f>
        <v/>
      </c>
      <c r="U59" s="104">
        <f>IFERROR(VLOOKUP($B$55,'PLOs-TQF-Mapping'!$C$54:$AF$59,U$56)*U41,"")</f>
        <v>0.89508467310218287</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14">IF(SUM(C59:AE59)&gt;0,SUM(C59:AE59),"")</f>
        <v>4.3874543647075042</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f>IFERROR(VLOOKUP($B$55,'PLOs-TQF-Mapping'!$C$54:$AF$59,J$56)*J42,"")</f>
        <v>0.1715327070216692</v>
      </c>
      <c r="K60" s="104">
        <f>IFERROR(VLOOKUP($B$55,'PLOs-TQF-Mapping'!$C$54:$AF$59,K$56)*K42,"")</f>
        <v>0.17289190031991708</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f t="shared" si="14"/>
        <v>0.34442460734158631</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f>IFERROR(VLOOKUP($B$55,'PLOs-TQF-Mapping'!$C$54:$AF$59,J$56)*J44,"")</f>
        <v>0.3430654140433384</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f>IFERROR(VLOOKUP($B$55,'PLOs-TQF-Mapping'!$C$54:$AF$59,O$56)*O44,"")</f>
        <v>0.3352941176470588</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f>IFERROR(VLOOKUP($B$55,'PLOs-TQF-Mapping'!$C$54:$AF$59,AC$56)*AC44,"")</f>
        <v>0.36126554280248685</v>
      </c>
      <c r="AD62" s="104" t="str">
        <f>IFERROR(VLOOKUP($B$55,'PLOs-TQF-Mapping'!$C$54:$AF$59,AD$56)*AD44,"")</f>
        <v/>
      </c>
      <c r="AE62" s="104" t="str">
        <f>IFERROR(VLOOKUP($B$55,'PLOs-TQF-Mapping'!$C$54:$AF$59,AE$56)*AE44,"")</f>
        <v/>
      </c>
      <c r="AF62" s="8">
        <f t="shared" si="14"/>
        <v>1.0396250744928841</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f>IFERROR(VLOOKUP($B$55,'PLOs-TQF-Mapping'!$C$54:$AF$59,U$56)*U46,"")</f>
        <v>0.53705080386130966</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f>IFERROR(VLOOKUP($B$55,'PLOs-TQF-Mapping'!$C$54:$AF$59,AC$56)*AC46,"")</f>
        <v>0.54189831420373025</v>
      </c>
      <c r="AD64" s="104" t="str">
        <f>IFERROR(VLOOKUP($B$55,'PLOs-TQF-Mapping'!$C$54:$AF$59,AD$56)*AD46,"")</f>
        <v/>
      </c>
      <c r="AE64" s="104" t="str">
        <f>IFERROR(VLOOKUP($B$55,'PLOs-TQF-Mapping'!$C$54:$AF$59,AE$56)*AE46,"")</f>
        <v/>
      </c>
      <c r="AF64" s="8">
        <f t="shared" si="14"/>
        <v>1.0789491180650399</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f>IFERROR(VLOOKUP($B$55,'PLOs-TQF-Mapping'!$C$54:$AF$59,Q$56)*Q47,"")</f>
        <v>0.37280454431189719</v>
      </c>
      <c r="R65" s="104" t="str">
        <f>IFERROR(VLOOKUP($B$55,'PLOs-TQF-Mapping'!$C$54:$AF$59,R$56)*R47,"")</f>
        <v/>
      </c>
      <c r="S65" s="104" t="str">
        <f>IFERROR(VLOOKUP($B$55,'PLOs-TQF-Mapping'!$C$54:$AF$59,S$56)*S47,"")</f>
        <v/>
      </c>
      <c r="T65" s="104" t="str">
        <f>IFERROR(VLOOKUP($B$55,'PLOs-TQF-Mapping'!$C$54:$AF$59,T$56)*T47,"")</f>
        <v/>
      </c>
      <c r="U65" s="104">
        <f>IFERROR(VLOOKUP($B$55,'PLOs-TQF-Mapping'!$C$54:$AF$59,U$56)*U47,"")</f>
        <v>0.35803386924087316</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f t="shared" si="14"/>
        <v>0.73083841355277035</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f>IFERROR(VLOOKUP($B$72,'PLOs-TQF-Mapping'!$C$54:$AF$59,L$56)*L40,"")</f>
        <v>0.95354655019902701</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f>IFERROR(VLOOKUP($B$72,'PLOs-TQF-Mapping'!$C$54:$AF$59,R$56)*R40,"")</f>
        <v>0.88229425030041631</v>
      </c>
      <c r="S75" s="104" t="str">
        <f>IFERROR(VLOOKUP($B$72,'PLOs-TQF-Mapping'!$C$54:$AF$59,S$56)*S40,"")</f>
        <v/>
      </c>
      <c r="T75" s="104" t="str">
        <f>IFERROR(VLOOKUP($B$72,'PLOs-TQF-Mapping'!$C$54:$AF$59,T$56)*T40,"")</f>
        <v/>
      </c>
      <c r="U75" s="104">
        <f>IFERROR(VLOOKUP($B$72,'PLOs-TQF-Mapping'!$C$54:$AF$59,U$56)*U40,"")</f>
        <v>0.89508467310218287</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f>IF(SUM(C75:AE75)&gt;0,SUM(C75:AE75),"")</f>
        <v>2.7309254736016264</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f>IFERROR(VLOOKUP($B$72,'PLOs-TQF-Mapping'!$C$54:$AF$59,L$56)*L41,"")</f>
        <v>0.95354655019902701</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f>IFERROR(VLOOKUP($B$72,'PLOs-TQF-Mapping'!$C$54:$AF$59,R$56)*R41,"")</f>
        <v>0.88229425030041631</v>
      </c>
      <c r="S76" s="104" t="str">
        <f>IFERROR(VLOOKUP($B$72,'PLOs-TQF-Mapping'!$C$54:$AF$59,S$56)*S41,"")</f>
        <v/>
      </c>
      <c r="T76" s="104" t="str">
        <f>IFERROR(VLOOKUP($B$72,'PLOs-TQF-Mapping'!$C$54:$AF$59,T$56)*T41,"")</f>
        <v/>
      </c>
      <c r="U76" s="104">
        <f>IFERROR(VLOOKUP($B$72,'PLOs-TQF-Mapping'!$C$54:$AF$59,U$56)*U41,"")</f>
        <v>0.89508467310218287</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15">IF(SUM(C76:AE76)&gt;0,SUM(C76:AE76),"")</f>
        <v>2.7309254736016264</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f>IFERROR(VLOOKUP($B$72,'PLOs-TQF-Mapping'!$C$54:$AF$59,R$56)*R42,"")</f>
        <v>0.17645885006008327</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f t="shared" si="15"/>
        <v>0.17645885006008327</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f>IFERROR(VLOOKUP($B$72,'PLOs-TQF-Mapping'!$C$54:$AF$59,L$56)*L46,"")</f>
        <v>0.57212793011941609</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f>IFERROR(VLOOKUP($B$72,'PLOs-TQF-Mapping'!$C$54:$AF$59,R$56)*R46,"")</f>
        <v>0.52937655018024976</v>
      </c>
      <c r="S81" s="104" t="str">
        <f>IFERROR(VLOOKUP($B$72,'PLOs-TQF-Mapping'!$C$54:$AF$59,S$56)*S46,"")</f>
        <v/>
      </c>
      <c r="T81" s="104" t="str">
        <f>IFERROR(VLOOKUP($B$72,'PLOs-TQF-Mapping'!$C$54:$AF$59,T$56)*T46,"")</f>
        <v/>
      </c>
      <c r="U81" s="104">
        <f>IFERROR(VLOOKUP($B$72,'PLOs-TQF-Mapping'!$C$54:$AF$59,U$56)*U46,"")</f>
        <v>0.53705080386130966</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5"/>
        <v>1.6385552841609754</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f>IFERROR(VLOOKUP($B$72,'PLOs-TQF-Mapping'!$C$54:$AF$59,L$56)*L47,"")</f>
        <v>0.3814186200796108</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f>IFERROR(VLOOKUP($B$72,'PLOs-TQF-Mapping'!$C$54:$AF$59,R$56)*R47,"")</f>
        <v>0.35291770012016654</v>
      </c>
      <c r="S82" s="104" t="str">
        <f>IFERROR(VLOOKUP($B$72,'PLOs-TQF-Mapping'!$C$54:$AF$59,S$56)*S47,"")</f>
        <v/>
      </c>
      <c r="T82" s="104" t="str">
        <f>IFERROR(VLOOKUP($B$72,'PLOs-TQF-Mapping'!$C$54:$AF$59,T$56)*T47,"")</f>
        <v/>
      </c>
      <c r="U82" s="104">
        <f>IFERROR(VLOOKUP($B$72,'PLOs-TQF-Mapping'!$C$54:$AF$59,U$56)*U47,"")</f>
        <v>0.35803386924087316</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f t="shared" si="15"/>
        <v>1.0923701894406506</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f>IFERROR(VLOOKUP($B$89,'PLOs-TQF-Mapping'!$C$54:$AF$59,L$56)*L40,"")</f>
        <v>0.95354655019902701</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f>IFERROR(VLOOKUP($B$89,'PLOs-TQF-Mapping'!$C$54:$AF$59,R$56)*R40,"")</f>
        <v>0.88229425030041631</v>
      </c>
      <c r="S92" s="104" t="str">
        <f>IFERROR(VLOOKUP($B$89,'PLOs-TQF-Mapping'!$C$54:$AF$59,S$56)*S40,"")</f>
        <v/>
      </c>
      <c r="T92" s="104" t="str">
        <f>IFERROR(VLOOKUP($B$89,'PLOs-TQF-Mapping'!$C$54:$AF$59,T$56)*T40,"")</f>
        <v/>
      </c>
      <c r="U92" s="104">
        <f>IFERROR(VLOOKUP($B$89,'PLOs-TQF-Mapping'!$C$54:$AF$59,U$56)*U40,"")</f>
        <v>0.89508467310218287</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f>IF(SUM(C92:AE92)&gt;0,SUM(C92:AE92),"")</f>
        <v>2.7309254736016264</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f>IFERROR(VLOOKUP($B$89,'PLOs-TQF-Mapping'!$C$54:$AF$59,L$56)*L41,"")</f>
        <v>0.95354655019902701</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f>IFERROR(VLOOKUP($B$89,'PLOs-TQF-Mapping'!$C$54:$AF$59,R$56)*R41,"")</f>
        <v>0.88229425030041631</v>
      </c>
      <c r="S93" s="104" t="str">
        <f>IFERROR(VLOOKUP($B$89,'PLOs-TQF-Mapping'!$C$54:$AF$59,S$56)*S41,"")</f>
        <v/>
      </c>
      <c r="T93" s="104" t="str">
        <f>IFERROR(VLOOKUP($B$89,'PLOs-TQF-Mapping'!$C$54:$AF$59,T$56)*T41,"")</f>
        <v/>
      </c>
      <c r="U93" s="104">
        <f>IFERROR(VLOOKUP($B$89,'PLOs-TQF-Mapping'!$C$54:$AF$59,U$56)*U41,"")</f>
        <v>0.89508467310218287</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f t="shared" ref="AF93:AF104" si="16">IF(SUM(C93:AE93)&gt;0,SUM(C93:AE93),"")</f>
        <v>2.7309254736016264</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f>IFERROR(VLOOKUP($B$89,'PLOs-TQF-Mapping'!$C$54:$AF$59,R$56)*R42,"")</f>
        <v>0.17645885006008327</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f t="shared" si="16"/>
        <v>0.17645885006008327</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f>IFERROR(VLOOKUP($B$89,'PLOs-TQF-Mapping'!$C$54:$AF$59,AC$56)*AC44,"")</f>
        <v>0.36126554280248685</v>
      </c>
      <c r="AD96" s="104" t="str">
        <f>IFERROR(VLOOKUP($B$89,'PLOs-TQF-Mapping'!$C$54:$AF$59,AD$56)*AD44,"")</f>
        <v/>
      </c>
      <c r="AE96" s="104" t="str">
        <f>IFERROR(VLOOKUP($B$89,'PLOs-TQF-Mapping'!$C$54:$AF$59,AE$56)*AE44,"")</f>
        <v/>
      </c>
      <c r="AF96" s="8">
        <f t="shared" si="16"/>
        <v>0.36126554280248685</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f>IFERROR(VLOOKUP($B$89,'PLOs-TQF-Mapping'!$C$54:$AF$59,L$56)*L46,"")</f>
        <v>0.57212793011941609</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f>IFERROR(VLOOKUP($B$89,'PLOs-TQF-Mapping'!$C$54:$AF$59,R$56)*R46,"")</f>
        <v>0.52937655018024976</v>
      </c>
      <c r="S98" s="104" t="str">
        <f>IFERROR(VLOOKUP($B$89,'PLOs-TQF-Mapping'!$C$54:$AF$59,S$56)*S46,"")</f>
        <v/>
      </c>
      <c r="T98" s="104" t="str">
        <f>IFERROR(VLOOKUP($B$89,'PLOs-TQF-Mapping'!$C$54:$AF$59,T$56)*T46,"")</f>
        <v/>
      </c>
      <c r="U98" s="104">
        <f>IFERROR(VLOOKUP($B$89,'PLOs-TQF-Mapping'!$C$54:$AF$59,U$56)*U46,"")</f>
        <v>0.53705080386130966</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f>IFERROR(VLOOKUP($B$89,'PLOs-TQF-Mapping'!$C$54:$AF$59,AC$56)*AC46,"")</f>
        <v>0.54189831420373025</v>
      </c>
      <c r="AD98" s="104" t="str">
        <f>IFERROR(VLOOKUP($B$89,'PLOs-TQF-Mapping'!$C$54:$AF$59,AD$56)*AD46,"")</f>
        <v/>
      </c>
      <c r="AE98" s="104" t="str">
        <f>IFERROR(VLOOKUP($B$89,'PLOs-TQF-Mapping'!$C$54:$AF$59,AE$56)*AE46,"")</f>
        <v/>
      </c>
      <c r="AF98" s="8">
        <f t="shared" si="16"/>
        <v>2.1804535983647058</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f>IFERROR(VLOOKUP($B$89,'PLOs-TQF-Mapping'!$C$54:$AF$59,L$56)*L47,"")</f>
        <v>0.3814186200796108</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f>IFERROR(VLOOKUP($B$89,'PLOs-TQF-Mapping'!$C$54:$AF$59,R$56)*R47,"")</f>
        <v>0.35291770012016654</v>
      </c>
      <c r="S99" s="104" t="str">
        <f>IFERROR(VLOOKUP($B$89,'PLOs-TQF-Mapping'!$C$54:$AF$59,S$56)*S47,"")</f>
        <v/>
      </c>
      <c r="T99" s="104" t="str">
        <f>IFERROR(VLOOKUP($B$89,'PLOs-TQF-Mapping'!$C$54:$AF$59,T$56)*T47,"")</f>
        <v/>
      </c>
      <c r="U99" s="104">
        <f>IFERROR(VLOOKUP($B$89,'PLOs-TQF-Mapping'!$C$54:$AF$59,U$56)*U47,"")</f>
        <v>0.35803386924087316</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f t="shared" si="16"/>
        <v>1.0923701894406506</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f>IFERROR(VLOOKUP($B$106,'PLOs-TQF-Mapping'!$C$54:$AF$59,AE$56)*AE44,"")</f>
        <v>0.35937248617395673</v>
      </c>
      <c r="AF113" s="8">
        <f t="shared" si="17"/>
        <v>0.35937248617395673</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f>IFERROR(VLOOKUP($B$106,'PLOs-TQF-Mapping'!$C$54:$AF$59,V$56)*V46,"")</f>
        <v>0.50294117647058822</v>
      </c>
      <c r="W115" s="104">
        <f>IFERROR(VLOOKUP($B$106,'PLOs-TQF-Mapping'!$C$54:$AF$59,W$56)*W46,"")</f>
        <v>0.69298642533936639</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f>IFERROR(VLOOKUP($B$106,'PLOs-TQF-Mapping'!$C$54:$AF$59,AB$56)*AB46,"")</f>
        <v>0.56071403399605702</v>
      </c>
      <c r="AC115" s="104" t="str">
        <f>IFERROR(VLOOKUP($B$106,'PLOs-TQF-Mapping'!$C$54:$AF$59,AC$56)*AC46,"")</f>
        <v/>
      </c>
      <c r="AD115" s="104" t="str">
        <f>IFERROR(VLOOKUP($B$106,'PLOs-TQF-Mapping'!$C$54:$AF$59,AD$56)*AD46,"")</f>
        <v/>
      </c>
      <c r="AE115" s="104">
        <f>IFERROR(VLOOKUP($B$106,'PLOs-TQF-Mapping'!$C$54:$AF$59,AE$56)*AE46,"")</f>
        <v>0.53905872926093501</v>
      </c>
      <c r="AF115" s="8">
        <f t="shared" si="17"/>
        <v>2.2957003650669465</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f>IFERROR(VLOOKUP($B$106,'PLOs-TQF-Mapping'!$C$54:$AF$59,W$56)*W47,"")</f>
        <v>0.46199095022624437</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f t="shared" si="17"/>
        <v>0.46199095022624437</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f>IFERROR(VLOOKUP($B$106,'PLOs-TQF-Mapping'!$C$54:$AF$59,V$56)*V48,"")</f>
        <v>0.16764705882352945</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f>IFERROR(VLOOKUP($B$106,'PLOs-TQF-Mapping'!$C$54:$AF$59,AE$56)*AE48,"")</f>
        <v>0.17968624308697836</v>
      </c>
      <c r="AF117" s="8">
        <f t="shared" si="17"/>
        <v>0.34733330191050782</v>
      </c>
      <c r="AG117" s="8"/>
      <c r="AH117" s="8"/>
    </row>
    <row r="118" spans="1:34">
      <c r="A118" s="8">
        <v>0</v>
      </c>
      <c r="B118" s="3" t="s">
        <v>207</v>
      </c>
      <c r="C118" s="104" t="str">
        <f>IFERROR(VLOOKUP($B$106,'PLOs-TQF-Mapping'!$C$54:$AF$59,C$56)*C49,"")</f>
        <v/>
      </c>
      <c r="D118" s="104" t="str">
        <f>IFERROR(VLOOKUP($B$106,'PLOs-TQF-Mapping'!$C$54:$AF$59,D$56)*D49,"")</f>
        <v/>
      </c>
      <c r="E118" s="104">
        <f>IFERROR(VLOOKUP($B$106,'PLOs-TQF-Mapping'!$C$54:$AF$59,E$56)*E49,"")</f>
        <v>5.5882352941176473E-2</v>
      </c>
      <c r="F118" s="104">
        <f>IFERROR(VLOOKUP($B$106,'PLOs-TQF-Mapping'!$C$54:$AF$59,F$56)*F49,"")</f>
        <v>7.6894796380090502E-2</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f>IFERROR(VLOOKUP($B$106,'PLOs-TQF-Mapping'!$C$54:$AF$59,W$56)*W49,"")</f>
        <v>7.6998491704374061E-2</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f t="shared" si="17"/>
        <v>0.20977564102564103</v>
      </c>
      <c r="AG118" s="8"/>
      <c r="AH118" s="8"/>
    </row>
    <row r="119" spans="1:34">
      <c r="A119" s="8">
        <v>0.1</v>
      </c>
      <c r="B119" s="3" t="s">
        <v>208</v>
      </c>
      <c r="C119" s="104" t="str">
        <f>IFERROR(VLOOKUP($B$106,'PLOs-TQF-Mapping'!$C$54:$AF$59,C$56)*C50,"")</f>
        <v/>
      </c>
      <c r="D119" s="104" t="str">
        <f>IFERROR(VLOOKUP($B$106,'PLOs-TQF-Mapping'!$C$54:$AF$59,D$56)*D50,"")</f>
        <v/>
      </c>
      <c r="E119" s="104">
        <f>IFERROR(VLOOKUP($B$106,'PLOs-TQF-Mapping'!$C$54:$AF$59,E$56)*E50,"")</f>
        <v>5.5882352941176473E-2</v>
      </c>
      <c r="F119" s="104">
        <f>IFERROR(VLOOKUP($B$106,'PLOs-TQF-Mapping'!$C$54:$AF$59,F$56)*F50,"")</f>
        <v>7.6894796380090502E-2</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f>IFERROR(VLOOKUP($B$106,'PLOs-TQF-Mapping'!$C$54:$AF$59,W$56)*W50,"")</f>
        <v>7.6998491704374061E-2</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f t="shared" si="17"/>
        <v>0.20977564102564103</v>
      </c>
      <c r="AG119" s="8"/>
      <c r="AH119" s="8"/>
    </row>
    <row r="120" spans="1:34">
      <c r="A120" s="8">
        <v>0</v>
      </c>
      <c r="B120" s="3" t="s">
        <v>209</v>
      </c>
      <c r="C120" s="104" t="str">
        <f>IFERROR(VLOOKUP($B$106,'PLOs-TQF-Mapping'!$C$54:$AF$59,C$56)*C51,"")</f>
        <v/>
      </c>
      <c r="D120" s="104" t="str">
        <f>IFERROR(VLOOKUP($B$106,'PLOs-TQF-Mapping'!$C$54:$AF$59,D$56)*D51,"")</f>
        <v/>
      </c>
      <c r="E120" s="104">
        <f>IFERROR(VLOOKUP($B$106,'PLOs-TQF-Mapping'!$C$54:$AF$59,E$56)*E51,"")</f>
        <v>5.5882352941176473E-2</v>
      </c>
      <c r="F120" s="104">
        <f>IFERROR(VLOOKUP($B$106,'PLOs-TQF-Mapping'!$C$54:$AF$59,F$56)*F51,"")</f>
        <v>7.6894796380090502E-2</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f>IFERROR(VLOOKUP($B$106,'PLOs-TQF-Mapping'!$C$54:$AF$59,W$56)*W51,"")</f>
        <v>7.6998491704374061E-2</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f t="shared" si="17"/>
        <v>0.20977564102564103</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f>IFERROR(VLOOKUP($B$123,'PLOs-TQF-Mapping'!$C$54:$AF$59,S$56)*S44,"")</f>
        <v>0.43743748511550373</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f>IFERROR(VLOOKUP($B$123,'PLOs-TQF-Mapping'!$C$54:$AF$59,AA$56)*AA44,"")</f>
        <v>0.32245657034743719</v>
      </c>
      <c r="AB130" s="104" t="str">
        <f>IFERROR(VLOOKUP($B$123,'PLOs-TQF-Mapping'!$C$54:$AF$59,AB$56)*AB44,"")</f>
        <v/>
      </c>
      <c r="AC130" s="104" t="str">
        <f>IFERROR(VLOOKUP($B$123,'PLOs-TQF-Mapping'!$C$54:$AF$59,AC$56)*AC44,"")</f>
        <v/>
      </c>
      <c r="AD130" s="104" t="str">
        <f>IFERROR(VLOOKUP($B$123,'PLOs-TQF-Mapping'!$C$54:$AF$59,AD$56)*AD44,"")</f>
        <v/>
      </c>
      <c r="AE130" s="104">
        <f>IFERROR(VLOOKUP($B$123,'PLOs-TQF-Mapping'!$C$54:$AF$59,AE$56)*AE44,"")</f>
        <v>0.35937248617395673</v>
      </c>
      <c r="AF130" s="8">
        <f t="shared" si="18"/>
        <v>1.1192665416368976</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f>IFERROR(VLOOKUP($B$123,'PLOs-TQF-Mapping'!$C$54:$AF$59,S$56)*S46,"")</f>
        <v>0.65615622767325543</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f>IFERROR(VLOOKUP($B$123,'PLOs-TQF-Mapping'!$C$54:$AF$59,AB$56)*AB46,"")</f>
        <v>0.56071403399605702</v>
      </c>
      <c r="AC132" s="104" t="str">
        <f>IFERROR(VLOOKUP($B$123,'PLOs-TQF-Mapping'!$C$54:$AF$59,AC$56)*AC46,"")</f>
        <v/>
      </c>
      <c r="AD132" s="104" t="str">
        <f>IFERROR(VLOOKUP($B$123,'PLOs-TQF-Mapping'!$C$54:$AF$59,AD$56)*AD46,"")</f>
        <v/>
      </c>
      <c r="AE132" s="104">
        <f>IFERROR(VLOOKUP($B$123,'PLOs-TQF-Mapping'!$C$54:$AF$59,AE$56)*AE46,"")</f>
        <v>0.53905872926093501</v>
      </c>
      <c r="AF132" s="8">
        <f t="shared" si="18"/>
        <v>1.7559289909302476</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f>IFERROR(VLOOKUP($B$123,'PLOs-TQF-Mapping'!$C$54:$AF$59,AE$56)*AE48,"")</f>
        <v>0.17968624308697836</v>
      </c>
      <c r="AF134" s="8">
        <f t="shared" si="18"/>
        <v>0.17968624308697836</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f>IFERROR(VLOOKUP($B$140,'PLOs-TQF-Mapping'!$C$54:$AF$59,I$56)*I46,"")</f>
        <v>0.68047228506787316</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f t="shared" si="19"/>
        <v>0.68047228506787316</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f>IFERROR(VLOOKUP($B$140,'PLOs-TQF-Mapping'!$C$54:$AF$59,F$56)*F49,"")</f>
        <v>7.6894796380090502E-2</v>
      </c>
      <c r="G152" s="104" t="str">
        <f>IFERROR(VLOOKUP($B$140,'PLOs-TQF-Mapping'!$C$54:$AF$59,G$56)*G49,"")</f>
        <v/>
      </c>
      <c r="H152" s="104" t="str">
        <f>IFERROR(VLOOKUP($B$140,'PLOs-TQF-Mapping'!$C$54:$AF$59,H$56)*H49,"")</f>
        <v/>
      </c>
      <c r="I152" s="104">
        <f>IFERROR(VLOOKUP($B$140,'PLOs-TQF-Mapping'!$C$54:$AF$59,I$56)*I49,"")</f>
        <v>7.560803167420814E-2</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f t="shared" si="19"/>
        <v>0.15250282805429866</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f>IFERROR(VLOOKUP($B$140,'PLOs-TQF-Mapping'!$C$54:$AF$59,F$56)*F50,"")</f>
        <v>7.6894796380090502E-2</v>
      </c>
      <c r="G153" s="104" t="str">
        <f>IFERROR(VLOOKUP($B$140,'PLOs-TQF-Mapping'!$C$54:$AF$59,G$56)*G50,"")</f>
        <v/>
      </c>
      <c r="H153" s="104" t="str">
        <f>IFERROR(VLOOKUP($B$140,'PLOs-TQF-Mapping'!$C$54:$AF$59,H$56)*H50,"")</f>
        <v/>
      </c>
      <c r="I153" s="104">
        <f>IFERROR(VLOOKUP($B$140,'PLOs-TQF-Mapping'!$C$54:$AF$59,I$56)*I50,"")</f>
        <v>7.560803167420814E-2</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f t="shared" si="19"/>
        <v>0.15250282805429866</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f>IFERROR(VLOOKUP($B$140,'PLOs-TQF-Mapping'!$C$54:$AF$59,F$56)*F51,"")</f>
        <v>7.6894796380090502E-2</v>
      </c>
      <c r="G154" s="104" t="str">
        <f>IFERROR(VLOOKUP($B$140,'PLOs-TQF-Mapping'!$C$54:$AF$59,G$56)*G51,"")</f>
        <v/>
      </c>
      <c r="H154" s="104" t="str">
        <f>IFERROR(VLOOKUP($B$140,'PLOs-TQF-Mapping'!$C$54:$AF$59,H$56)*H51,"")</f>
        <v/>
      </c>
      <c r="I154" s="104">
        <f>IFERROR(VLOOKUP($B$140,'PLOs-TQF-Mapping'!$C$54:$AF$59,I$56)*I51,"")</f>
        <v>7.560803167420814E-2</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f t="shared" si="19"/>
        <v>0.15250282805429866</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X156"/>
  <sheetViews>
    <sheetView zoomScaleNormal="100" workbookViewId="0">
      <selection activeCell="AM63" sqref="AM63"/>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1</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204451</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IF(COUNTIF(J6:J17,"x")&gt;0,"x","")</f>
        <v>x</v>
      </c>
      <c r="K3" s="11" t="str">
        <f t="shared" si="0"/>
        <v>x</v>
      </c>
      <c r="L3" s="11" t="str">
        <f t="shared" si="0"/>
        <v/>
      </c>
      <c r="M3" s="11" t="str">
        <f t="shared" si="0"/>
        <v/>
      </c>
      <c r="N3" s="11" t="str">
        <f t="shared" si="0"/>
        <v/>
      </c>
      <c r="O3" s="11" t="str">
        <f t="shared" si="0"/>
        <v/>
      </c>
      <c r="P3" s="11" t="str">
        <f t="shared" si="0"/>
        <v/>
      </c>
      <c r="Q3" s="11" t="str">
        <f t="shared" si="0"/>
        <v>x</v>
      </c>
      <c r="R3" s="11" t="str">
        <f t="shared" si="0"/>
        <v>x</v>
      </c>
      <c r="S3" s="11" t="str">
        <f t="shared" si="0"/>
        <v/>
      </c>
      <c r="T3" s="11" t="str">
        <f t="shared" si="0"/>
        <v/>
      </c>
      <c r="U3" s="11" t="str">
        <f>IF(COUNTIF(U6:U17,"x")&gt;0,"x","")</f>
        <v>x</v>
      </c>
      <c r="V3" s="11" t="str">
        <f t="shared" si="0"/>
        <v/>
      </c>
      <c r="W3" s="11" t="str">
        <f t="shared" si="0"/>
        <v/>
      </c>
      <c r="X3" s="11" t="str">
        <f t="shared" si="0"/>
        <v/>
      </c>
      <c r="Y3" s="11" t="str">
        <f t="shared" si="0"/>
        <v/>
      </c>
      <c r="Z3" s="11" t="str">
        <f t="shared" si="0"/>
        <v/>
      </c>
      <c r="AA3" s="11" t="str">
        <f t="shared" si="0"/>
        <v>x</v>
      </c>
      <c r="AB3" s="11" t="str">
        <f t="shared" si="0"/>
        <v/>
      </c>
      <c r="AC3" s="11" t="str">
        <f t="shared" si="0"/>
        <v>x</v>
      </c>
      <c r="AD3" s="11" t="str">
        <f t="shared" si="0"/>
        <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v>35</v>
      </c>
      <c r="B6" s="50" t="s">
        <v>198</v>
      </c>
      <c r="C6" s="17"/>
      <c r="D6" s="17"/>
      <c r="E6" s="17"/>
      <c r="F6" s="17"/>
      <c r="G6" s="17"/>
      <c r="H6" s="17"/>
      <c r="I6" s="17"/>
      <c r="J6" s="17" t="s">
        <v>95</v>
      </c>
      <c r="K6" s="17" t="s">
        <v>95</v>
      </c>
      <c r="L6" s="17"/>
      <c r="M6" s="17"/>
      <c r="N6" s="17"/>
      <c r="O6" s="17"/>
      <c r="P6" s="17"/>
      <c r="Q6" s="17" t="s">
        <v>95</v>
      </c>
      <c r="R6" s="17" t="s">
        <v>95</v>
      </c>
      <c r="S6" s="17"/>
      <c r="T6" s="17"/>
      <c r="U6" s="17" t="s">
        <v>95</v>
      </c>
      <c r="V6" s="17"/>
      <c r="W6" s="17"/>
      <c r="X6" s="17"/>
      <c r="Y6" s="17"/>
      <c r="Z6" s="17"/>
      <c r="AA6" s="17" t="s">
        <v>95</v>
      </c>
      <c r="AB6" s="17"/>
      <c r="AC6" s="17" t="s">
        <v>95</v>
      </c>
      <c r="AD6" s="17"/>
      <c r="AE6" s="17"/>
    </row>
    <row r="7" spans="1:32" ht="15" customHeight="1">
      <c r="A7" s="18">
        <v>35</v>
      </c>
      <c r="B7" s="50" t="s">
        <v>199</v>
      </c>
      <c r="C7" s="17"/>
      <c r="D7" s="17"/>
      <c r="E7" s="17"/>
      <c r="F7" s="17"/>
      <c r="G7" s="17"/>
      <c r="H7" s="17"/>
      <c r="I7" s="17"/>
      <c r="J7" s="17" t="s">
        <v>95</v>
      </c>
      <c r="K7" s="17" t="s">
        <v>95</v>
      </c>
      <c r="L7" s="17"/>
      <c r="M7" s="17"/>
      <c r="N7" s="17"/>
      <c r="O7" s="17"/>
      <c r="P7" s="17"/>
      <c r="Q7" s="17" t="s">
        <v>95</v>
      </c>
      <c r="R7" s="17" t="s">
        <v>95</v>
      </c>
      <c r="S7" s="17"/>
      <c r="T7" s="17"/>
      <c r="U7" s="17" t="s">
        <v>95</v>
      </c>
      <c r="V7" s="17"/>
      <c r="W7" s="17"/>
      <c r="X7" s="17"/>
      <c r="Y7" s="17"/>
      <c r="Z7" s="17"/>
      <c r="AA7" s="17" t="s">
        <v>95</v>
      </c>
      <c r="AB7" s="17"/>
      <c r="AC7" s="17" t="s">
        <v>95</v>
      </c>
      <c r="AD7" s="17"/>
      <c r="AE7" s="17"/>
    </row>
    <row r="8" spans="1:32" ht="15" customHeight="1">
      <c r="A8" s="18"/>
      <c r="B8" s="50"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50"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v>20</v>
      </c>
      <c r="B10" s="50" t="s">
        <v>202</v>
      </c>
      <c r="C10" s="17"/>
      <c r="D10" s="17"/>
      <c r="E10" s="17"/>
      <c r="F10" s="17"/>
      <c r="G10" s="17"/>
      <c r="H10" s="17"/>
      <c r="I10" s="17"/>
      <c r="J10" s="17" t="s">
        <v>95</v>
      </c>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v>10</v>
      </c>
      <c r="B11" s="50" t="s">
        <v>203</v>
      </c>
      <c r="C11" s="17"/>
      <c r="D11" s="17"/>
      <c r="E11" s="17"/>
      <c r="F11" s="17"/>
      <c r="G11" s="17"/>
      <c r="H11" s="17"/>
      <c r="I11" s="17"/>
      <c r="J11" s="17"/>
      <c r="K11" s="17" t="s">
        <v>95</v>
      </c>
      <c r="L11" s="17"/>
      <c r="M11" s="17"/>
      <c r="N11" s="17"/>
      <c r="O11" s="17"/>
      <c r="P11" s="17"/>
      <c r="Q11" s="17"/>
      <c r="R11" s="17"/>
      <c r="S11" s="17"/>
      <c r="T11" s="17"/>
      <c r="U11" s="17"/>
      <c r="V11" s="17"/>
      <c r="W11" s="17"/>
      <c r="X11" s="17"/>
      <c r="Y11" s="17"/>
      <c r="Z11" s="17"/>
      <c r="AA11" s="17"/>
      <c r="AB11" s="17"/>
      <c r="AC11" s="17"/>
      <c r="AD11" s="17"/>
      <c r="AE11" s="17"/>
    </row>
    <row r="12" spans="1:32" ht="15" customHeight="1">
      <c r="A12" s="18"/>
      <c r="B12" s="50" t="s">
        <v>204</v>
      </c>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row>
    <row r="13" spans="1:32" ht="15" customHeight="1">
      <c r="A13" s="18"/>
      <c r="B13" s="50"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c r="B14" s="50"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2" ht="15" customHeight="1">
      <c r="A15" s="18"/>
      <c r="B15" s="50"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50"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50"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50" t="s">
        <v>246</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c r="B19" s="54" t="s">
        <v>247</v>
      </c>
    </row>
    <row r="20" spans="1:50" ht="15" customHeight="1">
      <c r="B20" s="54" t="s">
        <v>248</v>
      </c>
    </row>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0.35</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f t="shared" si="2"/>
        <v>0.35</v>
      </c>
      <c r="K23" s="41">
        <f t="shared" si="2"/>
        <v>0.35</v>
      </c>
      <c r="L23" s="41" t="str">
        <f t="shared" si="2"/>
        <v/>
      </c>
      <c r="M23" s="41" t="str">
        <f t="shared" si="2"/>
        <v/>
      </c>
      <c r="N23" s="41" t="str">
        <f t="shared" si="2"/>
        <v/>
      </c>
      <c r="O23" s="41" t="str">
        <f t="shared" si="2"/>
        <v/>
      </c>
      <c r="P23" s="41" t="str">
        <f t="shared" si="2"/>
        <v/>
      </c>
      <c r="Q23" s="41">
        <f t="shared" si="2"/>
        <v>0.35</v>
      </c>
      <c r="R23" s="41">
        <f t="shared" si="2"/>
        <v>0.35</v>
      </c>
      <c r="S23" s="41" t="str">
        <f t="shared" si="2"/>
        <v/>
      </c>
      <c r="T23" s="41" t="str">
        <f t="shared" si="2"/>
        <v/>
      </c>
      <c r="U23" s="41">
        <f t="shared" si="2"/>
        <v>0.35</v>
      </c>
      <c r="V23" s="41" t="str">
        <f t="shared" si="2"/>
        <v/>
      </c>
      <c r="W23" s="41" t="str">
        <f t="shared" si="2"/>
        <v/>
      </c>
      <c r="X23" s="41" t="str">
        <f t="shared" si="2"/>
        <v/>
      </c>
      <c r="Y23" s="41" t="str">
        <f t="shared" si="2"/>
        <v/>
      </c>
      <c r="Z23" s="41" t="str">
        <f t="shared" si="2"/>
        <v/>
      </c>
      <c r="AA23" s="41">
        <f t="shared" si="2"/>
        <v>0.35</v>
      </c>
      <c r="AB23" s="41" t="str">
        <f t="shared" si="2"/>
        <v/>
      </c>
      <c r="AC23" s="41">
        <f t="shared" si="2"/>
        <v>0.35</v>
      </c>
      <c r="AD23" s="41" t="str">
        <f t="shared" si="2"/>
        <v/>
      </c>
      <c r="AE23" s="41" t="str">
        <f t="shared" si="2"/>
        <v/>
      </c>
      <c r="AF23" s="8">
        <f>IF(SUM(C23:AE23)&gt;0,SUM(C23:AE23),"")</f>
        <v>2.4500000000000002</v>
      </c>
    </row>
    <row r="24" spans="1:50" ht="15" customHeight="1">
      <c r="A24" s="21">
        <f t="shared" si="1"/>
        <v>0.35</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0.35</v>
      </c>
      <c r="K24" s="41">
        <f t="shared" si="3"/>
        <v>0.35</v>
      </c>
      <c r="L24" s="41" t="str">
        <f t="shared" si="3"/>
        <v/>
      </c>
      <c r="M24" s="41" t="str">
        <f t="shared" si="3"/>
        <v/>
      </c>
      <c r="N24" s="41" t="str">
        <f t="shared" si="3"/>
        <v/>
      </c>
      <c r="O24" s="41" t="str">
        <f t="shared" si="3"/>
        <v/>
      </c>
      <c r="P24" s="41" t="str">
        <f t="shared" si="3"/>
        <v/>
      </c>
      <c r="Q24" s="41">
        <f t="shared" si="3"/>
        <v>0.35</v>
      </c>
      <c r="R24" s="41">
        <f t="shared" si="3"/>
        <v>0.35</v>
      </c>
      <c r="S24" s="41" t="str">
        <f t="shared" si="3"/>
        <v/>
      </c>
      <c r="T24" s="41" t="str">
        <f t="shared" si="3"/>
        <v/>
      </c>
      <c r="U24" s="41">
        <f t="shared" si="3"/>
        <v>0.35</v>
      </c>
      <c r="V24" s="41" t="str">
        <f t="shared" si="3"/>
        <v/>
      </c>
      <c r="W24" s="41" t="str">
        <f t="shared" si="3"/>
        <v/>
      </c>
      <c r="X24" s="41" t="str">
        <f t="shared" si="3"/>
        <v/>
      </c>
      <c r="Y24" s="41" t="str">
        <f t="shared" si="3"/>
        <v/>
      </c>
      <c r="Z24" s="41" t="str">
        <f t="shared" si="3"/>
        <v/>
      </c>
      <c r="AA24" s="41">
        <f t="shared" si="3"/>
        <v>0.35</v>
      </c>
      <c r="AB24" s="41" t="str">
        <f t="shared" si="3"/>
        <v/>
      </c>
      <c r="AC24" s="41">
        <f t="shared" si="3"/>
        <v>0.35</v>
      </c>
      <c r="AD24" s="41" t="str">
        <f t="shared" si="3"/>
        <v/>
      </c>
      <c r="AE24" s="41" t="str">
        <f t="shared" si="3"/>
        <v/>
      </c>
      <c r="AF24" s="8">
        <f t="shared" ref="AF24:AF35" si="4">IF(SUM(C24:AE24)&gt;0,SUM(C24:AE24),"")</f>
        <v>2.4500000000000002</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0.2</v>
      </c>
      <c r="B27" s="7" t="s">
        <v>202</v>
      </c>
      <c r="C27" s="41" t="str">
        <f t="shared" si="3"/>
        <v/>
      </c>
      <c r="D27" s="41" t="str">
        <f t="shared" si="3"/>
        <v/>
      </c>
      <c r="E27" s="41" t="str">
        <f t="shared" si="3"/>
        <v/>
      </c>
      <c r="F27" s="41" t="str">
        <f t="shared" si="3"/>
        <v/>
      </c>
      <c r="G27" s="41" t="str">
        <f t="shared" si="3"/>
        <v/>
      </c>
      <c r="H27" s="41" t="str">
        <f t="shared" si="3"/>
        <v/>
      </c>
      <c r="I27" s="41" t="str">
        <f t="shared" si="3"/>
        <v/>
      </c>
      <c r="J27" s="41">
        <f t="shared" si="3"/>
        <v>0.2</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f t="shared" si="4"/>
        <v>0.2</v>
      </c>
    </row>
    <row r="28" spans="1:50" ht="15" customHeight="1">
      <c r="A28" s="21">
        <f t="shared" si="1"/>
        <v>0.1</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f t="shared" si="3"/>
        <v>0.1</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f t="shared" si="4"/>
        <v>0.1</v>
      </c>
    </row>
    <row r="29" spans="1:50" ht="15" customHeight="1">
      <c r="A29" s="21">
        <f t="shared" si="1"/>
        <v>0</v>
      </c>
      <c r="B29" s="7" t="s">
        <v>204</v>
      </c>
      <c r="C29" s="41" t="str">
        <f t="shared" si="3"/>
        <v/>
      </c>
      <c r="D29" s="41" t="str">
        <f t="shared" si="3"/>
        <v/>
      </c>
      <c r="E29" s="41" t="str">
        <f t="shared" si="3"/>
        <v/>
      </c>
      <c r="F29" s="41" t="str">
        <f t="shared" si="3"/>
        <v/>
      </c>
      <c r="G29" s="41" t="str">
        <f t="shared" si="3"/>
        <v/>
      </c>
      <c r="H29" s="41" t="str">
        <f t="shared" si="3"/>
        <v/>
      </c>
      <c r="I29" s="41" t="str">
        <f t="shared" si="3"/>
        <v/>
      </c>
      <c r="J29" s="41" t="str">
        <f t="shared" si="3"/>
        <v/>
      </c>
      <c r="K29" s="41" t="str">
        <f t="shared" si="3"/>
        <v/>
      </c>
      <c r="L29" s="41" t="str">
        <f t="shared" si="3"/>
        <v/>
      </c>
      <c r="M29" s="41" t="str">
        <f t="shared" si="3"/>
        <v/>
      </c>
      <c r="N29" s="41" t="str">
        <f t="shared" si="3"/>
        <v/>
      </c>
      <c r="O29" s="41" t="str">
        <f t="shared" si="3"/>
        <v/>
      </c>
      <c r="P29" s="41" t="str">
        <f t="shared" si="3"/>
        <v/>
      </c>
      <c r="Q29" s="41" t="str">
        <f t="shared" si="3"/>
        <v/>
      </c>
      <c r="R29" s="41" t="str">
        <f t="shared" si="3"/>
        <v/>
      </c>
      <c r="S29" s="41" t="str">
        <f t="shared" si="3"/>
        <v/>
      </c>
      <c r="T29" s="41" t="str">
        <f t="shared" si="3"/>
        <v/>
      </c>
      <c r="U29" s="41" t="str">
        <f t="shared" si="3"/>
        <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t="str">
        <f t="shared" si="3"/>
        <v/>
      </c>
      <c r="AE29" s="41" t="str">
        <f t="shared" si="3"/>
        <v/>
      </c>
      <c r="AF29" s="8" t="str">
        <f t="shared" si="4"/>
        <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t="str">
        <f t="shared" si="3"/>
        <v/>
      </c>
      <c r="AF31" s="8" t="str">
        <f t="shared" si="4"/>
        <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t="str">
        <f t="shared" ref="D36:AE36" si="7">IF(SUM(D23:D35)&gt;0,SUM(D23:D35),"")</f>
        <v/>
      </c>
      <c r="E36" s="22" t="str">
        <f t="shared" si="7"/>
        <v/>
      </c>
      <c r="F36" s="22" t="str">
        <f t="shared" si="7"/>
        <v/>
      </c>
      <c r="G36" s="22" t="str">
        <f t="shared" si="7"/>
        <v/>
      </c>
      <c r="H36" s="22" t="str">
        <f t="shared" si="7"/>
        <v/>
      </c>
      <c r="I36" s="22" t="str">
        <f t="shared" si="7"/>
        <v/>
      </c>
      <c r="J36" s="22">
        <f t="shared" si="7"/>
        <v>0.89999999999999991</v>
      </c>
      <c r="K36" s="22">
        <f t="shared" si="7"/>
        <v>0.79999999999999993</v>
      </c>
      <c r="L36" s="22" t="str">
        <f t="shared" si="7"/>
        <v/>
      </c>
      <c r="M36" s="22" t="str">
        <f t="shared" si="7"/>
        <v/>
      </c>
      <c r="N36" s="22" t="str">
        <f t="shared" si="7"/>
        <v/>
      </c>
      <c r="O36" s="22" t="str">
        <f t="shared" si="7"/>
        <v/>
      </c>
      <c r="P36" s="22" t="str">
        <f t="shared" si="7"/>
        <v/>
      </c>
      <c r="Q36" s="22">
        <f t="shared" si="7"/>
        <v>0.7</v>
      </c>
      <c r="R36" s="22">
        <f t="shared" si="7"/>
        <v>0.7</v>
      </c>
      <c r="S36" s="22" t="str">
        <f t="shared" si="7"/>
        <v/>
      </c>
      <c r="T36" s="22" t="str">
        <f t="shared" si="7"/>
        <v/>
      </c>
      <c r="U36" s="22">
        <f t="shared" si="7"/>
        <v>0.7</v>
      </c>
      <c r="V36" s="22" t="str">
        <f t="shared" si="7"/>
        <v/>
      </c>
      <c r="W36" s="22" t="str">
        <f t="shared" si="7"/>
        <v/>
      </c>
      <c r="X36" s="22" t="str">
        <f t="shared" si="7"/>
        <v/>
      </c>
      <c r="Y36" s="22" t="str">
        <f t="shared" si="7"/>
        <v/>
      </c>
      <c r="Z36" s="22" t="str">
        <f t="shared" si="7"/>
        <v/>
      </c>
      <c r="AA36" s="22">
        <f t="shared" si="7"/>
        <v>0.7</v>
      </c>
      <c r="AB36" s="22" t="str">
        <f t="shared" si="7"/>
        <v/>
      </c>
      <c r="AC36" s="22">
        <f t="shared" si="7"/>
        <v>0.7</v>
      </c>
      <c r="AD36" s="22" t="str">
        <f t="shared" si="7"/>
        <v/>
      </c>
      <c r="AE36" s="22"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0.35</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f t="shared" si="9"/>
        <v>0.35</v>
      </c>
      <c r="K40" s="41">
        <f t="shared" si="9"/>
        <v>0.35</v>
      </c>
      <c r="L40" s="41" t="str">
        <f t="shared" si="9"/>
        <v/>
      </c>
      <c r="M40" s="41" t="str">
        <f t="shared" si="9"/>
        <v/>
      </c>
      <c r="N40" s="41" t="str">
        <f t="shared" si="9"/>
        <v/>
      </c>
      <c r="O40" s="41" t="str">
        <f t="shared" si="9"/>
        <v/>
      </c>
      <c r="P40" s="41" t="str">
        <f t="shared" si="9"/>
        <v/>
      </c>
      <c r="Q40" s="41">
        <f t="shared" si="9"/>
        <v>0.35</v>
      </c>
      <c r="R40" s="41">
        <f t="shared" si="9"/>
        <v>0.35</v>
      </c>
      <c r="S40" s="41" t="str">
        <f>IF(S6="x",$A40,"")</f>
        <v/>
      </c>
      <c r="T40" s="41" t="str">
        <f t="shared" si="9"/>
        <v/>
      </c>
      <c r="U40" s="41">
        <f>IF(U6="x",$A40,"")</f>
        <v>0.35</v>
      </c>
      <c r="V40" s="41" t="str">
        <f t="shared" si="9"/>
        <v/>
      </c>
      <c r="W40" s="41" t="str">
        <f t="shared" si="9"/>
        <v/>
      </c>
      <c r="X40" s="41" t="str">
        <f t="shared" si="9"/>
        <v/>
      </c>
      <c r="Y40" s="41" t="str">
        <f t="shared" si="9"/>
        <v/>
      </c>
      <c r="Z40" s="41" t="str">
        <f t="shared" si="9"/>
        <v/>
      </c>
      <c r="AA40" s="41">
        <f t="shared" si="9"/>
        <v>0.35</v>
      </c>
      <c r="AB40" s="41" t="str">
        <f t="shared" si="9"/>
        <v/>
      </c>
      <c r="AC40" s="41">
        <f t="shared" si="9"/>
        <v>0.35</v>
      </c>
      <c r="AD40" s="41" t="str">
        <f t="shared" si="9"/>
        <v/>
      </c>
      <c r="AE40" s="41" t="str">
        <f t="shared" si="9"/>
        <v/>
      </c>
      <c r="AF40" s="8">
        <f>IF(SUM(C40:AE40)&gt;0,SUM(C40:AE40),"")</f>
        <v>2.4500000000000002</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0.35</v>
      </c>
      <c r="B41" s="7" t="s">
        <v>199</v>
      </c>
      <c r="C41" s="41" t="str">
        <f t="shared" si="9"/>
        <v/>
      </c>
      <c r="D41" s="41" t="str">
        <f t="shared" si="9"/>
        <v/>
      </c>
      <c r="E41" s="41" t="str">
        <f t="shared" si="9"/>
        <v/>
      </c>
      <c r="F41" s="41" t="str">
        <f t="shared" si="9"/>
        <v/>
      </c>
      <c r="G41" s="41" t="str">
        <f t="shared" si="9"/>
        <v/>
      </c>
      <c r="H41" s="41" t="str">
        <f t="shared" si="9"/>
        <v/>
      </c>
      <c r="I41" s="41" t="str">
        <f t="shared" si="9"/>
        <v/>
      </c>
      <c r="J41" s="41">
        <f t="shared" si="9"/>
        <v>0.35</v>
      </c>
      <c r="K41" s="41">
        <f t="shared" si="9"/>
        <v>0.35</v>
      </c>
      <c r="L41" s="41" t="str">
        <f t="shared" si="9"/>
        <v/>
      </c>
      <c r="M41" s="41" t="str">
        <f t="shared" si="9"/>
        <v/>
      </c>
      <c r="N41" s="41" t="str">
        <f t="shared" si="9"/>
        <v/>
      </c>
      <c r="O41" s="41" t="str">
        <f t="shared" si="9"/>
        <v/>
      </c>
      <c r="P41" s="41" t="str">
        <f t="shared" si="9"/>
        <v/>
      </c>
      <c r="Q41" s="41">
        <f t="shared" si="9"/>
        <v>0.35</v>
      </c>
      <c r="R41" s="41">
        <f t="shared" si="9"/>
        <v>0.35</v>
      </c>
      <c r="S41" s="41" t="str">
        <f>IF(S7="x",$A41,"")</f>
        <v/>
      </c>
      <c r="T41" s="41" t="str">
        <f t="shared" si="9"/>
        <v/>
      </c>
      <c r="U41" s="41">
        <f>IF(U7="x",$A41,"")</f>
        <v>0.35</v>
      </c>
      <c r="V41" s="41" t="str">
        <f t="shared" si="9"/>
        <v/>
      </c>
      <c r="W41" s="41" t="str">
        <f t="shared" si="9"/>
        <v/>
      </c>
      <c r="X41" s="41" t="str">
        <f t="shared" si="9"/>
        <v/>
      </c>
      <c r="Y41" s="41" t="str">
        <f t="shared" si="9"/>
        <v/>
      </c>
      <c r="Z41" s="41" t="str">
        <f t="shared" si="9"/>
        <v/>
      </c>
      <c r="AA41" s="41">
        <f t="shared" si="9"/>
        <v>0.35</v>
      </c>
      <c r="AB41" s="41" t="str">
        <f t="shared" si="9"/>
        <v/>
      </c>
      <c r="AC41" s="41">
        <f t="shared" si="9"/>
        <v>0.35</v>
      </c>
      <c r="AD41" s="41" t="str">
        <f t="shared" si="9"/>
        <v/>
      </c>
      <c r="AE41" s="41" t="str">
        <f t="shared" si="9"/>
        <v/>
      </c>
      <c r="AF41" s="8">
        <f t="shared" ref="AF41:AF52" si="10">IF(SUM(C41:AE41)&gt;0,SUM(C41:AE41),"")</f>
        <v>2.4500000000000002</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v>
      </c>
      <c r="B42" s="7" t="s">
        <v>200</v>
      </c>
      <c r="C42" s="41" t="str">
        <f t="shared" si="9"/>
        <v/>
      </c>
      <c r="D42" s="41" t="str">
        <f t="shared" si="9"/>
        <v/>
      </c>
      <c r="E42" s="41" t="str">
        <f t="shared" si="9"/>
        <v/>
      </c>
      <c r="F42" s="41" t="str">
        <f t="shared" si="9"/>
        <v/>
      </c>
      <c r="G42" s="41" t="str">
        <f t="shared" si="9"/>
        <v/>
      </c>
      <c r="H42" s="41" t="str">
        <f t="shared" si="9"/>
        <v/>
      </c>
      <c r="I42" s="41" t="str">
        <f t="shared" si="9"/>
        <v/>
      </c>
      <c r="J42" s="41" t="str">
        <f t="shared" si="9"/>
        <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t="str">
        <f t="shared" si="10"/>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0.2</v>
      </c>
      <c r="B44" s="7" t="s">
        <v>202</v>
      </c>
      <c r="C44" s="41" t="str">
        <f t="shared" si="9"/>
        <v/>
      </c>
      <c r="D44" s="41" t="str">
        <f t="shared" si="9"/>
        <v/>
      </c>
      <c r="E44" s="41" t="str">
        <f t="shared" si="9"/>
        <v/>
      </c>
      <c r="F44" s="41" t="str">
        <f t="shared" si="9"/>
        <v/>
      </c>
      <c r="G44" s="41" t="str">
        <f t="shared" si="9"/>
        <v/>
      </c>
      <c r="H44" s="41" t="str">
        <f t="shared" si="9"/>
        <v/>
      </c>
      <c r="I44" s="41" t="str">
        <f t="shared" si="9"/>
        <v/>
      </c>
      <c r="J44" s="41">
        <f t="shared" si="9"/>
        <v>0.2</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f t="shared" si="10"/>
        <v>0.2</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0.1</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f t="shared" si="9"/>
        <v>0.1</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f t="shared" si="10"/>
        <v>0.1</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v>
      </c>
      <c r="B46" s="7" t="s">
        <v>204</v>
      </c>
      <c r="C46" s="41" t="str">
        <f t="shared" si="9"/>
        <v/>
      </c>
      <c r="D46" s="41" t="str">
        <f t="shared" si="9"/>
        <v/>
      </c>
      <c r="E46" s="41" t="str">
        <f t="shared" si="9"/>
        <v/>
      </c>
      <c r="F46" s="41" t="str">
        <f t="shared" si="9"/>
        <v/>
      </c>
      <c r="G46" s="41" t="str">
        <f t="shared" si="9"/>
        <v/>
      </c>
      <c r="H46" s="41" t="str">
        <f t="shared" si="9"/>
        <v/>
      </c>
      <c r="I46" s="41" t="str">
        <f t="shared" si="9"/>
        <v/>
      </c>
      <c r="J46" s="41" t="str">
        <f t="shared" si="9"/>
        <v/>
      </c>
      <c r="K46" s="41" t="str">
        <f t="shared" si="9"/>
        <v/>
      </c>
      <c r="L46" s="41" t="str">
        <f t="shared" si="9"/>
        <v/>
      </c>
      <c r="M46" s="41" t="str">
        <f t="shared" si="9"/>
        <v/>
      </c>
      <c r="N46" s="41" t="str">
        <f t="shared" si="9"/>
        <v/>
      </c>
      <c r="O46" s="41" t="str">
        <f t="shared" si="9"/>
        <v/>
      </c>
      <c r="P46" s="41" t="str">
        <f t="shared" si="9"/>
        <v/>
      </c>
      <c r="Q46" s="41" t="str">
        <f t="shared" si="9"/>
        <v/>
      </c>
      <c r="R46" s="41" t="str">
        <f t="shared" si="9"/>
        <v/>
      </c>
      <c r="S46" s="41" t="str">
        <f t="shared" si="9"/>
        <v/>
      </c>
      <c r="T46" s="41" t="str">
        <f t="shared" si="9"/>
        <v/>
      </c>
      <c r="U46" s="41" t="str">
        <f t="shared" si="9"/>
        <v/>
      </c>
      <c r="V46" s="41" t="str">
        <f t="shared" si="9"/>
        <v/>
      </c>
      <c r="W46" s="41" t="str">
        <f t="shared" si="9"/>
        <v/>
      </c>
      <c r="X46" s="41" t="str">
        <f t="shared" si="9"/>
        <v/>
      </c>
      <c r="Y46" s="41" t="str">
        <f t="shared" si="9"/>
        <v/>
      </c>
      <c r="Z46" s="41" t="str">
        <f t="shared" si="9"/>
        <v/>
      </c>
      <c r="AA46" s="41" t="str">
        <f t="shared" si="9"/>
        <v/>
      </c>
      <c r="AB46" s="41" t="str">
        <f t="shared" si="9"/>
        <v/>
      </c>
      <c r="AC46" s="41" t="str">
        <f t="shared" si="9"/>
        <v/>
      </c>
      <c r="AD46" s="41" t="str">
        <f t="shared" si="9"/>
        <v/>
      </c>
      <c r="AE46" s="41" t="str">
        <f t="shared" si="9"/>
        <v/>
      </c>
      <c r="AF46" s="8" t="str">
        <f t="shared" si="10"/>
        <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t="str">
        <f t="shared" si="9"/>
        <v/>
      </c>
      <c r="W48" s="41" t="str">
        <f t="shared" si="9"/>
        <v/>
      </c>
      <c r="X48" s="41" t="str">
        <f t="shared" si="9"/>
        <v/>
      </c>
      <c r="Y48" s="41" t="str">
        <f t="shared" si="9"/>
        <v/>
      </c>
      <c r="Z48" s="41" t="str">
        <f t="shared" si="9"/>
        <v/>
      </c>
      <c r="AA48" s="41" t="str">
        <f t="shared" si="9"/>
        <v/>
      </c>
      <c r="AB48" s="41" t="str">
        <f t="shared" si="9"/>
        <v/>
      </c>
      <c r="AC48" s="41" t="str">
        <f t="shared" si="9"/>
        <v/>
      </c>
      <c r="AD48" s="41" t="str">
        <f t="shared" ref="AD48:AE48" si="11">IF(AD14="x",$A48,"")</f>
        <v/>
      </c>
      <c r="AE48" s="41" t="str">
        <f t="shared" si="11"/>
        <v/>
      </c>
      <c r="AF48" s="8" t="str">
        <f t="shared" si="10"/>
        <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t="str">
        <f t="shared" si="13"/>
        <v/>
      </c>
      <c r="F53" s="23" t="str">
        <f t="shared" si="13"/>
        <v/>
      </c>
      <c r="G53" s="23" t="str">
        <f t="shared" si="13"/>
        <v/>
      </c>
      <c r="H53" s="23" t="str">
        <f t="shared" si="13"/>
        <v/>
      </c>
      <c r="I53" s="23" t="str">
        <f t="shared" si="13"/>
        <v/>
      </c>
      <c r="J53" s="23">
        <f t="shared" si="13"/>
        <v>0.89999999999999991</v>
      </c>
      <c r="K53" s="23">
        <f t="shared" si="13"/>
        <v>0.79999999999999993</v>
      </c>
      <c r="L53" s="23" t="str">
        <f t="shared" si="13"/>
        <v/>
      </c>
      <c r="M53" s="23" t="str">
        <f t="shared" si="13"/>
        <v/>
      </c>
      <c r="N53" s="23" t="str">
        <f t="shared" si="13"/>
        <v/>
      </c>
      <c r="O53" s="23" t="str">
        <f t="shared" si="13"/>
        <v/>
      </c>
      <c r="P53" s="23" t="str">
        <f t="shared" si="13"/>
        <v/>
      </c>
      <c r="Q53" s="23">
        <f t="shared" si="13"/>
        <v>0.7</v>
      </c>
      <c r="R53" s="23">
        <f t="shared" si="13"/>
        <v>0.7</v>
      </c>
      <c r="S53" s="23" t="str">
        <f t="shared" si="13"/>
        <v/>
      </c>
      <c r="T53" s="23" t="str">
        <f t="shared" si="13"/>
        <v/>
      </c>
      <c r="U53" s="23">
        <f t="shared" si="13"/>
        <v>0.7</v>
      </c>
      <c r="V53" s="23" t="str">
        <f t="shared" si="13"/>
        <v/>
      </c>
      <c r="W53" s="23" t="str">
        <f t="shared" si="13"/>
        <v/>
      </c>
      <c r="X53" s="23" t="str">
        <f t="shared" si="13"/>
        <v/>
      </c>
      <c r="Y53" s="23" t="str">
        <f t="shared" si="13"/>
        <v/>
      </c>
      <c r="Z53" s="23" t="str">
        <f t="shared" si="13"/>
        <v/>
      </c>
      <c r="AA53" s="23">
        <f t="shared" si="13"/>
        <v>0.7</v>
      </c>
      <c r="AB53" s="23" t="str">
        <f t="shared" si="13"/>
        <v/>
      </c>
      <c r="AC53" s="23">
        <f t="shared" si="13"/>
        <v>0.7</v>
      </c>
      <c r="AD53" s="23" t="str">
        <f t="shared" si="13"/>
        <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f>IFERROR(VLOOKUP($B$55,'PLOs-TQF-Mapping'!$C$54:$AF$59,J$56)*J40,"")</f>
        <v>1.2007289491516844</v>
      </c>
      <c r="K58" s="104">
        <f>IFERROR(VLOOKUP($B$55,'PLOs-TQF-Mapping'!$C$54:$AF$59,K$56)*K40,"")</f>
        <v>1.2102433022394197</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f>IFERROR(VLOOKUP($B$55,'PLOs-TQF-Mapping'!$C$54:$AF$59,Q$56)*Q40,"")</f>
        <v>1.3048159050916404</v>
      </c>
      <c r="R58" s="104" t="str">
        <f>IFERROR(VLOOKUP($B$55,'PLOs-TQF-Mapping'!$C$54:$AF$59,R$56)*R40,"")</f>
        <v/>
      </c>
      <c r="S58" s="104" t="str">
        <f>IFERROR(VLOOKUP($B$55,'PLOs-TQF-Mapping'!$C$54:$AF$59,S$56)*S40,"")</f>
        <v/>
      </c>
      <c r="T58" s="104" t="str">
        <f>IFERROR(VLOOKUP($B$55,'PLOs-TQF-Mapping'!$C$54:$AF$59,T$56)*T40,"")</f>
        <v/>
      </c>
      <c r="U58" s="104">
        <f>IFERROR(VLOOKUP($B$55,'PLOs-TQF-Mapping'!$C$54:$AF$59,U$56)*U40,"")</f>
        <v>1.2531185423430562</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f>IFERROR(VLOOKUP($B$55,'PLOs-TQF-Mapping'!$C$54:$AF$59,AC$56)*AC40,"")</f>
        <v>1.2644293998087042</v>
      </c>
      <c r="AD58" s="104" t="str">
        <f>IFERROR(VLOOKUP($B$55,'PLOs-TQF-Mapping'!$C$54:$AF$59,AD$56)*AD40,"")</f>
        <v/>
      </c>
      <c r="AE58" s="104" t="str">
        <f>IFERROR(VLOOKUP($B$55,'PLOs-TQF-Mapping'!$C$54:$AF$59,AE$56)*AE40,"")</f>
        <v/>
      </c>
      <c r="AF58" s="8">
        <f>IF(SUM(C58:AE58)&gt;0,SUM(C58:AE58),"")</f>
        <v>6.2333360986345046</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1.2007289491516844</v>
      </c>
      <c r="K59" s="104">
        <f>IFERROR(VLOOKUP($B$55,'PLOs-TQF-Mapping'!$C$54:$AF$59,K$56)*K41,"")</f>
        <v>1.2102433022394197</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f>IFERROR(VLOOKUP($B$55,'PLOs-TQF-Mapping'!$C$54:$AF$59,Q$56)*Q41,"")</f>
        <v>1.3048159050916404</v>
      </c>
      <c r="R59" s="104" t="str">
        <f>IFERROR(VLOOKUP($B$55,'PLOs-TQF-Mapping'!$C$54:$AF$59,R$56)*R41,"")</f>
        <v/>
      </c>
      <c r="S59" s="104" t="str">
        <f>IFERROR(VLOOKUP($B$55,'PLOs-TQF-Mapping'!$C$54:$AF$59,S$56)*S41,"")</f>
        <v/>
      </c>
      <c r="T59" s="104" t="str">
        <f>IFERROR(VLOOKUP($B$55,'PLOs-TQF-Mapping'!$C$54:$AF$59,T$56)*T41,"")</f>
        <v/>
      </c>
      <c r="U59" s="104">
        <f>IFERROR(VLOOKUP($B$55,'PLOs-TQF-Mapping'!$C$54:$AF$59,U$56)*U41,"")</f>
        <v>1.2531185423430562</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f>IFERROR(VLOOKUP($B$55,'PLOs-TQF-Mapping'!$C$54:$AF$59,AC$56)*AC41,"")</f>
        <v>1.2644293998087042</v>
      </c>
      <c r="AD59" s="104" t="str">
        <f>IFERROR(VLOOKUP($B$55,'PLOs-TQF-Mapping'!$C$54:$AF$59,AD$56)*AD41,"")</f>
        <v/>
      </c>
      <c r="AE59" s="104" t="str">
        <f>IFERROR(VLOOKUP($B$55,'PLOs-TQF-Mapping'!$C$54:$AF$59,AE$56)*AE41,"")</f>
        <v/>
      </c>
      <c r="AF59" s="8">
        <f t="shared" ref="AF59:AF70" si="14">IF(SUM(C59:AE59)&gt;0,SUM(C59:AE59),"")</f>
        <v>6.2333360986345046</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4"/>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f>IFERROR(VLOOKUP($B$55,'PLOs-TQF-Mapping'!$C$54:$AF$59,J$56)*J44,"")</f>
        <v>0.68613082808667691</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f t="shared" si="14"/>
        <v>0.68613082808667691</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f>IFERROR(VLOOKUP($B$55,'PLOs-TQF-Mapping'!$C$54:$AF$59,K$56)*K45,"")</f>
        <v>0.34578380063983422</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f t="shared" si="14"/>
        <v>0.34578380063983422</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t="str">
        <f t="shared" si="14"/>
        <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f>IFERROR(VLOOKUP($B$72,'PLOs-TQF-Mapping'!$C$54:$AF$59,R$56)*R40,"")</f>
        <v>1.235211950420583</v>
      </c>
      <c r="S75" s="104" t="str">
        <f>IFERROR(VLOOKUP($B$72,'PLOs-TQF-Mapping'!$C$54:$AF$59,S$56)*S40,"")</f>
        <v/>
      </c>
      <c r="T75" s="104" t="str">
        <f>IFERROR(VLOOKUP($B$72,'PLOs-TQF-Mapping'!$C$54:$AF$59,T$56)*T40,"")</f>
        <v/>
      </c>
      <c r="U75" s="104">
        <f>IFERROR(VLOOKUP($B$72,'PLOs-TQF-Mapping'!$C$54:$AF$59,U$56)*U40,"")</f>
        <v>1.2531185423430562</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f>IF(SUM(C75:AE75)&gt;0,SUM(C75:AE75),"")</f>
        <v>2.4883304927636392</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f>IFERROR(VLOOKUP($B$72,'PLOs-TQF-Mapping'!$C$54:$AF$59,R$56)*R41,"")</f>
        <v>1.235211950420583</v>
      </c>
      <c r="S76" s="104" t="str">
        <f>IFERROR(VLOOKUP($B$72,'PLOs-TQF-Mapping'!$C$54:$AF$59,S$56)*S41,"")</f>
        <v/>
      </c>
      <c r="T76" s="104" t="str">
        <f>IFERROR(VLOOKUP($B$72,'PLOs-TQF-Mapping'!$C$54:$AF$59,T$56)*T41,"")</f>
        <v/>
      </c>
      <c r="U76" s="104">
        <f>IFERROR(VLOOKUP($B$72,'PLOs-TQF-Mapping'!$C$54:$AF$59,U$56)*U41,"")</f>
        <v>1.2531185423430562</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15">IF(SUM(C76:AE76)&gt;0,SUM(C76:AE76),"")</f>
        <v>2.4883304927636392</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t="str">
        <f t="shared" si="15"/>
        <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f>IFERROR(VLOOKUP($B$89,'PLOs-TQF-Mapping'!$C$54:$AF$59,R$56)*R40,"")</f>
        <v>1.235211950420583</v>
      </c>
      <c r="S92" s="104" t="str">
        <f>IFERROR(VLOOKUP($B$89,'PLOs-TQF-Mapping'!$C$54:$AF$59,S$56)*S40,"")</f>
        <v/>
      </c>
      <c r="T92" s="104" t="str">
        <f>IFERROR(VLOOKUP($B$89,'PLOs-TQF-Mapping'!$C$54:$AF$59,T$56)*T40,"")</f>
        <v/>
      </c>
      <c r="U92" s="104">
        <f>IFERROR(VLOOKUP($B$89,'PLOs-TQF-Mapping'!$C$54:$AF$59,U$56)*U40,"")</f>
        <v>1.2531185423430562</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f>IFERROR(VLOOKUP($B$89,'PLOs-TQF-Mapping'!$C$54:$AF$59,AC$56)*AC40,"")</f>
        <v>1.2644293998087042</v>
      </c>
      <c r="AD92" s="104" t="str">
        <f>IFERROR(VLOOKUP($B$89,'PLOs-TQF-Mapping'!$C$54:$AF$59,AD$56)*AD40,"")</f>
        <v/>
      </c>
      <c r="AE92" s="104" t="str">
        <f>IFERROR(VLOOKUP($B$89,'PLOs-TQF-Mapping'!$C$54:$AF$59,AE$56)*AE40,"")</f>
        <v/>
      </c>
      <c r="AF92" s="8">
        <f>IF(SUM(C92:AE92)&gt;0,SUM(C92:AE92),"")</f>
        <v>3.7527598925723433</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f>IFERROR(VLOOKUP($B$89,'PLOs-TQF-Mapping'!$C$54:$AF$59,R$56)*R41,"")</f>
        <v>1.235211950420583</v>
      </c>
      <c r="S93" s="104" t="str">
        <f>IFERROR(VLOOKUP($B$89,'PLOs-TQF-Mapping'!$C$54:$AF$59,S$56)*S41,"")</f>
        <v/>
      </c>
      <c r="T93" s="104" t="str">
        <f>IFERROR(VLOOKUP($B$89,'PLOs-TQF-Mapping'!$C$54:$AF$59,T$56)*T41,"")</f>
        <v/>
      </c>
      <c r="U93" s="104">
        <f>IFERROR(VLOOKUP($B$89,'PLOs-TQF-Mapping'!$C$54:$AF$59,U$56)*U41,"")</f>
        <v>1.2531185423430562</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f>IFERROR(VLOOKUP($B$89,'PLOs-TQF-Mapping'!$C$54:$AF$59,AC$56)*AC41,"")</f>
        <v>1.2644293998087042</v>
      </c>
      <c r="AD93" s="104" t="str">
        <f>IFERROR(VLOOKUP($B$89,'PLOs-TQF-Mapping'!$C$54:$AF$59,AD$56)*AD41,"")</f>
        <v/>
      </c>
      <c r="AE93" s="104" t="str">
        <f>IFERROR(VLOOKUP($B$89,'PLOs-TQF-Mapping'!$C$54:$AF$59,AE$56)*AE41,"")</f>
        <v/>
      </c>
      <c r="AF93" s="8">
        <f t="shared" ref="AF93:AF104" si="16">IF(SUM(C93:AE93)&gt;0,SUM(C93:AE93),"")</f>
        <v>3.7527598925723433</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t="str">
        <f t="shared" si="16"/>
        <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t="str">
        <f>IFERROR(VLOOKUP($B$106,'PLOs-TQF-Mapping'!$C$54:$AF$59,AD$56)*AD46,"")</f>
        <v/>
      </c>
      <c r="AE115" s="104" t="str">
        <f>IFERROR(VLOOKUP($B$106,'PLOs-TQF-Mapping'!$C$54:$AF$59,AE$56)*AE46,"")</f>
        <v/>
      </c>
      <c r="AF115" s="8" t="str">
        <f t="shared" si="17"/>
        <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17"/>
        <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f>IFERROR(VLOOKUP($B$123,'PLOs-TQF-Mapping'!$C$54:$AF$59,AA$56)*AA40,"")</f>
        <v>1.1285979962160302</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f>IF(SUM(C126:AE126)&gt;0,SUM(C126:AE126),"")</f>
        <v>1.1285979962160302</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f>IFERROR(VLOOKUP($B$123,'PLOs-TQF-Mapping'!$C$54:$AF$59,AA$56)*AA41,"")</f>
        <v>1.1285979962160302</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f t="shared" ref="AF127:AF138" si="18">IF(SUM(C127:AE127)&gt;0,SUM(C127:AE127),"")</f>
        <v>1.1285979962160302</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1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X156"/>
  <sheetViews>
    <sheetView topLeftCell="A37"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1</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204232</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 t="shared" si="0"/>
        <v>x</v>
      </c>
      <c r="K3" s="11" t="str">
        <f t="shared" si="0"/>
        <v>x</v>
      </c>
      <c r="L3" s="11" t="str">
        <f t="shared" si="0"/>
        <v/>
      </c>
      <c r="M3" s="11" t="str">
        <f t="shared" si="0"/>
        <v/>
      </c>
      <c r="N3" s="11" t="str">
        <f t="shared" si="0"/>
        <v/>
      </c>
      <c r="O3" s="11" t="str">
        <f t="shared" si="0"/>
        <v/>
      </c>
      <c r="P3" s="11" t="str">
        <f t="shared" si="0"/>
        <v/>
      </c>
      <c r="Q3" s="11" t="str">
        <f t="shared" si="0"/>
        <v/>
      </c>
      <c r="R3" s="11" t="str">
        <f t="shared" si="0"/>
        <v/>
      </c>
      <c r="S3" s="11" t="str">
        <f t="shared" si="0"/>
        <v/>
      </c>
      <c r="T3" s="11" t="str">
        <f t="shared" si="0"/>
        <v/>
      </c>
      <c r="U3" s="11" t="str">
        <f t="shared" si="0"/>
        <v>x</v>
      </c>
      <c r="V3" s="11" t="str">
        <f t="shared" si="0"/>
        <v/>
      </c>
      <c r="W3" s="11" t="str">
        <f t="shared" si="0"/>
        <v/>
      </c>
      <c r="X3" s="11" t="str">
        <f t="shared" si="0"/>
        <v/>
      </c>
      <c r="Y3" s="11" t="str">
        <f t="shared" si="0"/>
        <v/>
      </c>
      <c r="Z3" s="11" t="str">
        <f t="shared" si="0"/>
        <v/>
      </c>
      <c r="AA3" s="11" t="str">
        <f t="shared" si="0"/>
        <v/>
      </c>
      <c r="AB3" s="11" t="str">
        <f t="shared" si="0"/>
        <v>x</v>
      </c>
      <c r="AC3" s="11" t="str">
        <f t="shared" si="0"/>
        <v/>
      </c>
      <c r="AD3" s="11" t="str">
        <f t="shared" si="0"/>
        <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v>35</v>
      </c>
      <c r="B6" s="7" t="s">
        <v>198</v>
      </c>
      <c r="C6" s="17"/>
      <c r="D6" s="17"/>
      <c r="E6" s="17"/>
      <c r="F6" s="17"/>
      <c r="G6" s="17"/>
      <c r="H6" s="17"/>
      <c r="I6" s="17"/>
      <c r="J6" s="17" t="s">
        <v>95</v>
      </c>
      <c r="K6" s="17" t="s">
        <v>95</v>
      </c>
      <c r="L6" s="17"/>
      <c r="M6" s="17"/>
      <c r="N6" s="17"/>
      <c r="O6" s="17"/>
      <c r="P6" s="17"/>
      <c r="Q6" s="17"/>
      <c r="R6" s="17"/>
      <c r="S6" s="17"/>
      <c r="T6" s="17"/>
      <c r="U6" s="17" t="s">
        <v>95</v>
      </c>
      <c r="V6" s="17"/>
      <c r="W6" s="17"/>
      <c r="X6" s="17"/>
      <c r="Y6" s="17"/>
      <c r="Z6" s="17"/>
      <c r="AA6" s="17"/>
      <c r="AB6" s="17" t="s">
        <v>95</v>
      </c>
      <c r="AC6" s="17"/>
      <c r="AD6" s="17"/>
      <c r="AE6" s="17"/>
    </row>
    <row r="7" spans="1:32" ht="15" customHeight="1">
      <c r="A7" s="18">
        <v>40</v>
      </c>
      <c r="B7" s="7" t="s">
        <v>199</v>
      </c>
      <c r="C7" s="17"/>
      <c r="D7" s="17"/>
      <c r="E7" s="17"/>
      <c r="F7" s="17"/>
      <c r="G7" s="17"/>
      <c r="H7" s="17"/>
      <c r="I7" s="17"/>
      <c r="J7" s="17" t="s">
        <v>95</v>
      </c>
      <c r="K7" s="17" t="s">
        <v>95</v>
      </c>
      <c r="L7" s="17"/>
      <c r="M7" s="17"/>
      <c r="N7" s="17"/>
      <c r="O7" s="17"/>
      <c r="P7" s="17"/>
      <c r="Q7" s="17"/>
      <c r="R7" s="17"/>
      <c r="S7" s="17"/>
      <c r="T7" s="17"/>
      <c r="U7" s="17" t="s">
        <v>95</v>
      </c>
      <c r="V7" s="17"/>
      <c r="W7" s="17"/>
      <c r="X7" s="17"/>
      <c r="Y7" s="17"/>
      <c r="Z7" s="17"/>
      <c r="AA7" s="17"/>
      <c r="AB7" s="17" t="s">
        <v>95</v>
      </c>
      <c r="AC7" s="17"/>
      <c r="AD7" s="17"/>
      <c r="AE7" s="17"/>
    </row>
    <row r="8" spans="1:32" ht="15" customHeight="1">
      <c r="A8" s="18">
        <v>10</v>
      </c>
      <c r="B8" s="7" t="s">
        <v>200</v>
      </c>
      <c r="C8" s="17"/>
      <c r="D8" s="17"/>
      <c r="E8" s="17"/>
      <c r="F8" s="17"/>
      <c r="G8" s="17"/>
      <c r="H8" s="17"/>
      <c r="I8" s="17"/>
      <c r="J8" s="17" t="s">
        <v>95</v>
      </c>
      <c r="K8" s="17" t="s">
        <v>95</v>
      </c>
      <c r="L8" s="17"/>
      <c r="M8" s="17"/>
      <c r="N8" s="17"/>
      <c r="O8" s="17"/>
      <c r="P8" s="17"/>
      <c r="Q8" s="17"/>
      <c r="R8" s="17"/>
      <c r="S8" s="17"/>
      <c r="T8" s="17"/>
      <c r="U8" s="17" t="s">
        <v>95</v>
      </c>
      <c r="V8" s="17"/>
      <c r="W8" s="17"/>
      <c r="X8" s="17"/>
      <c r="Y8" s="17"/>
      <c r="Z8" s="17"/>
      <c r="AA8" s="17"/>
      <c r="AB8" s="17" t="s">
        <v>95</v>
      </c>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f>15/2</f>
        <v>7.5</v>
      </c>
      <c r="B10" s="55" t="s">
        <v>202</v>
      </c>
      <c r="C10" s="17"/>
      <c r="D10" s="17"/>
      <c r="E10" s="17"/>
      <c r="F10" s="17"/>
      <c r="G10" s="17"/>
      <c r="H10" s="17"/>
      <c r="I10" s="17"/>
      <c r="J10" s="17" t="s">
        <v>95</v>
      </c>
      <c r="K10" s="17" t="s">
        <v>95</v>
      </c>
      <c r="L10" s="17"/>
      <c r="M10" s="17"/>
      <c r="N10" s="17"/>
      <c r="O10" s="17"/>
      <c r="P10" s="17"/>
      <c r="Q10" s="17"/>
      <c r="R10" s="17"/>
      <c r="S10" s="17"/>
      <c r="T10" s="17"/>
      <c r="U10" s="17" t="s">
        <v>95</v>
      </c>
      <c r="V10" s="17"/>
      <c r="W10" s="17"/>
      <c r="X10" s="17"/>
      <c r="Y10" s="17"/>
      <c r="Z10" s="17"/>
      <c r="AA10" s="17"/>
      <c r="AB10" s="17" t="s">
        <v>95</v>
      </c>
      <c r="AC10" s="17"/>
      <c r="AD10" s="17"/>
      <c r="AE10" s="17"/>
    </row>
    <row r="11" spans="1:32" ht="15" customHeight="1">
      <c r="A11" s="18"/>
      <c r="B11" s="50"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f>15/2</f>
        <v>7.5</v>
      </c>
      <c r="B12" s="55" t="s">
        <v>204</v>
      </c>
      <c r="C12" s="17"/>
      <c r="D12" s="17"/>
      <c r="E12" s="17"/>
      <c r="F12" s="17"/>
      <c r="G12" s="17"/>
      <c r="H12" s="17"/>
      <c r="I12" s="17"/>
      <c r="J12" s="17" t="s">
        <v>95</v>
      </c>
      <c r="K12" s="17" t="s">
        <v>95</v>
      </c>
      <c r="L12" s="17"/>
      <c r="M12" s="17"/>
      <c r="N12" s="17"/>
      <c r="O12" s="17"/>
      <c r="P12" s="17"/>
      <c r="Q12" s="17"/>
      <c r="R12" s="17"/>
      <c r="S12" s="17"/>
      <c r="T12" s="17"/>
      <c r="U12" s="17" t="s">
        <v>95</v>
      </c>
      <c r="V12" s="17"/>
      <c r="W12" s="17"/>
      <c r="X12" s="17"/>
      <c r="Y12" s="17"/>
      <c r="Z12" s="17"/>
      <c r="AA12" s="17"/>
      <c r="AB12" s="17" t="s">
        <v>95</v>
      </c>
      <c r="AC12" s="17"/>
      <c r="AD12" s="17"/>
      <c r="AE12" s="17"/>
    </row>
    <row r="13" spans="1:32" ht="15" customHeight="1">
      <c r="A13" s="18"/>
      <c r="B13" s="50"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c r="B14" s="50"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50"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c r="B19" s="56" t="s">
        <v>249</v>
      </c>
    </row>
    <row r="20" spans="1:50" ht="15" customHeight="1"/>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0.35</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f t="shared" si="2"/>
        <v>0.35</v>
      </c>
      <c r="K23" s="41">
        <f t="shared" si="2"/>
        <v>0.35</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f t="shared" si="2"/>
        <v>0.35</v>
      </c>
      <c r="V23" s="41" t="str">
        <f t="shared" si="2"/>
        <v/>
      </c>
      <c r="W23" s="41" t="str">
        <f t="shared" si="2"/>
        <v/>
      </c>
      <c r="X23" s="41" t="str">
        <f t="shared" si="2"/>
        <v/>
      </c>
      <c r="Y23" s="41" t="str">
        <f t="shared" si="2"/>
        <v/>
      </c>
      <c r="Z23" s="41" t="str">
        <f t="shared" si="2"/>
        <v/>
      </c>
      <c r="AA23" s="41" t="str">
        <f t="shared" si="2"/>
        <v/>
      </c>
      <c r="AB23" s="41">
        <f t="shared" si="2"/>
        <v>0.35</v>
      </c>
      <c r="AC23" s="41" t="str">
        <f t="shared" si="2"/>
        <v/>
      </c>
      <c r="AD23" s="41" t="str">
        <f t="shared" si="2"/>
        <v/>
      </c>
      <c r="AE23" s="41" t="str">
        <f t="shared" si="2"/>
        <v/>
      </c>
      <c r="AF23" s="8">
        <f>IF(SUM(C23:AE23)&gt;0,SUM(C23:AE23),"")</f>
        <v>1.4</v>
      </c>
    </row>
    <row r="24" spans="1:50" ht="15" customHeight="1">
      <c r="A24" s="21">
        <f t="shared" si="1"/>
        <v>0.4</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0.4</v>
      </c>
      <c r="K24" s="41">
        <f t="shared" si="3"/>
        <v>0.4</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f t="shared" si="3"/>
        <v>0.4</v>
      </c>
      <c r="V24" s="41" t="str">
        <f t="shared" si="3"/>
        <v/>
      </c>
      <c r="W24" s="41" t="str">
        <f t="shared" si="3"/>
        <v/>
      </c>
      <c r="X24" s="41" t="str">
        <f t="shared" si="3"/>
        <v/>
      </c>
      <c r="Y24" s="41" t="str">
        <f t="shared" si="3"/>
        <v/>
      </c>
      <c r="Z24" s="41" t="str">
        <f t="shared" si="3"/>
        <v/>
      </c>
      <c r="AA24" s="41" t="str">
        <f t="shared" si="3"/>
        <v/>
      </c>
      <c r="AB24" s="41">
        <f t="shared" si="3"/>
        <v>0.4</v>
      </c>
      <c r="AC24" s="41" t="str">
        <f t="shared" si="3"/>
        <v/>
      </c>
      <c r="AD24" s="41" t="str">
        <f t="shared" si="3"/>
        <v/>
      </c>
      <c r="AE24" s="41" t="str">
        <f t="shared" si="3"/>
        <v/>
      </c>
      <c r="AF24" s="8">
        <f t="shared" ref="AF24:AF35" si="4">IF(SUM(C24:AE24)&gt;0,SUM(C24:AE24),"")</f>
        <v>1.6</v>
      </c>
    </row>
    <row r="25" spans="1:50" ht="15" customHeight="1">
      <c r="A25" s="21">
        <f t="shared" si="1"/>
        <v>0.1</v>
      </c>
      <c r="B25" s="7" t="s">
        <v>200</v>
      </c>
      <c r="C25" s="41" t="str">
        <f t="shared" si="3"/>
        <v/>
      </c>
      <c r="D25" s="41" t="str">
        <f t="shared" si="3"/>
        <v/>
      </c>
      <c r="E25" s="41" t="str">
        <f t="shared" si="3"/>
        <v/>
      </c>
      <c r="F25" s="41" t="str">
        <f t="shared" si="3"/>
        <v/>
      </c>
      <c r="G25" s="41" t="str">
        <f t="shared" si="3"/>
        <v/>
      </c>
      <c r="H25" s="41" t="str">
        <f t="shared" si="3"/>
        <v/>
      </c>
      <c r="I25" s="41" t="str">
        <f t="shared" si="3"/>
        <v/>
      </c>
      <c r="J25" s="41">
        <f t="shared" si="3"/>
        <v>0.1</v>
      </c>
      <c r="K25" s="41">
        <f t="shared" si="3"/>
        <v>0.1</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f t="shared" si="3"/>
        <v>0.1</v>
      </c>
      <c r="V25" s="41" t="str">
        <f t="shared" si="3"/>
        <v/>
      </c>
      <c r="W25" s="41" t="str">
        <f t="shared" si="3"/>
        <v/>
      </c>
      <c r="X25" s="41" t="str">
        <f t="shared" si="3"/>
        <v/>
      </c>
      <c r="Y25" s="41" t="str">
        <f t="shared" si="3"/>
        <v/>
      </c>
      <c r="Z25" s="41" t="str">
        <f t="shared" si="3"/>
        <v/>
      </c>
      <c r="AA25" s="41" t="str">
        <f t="shared" si="3"/>
        <v/>
      </c>
      <c r="AB25" s="41">
        <f t="shared" si="3"/>
        <v>0.1</v>
      </c>
      <c r="AC25" s="41" t="str">
        <f t="shared" si="3"/>
        <v/>
      </c>
      <c r="AD25" s="41" t="str">
        <f t="shared" si="3"/>
        <v/>
      </c>
      <c r="AE25" s="41" t="str">
        <f t="shared" si="3"/>
        <v/>
      </c>
      <c r="AF25" s="8">
        <f t="shared" si="4"/>
        <v>0.4</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7.4999999999999997E-2</v>
      </c>
      <c r="B27" s="7" t="s">
        <v>202</v>
      </c>
      <c r="C27" s="41" t="str">
        <f t="shared" si="3"/>
        <v/>
      </c>
      <c r="D27" s="41" t="str">
        <f t="shared" si="3"/>
        <v/>
      </c>
      <c r="E27" s="41" t="str">
        <f t="shared" si="3"/>
        <v/>
      </c>
      <c r="F27" s="41" t="str">
        <f t="shared" si="3"/>
        <v/>
      </c>
      <c r="G27" s="41" t="str">
        <f t="shared" si="3"/>
        <v/>
      </c>
      <c r="H27" s="41" t="str">
        <f t="shared" si="3"/>
        <v/>
      </c>
      <c r="I27" s="41" t="str">
        <f t="shared" si="3"/>
        <v/>
      </c>
      <c r="J27" s="41">
        <f t="shared" si="3"/>
        <v>7.4999999999999997E-2</v>
      </c>
      <c r="K27" s="41">
        <f t="shared" si="3"/>
        <v>7.4999999999999997E-2</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f t="shared" si="3"/>
        <v>7.4999999999999997E-2</v>
      </c>
      <c r="V27" s="41" t="str">
        <f t="shared" si="3"/>
        <v/>
      </c>
      <c r="W27" s="41" t="str">
        <f t="shared" si="3"/>
        <v/>
      </c>
      <c r="X27" s="41" t="str">
        <f t="shared" si="3"/>
        <v/>
      </c>
      <c r="Y27" s="41" t="str">
        <f t="shared" si="3"/>
        <v/>
      </c>
      <c r="Z27" s="41" t="str">
        <f t="shared" si="3"/>
        <v/>
      </c>
      <c r="AA27" s="41" t="str">
        <f t="shared" si="3"/>
        <v/>
      </c>
      <c r="AB27" s="41">
        <f t="shared" si="3"/>
        <v>7.4999999999999997E-2</v>
      </c>
      <c r="AC27" s="41" t="str">
        <f t="shared" si="3"/>
        <v/>
      </c>
      <c r="AD27" s="41" t="str">
        <f t="shared" si="3"/>
        <v/>
      </c>
      <c r="AE27" s="41" t="str">
        <f t="shared" si="3"/>
        <v/>
      </c>
      <c r="AF27" s="8">
        <f t="shared" si="4"/>
        <v>0.3</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7.4999999999999997E-2</v>
      </c>
      <c r="B29" s="7" t="s">
        <v>204</v>
      </c>
      <c r="C29" s="41" t="str">
        <f t="shared" si="3"/>
        <v/>
      </c>
      <c r="D29" s="41" t="str">
        <f t="shared" si="3"/>
        <v/>
      </c>
      <c r="E29" s="41" t="str">
        <f t="shared" si="3"/>
        <v/>
      </c>
      <c r="F29" s="41" t="str">
        <f t="shared" si="3"/>
        <v/>
      </c>
      <c r="G29" s="41" t="str">
        <f t="shared" si="3"/>
        <v/>
      </c>
      <c r="H29" s="41" t="str">
        <f t="shared" si="3"/>
        <v/>
      </c>
      <c r="I29" s="41" t="str">
        <f t="shared" si="3"/>
        <v/>
      </c>
      <c r="J29" s="41">
        <f t="shared" si="3"/>
        <v>7.4999999999999997E-2</v>
      </c>
      <c r="K29" s="41">
        <f t="shared" si="3"/>
        <v>7.4999999999999997E-2</v>
      </c>
      <c r="L29" s="41" t="str">
        <f t="shared" si="3"/>
        <v/>
      </c>
      <c r="M29" s="41" t="str">
        <f t="shared" si="3"/>
        <v/>
      </c>
      <c r="N29" s="41" t="str">
        <f t="shared" si="3"/>
        <v/>
      </c>
      <c r="O29" s="41" t="str">
        <f t="shared" si="3"/>
        <v/>
      </c>
      <c r="P29" s="41" t="str">
        <f t="shared" si="3"/>
        <v/>
      </c>
      <c r="Q29" s="41" t="str">
        <f t="shared" si="3"/>
        <v/>
      </c>
      <c r="R29" s="41" t="str">
        <f t="shared" si="3"/>
        <v/>
      </c>
      <c r="S29" s="41" t="str">
        <f t="shared" si="3"/>
        <v/>
      </c>
      <c r="T29" s="41" t="str">
        <f t="shared" si="3"/>
        <v/>
      </c>
      <c r="U29" s="41">
        <f t="shared" si="3"/>
        <v>7.4999999999999997E-2</v>
      </c>
      <c r="V29" s="41" t="str">
        <f t="shared" si="3"/>
        <v/>
      </c>
      <c r="W29" s="41" t="str">
        <f t="shared" si="3"/>
        <v/>
      </c>
      <c r="X29" s="41" t="str">
        <f t="shared" si="3"/>
        <v/>
      </c>
      <c r="Y29" s="41" t="str">
        <f t="shared" si="3"/>
        <v/>
      </c>
      <c r="Z29" s="41" t="str">
        <f t="shared" si="3"/>
        <v/>
      </c>
      <c r="AA29" s="41" t="str">
        <f t="shared" si="3"/>
        <v/>
      </c>
      <c r="AB29" s="41">
        <f t="shared" si="3"/>
        <v>7.4999999999999997E-2</v>
      </c>
      <c r="AC29" s="41" t="str">
        <f t="shared" si="3"/>
        <v/>
      </c>
      <c r="AD29" s="41" t="str">
        <f t="shared" si="3"/>
        <v/>
      </c>
      <c r="AE29" s="41" t="str">
        <f t="shared" si="3"/>
        <v/>
      </c>
      <c r="AF29" s="8">
        <f t="shared" si="4"/>
        <v>0.3</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t="str">
        <f t="shared" si="3"/>
        <v/>
      </c>
      <c r="AF31" s="8" t="str">
        <f t="shared" si="4"/>
        <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t="str">
        <f t="shared" ref="D36:AE36" si="7">IF(SUM(D23:D35)&gt;0,SUM(D23:D35),"")</f>
        <v/>
      </c>
      <c r="E36" s="22" t="str">
        <f t="shared" si="7"/>
        <v/>
      </c>
      <c r="F36" s="22" t="str">
        <f t="shared" si="7"/>
        <v/>
      </c>
      <c r="G36" s="22" t="str">
        <f t="shared" si="7"/>
        <v/>
      </c>
      <c r="H36" s="22" t="str">
        <f t="shared" si="7"/>
        <v/>
      </c>
      <c r="I36" s="22" t="str">
        <f t="shared" si="7"/>
        <v/>
      </c>
      <c r="J36" s="22">
        <f t="shared" si="7"/>
        <v>0.99999999999999989</v>
      </c>
      <c r="K36" s="22">
        <f t="shared" si="7"/>
        <v>0.99999999999999989</v>
      </c>
      <c r="L36" s="22" t="str">
        <f t="shared" si="7"/>
        <v/>
      </c>
      <c r="M36" s="22" t="str">
        <f t="shared" si="7"/>
        <v/>
      </c>
      <c r="N36" s="22" t="str">
        <f t="shared" si="7"/>
        <v/>
      </c>
      <c r="O36" s="22" t="str">
        <f t="shared" si="7"/>
        <v/>
      </c>
      <c r="P36" s="22" t="str">
        <f t="shared" si="7"/>
        <v/>
      </c>
      <c r="Q36" s="22" t="str">
        <f t="shared" si="7"/>
        <v/>
      </c>
      <c r="R36" s="22" t="str">
        <f t="shared" si="7"/>
        <v/>
      </c>
      <c r="S36" s="22" t="str">
        <f t="shared" si="7"/>
        <v/>
      </c>
      <c r="T36" s="22" t="str">
        <f t="shared" si="7"/>
        <v/>
      </c>
      <c r="U36" s="22">
        <f t="shared" si="7"/>
        <v>0.99999999999999989</v>
      </c>
      <c r="V36" s="22" t="str">
        <f t="shared" si="7"/>
        <v/>
      </c>
      <c r="W36" s="22" t="str">
        <f t="shared" si="7"/>
        <v/>
      </c>
      <c r="X36" s="22" t="str">
        <f t="shared" si="7"/>
        <v/>
      </c>
      <c r="Y36" s="22" t="str">
        <f t="shared" si="7"/>
        <v/>
      </c>
      <c r="Z36" s="22" t="str">
        <f t="shared" si="7"/>
        <v/>
      </c>
      <c r="AA36" s="22" t="str">
        <f t="shared" si="7"/>
        <v/>
      </c>
      <c r="AB36" s="22">
        <f t="shared" si="7"/>
        <v>0.99999999999999989</v>
      </c>
      <c r="AC36" s="22" t="str">
        <f t="shared" si="7"/>
        <v/>
      </c>
      <c r="AD36" s="22" t="str">
        <f t="shared" si="7"/>
        <v/>
      </c>
      <c r="AE36" s="22"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0.35</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f t="shared" si="9"/>
        <v>0.35</v>
      </c>
      <c r="K40" s="41">
        <f t="shared" si="9"/>
        <v>0.35</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f t="shared" si="9"/>
        <v>0.35</v>
      </c>
      <c r="V40" s="41" t="str">
        <f t="shared" si="9"/>
        <v/>
      </c>
      <c r="W40" s="41" t="str">
        <f t="shared" si="9"/>
        <v/>
      </c>
      <c r="X40" s="41" t="str">
        <f t="shared" si="9"/>
        <v/>
      </c>
      <c r="Y40" s="41" t="str">
        <f t="shared" si="9"/>
        <v/>
      </c>
      <c r="Z40" s="41" t="str">
        <f t="shared" si="9"/>
        <v/>
      </c>
      <c r="AA40" s="41" t="str">
        <f t="shared" si="9"/>
        <v/>
      </c>
      <c r="AB40" s="41">
        <f t="shared" si="9"/>
        <v>0.35</v>
      </c>
      <c r="AC40" s="41" t="str">
        <f t="shared" si="9"/>
        <v/>
      </c>
      <c r="AD40" s="41" t="str">
        <f t="shared" si="9"/>
        <v/>
      </c>
      <c r="AE40" s="41" t="str">
        <f t="shared" si="9"/>
        <v/>
      </c>
      <c r="AF40" s="8">
        <f>IF(SUM(C40:AE40)&gt;0,SUM(C40:AE40),"")</f>
        <v>1.4</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0.4</v>
      </c>
      <c r="B41" s="7" t="s">
        <v>199</v>
      </c>
      <c r="C41" s="41" t="str">
        <f t="shared" si="9"/>
        <v/>
      </c>
      <c r="D41" s="41" t="str">
        <f t="shared" si="9"/>
        <v/>
      </c>
      <c r="E41" s="41" t="str">
        <f t="shared" si="9"/>
        <v/>
      </c>
      <c r="F41" s="41" t="str">
        <f t="shared" si="9"/>
        <v/>
      </c>
      <c r="G41" s="41" t="str">
        <f t="shared" si="9"/>
        <v/>
      </c>
      <c r="H41" s="41" t="str">
        <f t="shared" si="9"/>
        <v/>
      </c>
      <c r="I41" s="41" t="str">
        <f t="shared" si="9"/>
        <v/>
      </c>
      <c r="J41" s="41">
        <f t="shared" si="9"/>
        <v>0.4</v>
      </c>
      <c r="K41" s="41">
        <f t="shared" si="9"/>
        <v>0.4</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t="str">
        <f t="shared" si="9"/>
        <v/>
      </c>
      <c r="U41" s="41">
        <f t="shared" si="9"/>
        <v>0.4</v>
      </c>
      <c r="V41" s="41" t="str">
        <f t="shared" si="9"/>
        <v/>
      </c>
      <c r="W41" s="41" t="str">
        <f t="shared" si="9"/>
        <v/>
      </c>
      <c r="X41" s="41" t="str">
        <f t="shared" si="9"/>
        <v/>
      </c>
      <c r="Y41" s="41" t="str">
        <f t="shared" si="9"/>
        <v/>
      </c>
      <c r="Z41" s="41" t="str">
        <f t="shared" si="9"/>
        <v/>
      </c>
      <c r="AA41" s="41" t="str">
        <f t="shared" si="9"/>
        <v/>
      </c>
      <c r="AB41" s="41">
        <f t="shared" si="9"/>
        <v>0.4</v>
      </c>
      <c r="AC41" s="41" t="str">
        <f t="shared" si="9"/>
        <v/>
      </c>
      <c r="AD41" s="41" t="str">
        <f t="shared" si="9"/>
        <v/>
      </c>
      <c r="AE41" s="41" t="str">
        <f t="shared" si="9"/>
        <v/>
      </c>
      <c r="AF41" s="8">
        <f t="shared" ref="AF41:AF52" si="10">IF(SUM(C41:AE41)&gt;0,SUM(C41:AE41),"")</f>
        <v>1.6</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0.1</v>
      </c>
      <c r="B42" s="7" t="s">
        <v>200</v>
      </c>
      <c r="C42" s="41" t="str">
        <f t="shared" si="9"/>
        <v/>
      </c>
      <c r="D42" s="41" t="str">
        <f t="shared" si="9"/>
        <v/>
      </c>
      <c r="E42" s="41" t="str">
        <f t="shared" si="9"/>
        <v/>
      </c>
      <c r="F42" s="41" t="str">
        <f t="shared" si="9"/>
        <v/>
      </c>
      <c r="G42" s="41" t="str">
        <f t="shared" si="9"/>
        <v/>
      </c>
      <c r="H42" s="41" t="str">
        <f t="shared" si="9"/>
        <v/>
      </c>
      <c r="I42" s="41" t="str">
        <f t="shared" si="9"/>
        <v/>
      </c>
      <c r="J42" s="41">
        <f t="shared" si="9"/>
        <v>0.1</v>
      </c>
      <c r="K42" s="41">
        <f t="shared" si="9"/>
        <v>0.1</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f t="shared" si="9"/>
        <v>0.1</v>
      </c>
      <c r="V42" s="41" t="str">
        <f t="shared" si="9"/>
        <v/>
      </c>
      <c r="W42" s="41" t="str">
        <f t="shared" si="9"/>
        <v/>
      </c>
      <c r="X42" s="41" t="str">
        <f t="shared" si="9"/>
        <v/>
      </c>
      <c r="Y42" s="41" t="str">
        <f t="shared" si="9"/>
        <v/>
      </c>
      <c r="Z42" s="41" t="str">
        <f t="shared" si="9"/>
        <v/>
      </c>
      <c r="AA42" s="41" t="str">
        <f t="shared" si="9"/>
        <v/>
      </c>
      <c r="AB42" s="41">
        <f t="shared" si="9"/>
        <v>0.1</v>
      </c>
      <c r="AC42" s="41" t="str">
        <f t="shared" si="9"/>
        <v/>
      </c>
      <c r="AD42" s="41" t="str">
        <f t="shared" si="9"/>
        <v/>
      </c>
      <c r="AE42" s="41" t="str">
        <f t="shared" si="9"/>
        <v/>
      </c>
      <c r="AF42" s="8">
        <f t="shared" si="10"/>
        <v>0.4</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7.4999999999999997E-2</v>
      </c>
      <c r="B44" s="7" t="s">
        <v>202</v>
      </c>
      <c r="C44" s="41" t="str">
        <f t="shared" si="9"/>
        <v/>
      </c>
      <c r="D44" s="41" t="str">
        <f t="shared" si="9"/>
        <v/>
      </c>
      <c r="E44" s="41" t="str">
        <f t="shared" si="9"/>
        <v/>
      </c>
      <c r="F44" s="41" t="str">
        <f t="shared" si="9"/>
        <v/>
      </c>
      <c r="G44" s="41" t="str">
        <f t="shared" si="9"/>
        <v/>
      </c>
      <c r="H44" s="41" t="str">
        <f t="shared" si="9"/>
        <v/>
      </c>
      <c r="I44" s="41" t="str">
        <f t="shared" si="9"/>
        <v/>
      </c>
      <c r="J44" s="41">
        <f t="shared" si="9"/>
        <v>7.4999999999999997E-2</v>
      </c>
      <c r="K44" s="41">
        <f t="shared" si="9"/>
        <v>7.4999999999999997E-2</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f t="shared" si="9"/>
        <v>7.4999999999999997E-2</v>
      </c>
      <c r="V44" s="41" t="str">
        <f t="shared" si="9"/>
        <v/>
      </c>
      <c r="W44" s="41" t="str">
        <f t="shared" si="9"/>
        <v/>
      </c>
      <c r="X44" s="41" t="str">
        <f t="shared" si="9"/>
        <v/>
      </c>
      <c r="Y44" s="41" t="str">
        <f t="shared" si="9"/>
        <v/>
      </c>
      <c r="Z44" s="41" t="str">
        <f t="shared" si="9"/>
        <v/>
      </c>
      <c r="AA44" s="41" t="str">
        <f t="shared" si="9"/>
        <v/>
      </c>
      <c r="AB44" s="41">
        <f t="shared" si="9"/>
        <v>7.4999999999999997E-2</v>
      </c>
      <c r="AC44" s="41" t="str">
        <f t="shared" si="9"/>
        <v/>
      </c>
      <c r="AD44" s="41" t="str">
        <f t="shared" si="9"/>
        <v/>
      </c>
      <c r="AE44" s="41" t="str">
        <f t="shared" si="9"/>
        <v/>
      </c>
      <c r="AF44" s="8">
        <f t="shared" si="10"/>
        <v>0.3</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7.4999999999999997E-2</v>
      </c>
      <c r="B46" s="7" t="s">
        <v>204</v>
      </c>
      <c r="C46" s="41" t="str">
        <f t="shared" si="9"/>
        <v/>
      </c>
      <c r="D46" s="41" t="str">
        <f t="shared" si="9"/>
        <v/>
      </c>
      <c r="E46" s="41" t="str">
        <f t="shared" si="9"/>
        <v/>
      </c>
      <c r="F46" s="41" t="str">
        <f t="shared" si="9"/>
        <v/>
      </c>
      <c r="G46" s="41" t="str">
        <f t="shared" si="9"/>
        <v/>
      </c>
      <c r="H46" s="41" t="str">
        <f t="shared" si="9"/>
        <v/>
      </c>
      <c r="I46" s="41" t="str">
        <f t="shared" si="9"/>
        <v/>
      </c>
      <c r="J46" s="41">
        <f t="shared" si="9"/>
        <v>7.4999999999999997E-2</v>
      </c>
      <c r="K46" s="41">
        <f t="shared" si="9"/>
        <v>7.4999999999999997E-2</v>
      </c>
      <c r="L46" s="41" t="str">
        <f t="shared" si="9"/>
        <v/>
      </c>
      <c r="M46" s="41" t="str">
        <f t="shared" si="9"/>
        <v/>
      </c>
      <c r="N46" s="41" t="str">
        <f t="shared" si="9"/>
        <v/>
      </c>
      <c r="O46" s="41" t="str">
        <f t="shared" si="9"/>
        <v/>
      </c>
      <c r="P46" s="41" t="str">
        <f t="shared" si="9"/>
        <v/>
      </c>
      <c r="Q46" s="41" t="str">
        <f t="shared" si="9"/>
        <v/>
      </c>
      <c r="R46" s="41" t="str">
        <f t="shared" si="9"/>
        <v/>
      </c>
      <c r="S46" s="41" t="str">
        <f t="shared" si="9"/>
        <v/>
      </c>
      <c r="T46" s="41" t="str">
        <f t="shared" si="9"/>
        <v/>
      </c>
      <c r="U46" s="41">
        <f t="shared" si="9"/>
        <v>7.4999999999999997E-2</v>
      </c>
      <c r="V46" s="41" t="str">
        <f t="shared" si="9"/>
        <v/>
      </c>
      <c r="W46" s="41" t="str">
        <f t="shared" si="9"/>
        <v/>
      </c>
      <c r="X46" s="41" t="str">
        <f t="shared" si="9"/>
        <v/>
      </c>
      <c r="Y46" s="41" t="str">
        <f t="shared" si="9"/>
        <v/>
      </c>
      <c r="Z46" s="41" t="str">
        <f t="shared" si="9"/>
        <v/>
      </c>
      <c r="AA46" s="41" t="str">
        <f t="shared" si="9"/>
        <v/>
      </c>
      <c r="AB46" s="41">
        <f t="shared" si="9"/>
        <v>7.4999999999999997E-2</v>
      </c>
      <c r="AC46" s="41" t="str">
        <f t="shared" si="9"/>
        <v/>
      </c>
      <c r="AD46" s="41" t="str">
        <f t="shared" si="9"/>
        <v/>
      </c>
      <c r="AE46" s="41" t="str">
        <f t="shared" si="9"/>
        <v/>
      </c>
      <c r="AF46" s="8">
        <f t="shared" si="10"/>
        <v>0.3</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t="str">
        <f t="shared" si="11"/>
        <v/>
      </c>
      <c r="AE48" s="41" t="str">
        <f t="shared" si="11"/>
        <v/>
      </c>
      <c r="AF48" s="8" t="str">
        <f t="shared" si="10"/>
        <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t="str">
        <f t="shared" si="13"/>
        <v/>
      </c>
      <c r="F53" s="23" t="str">
        <f t="shared" si="13"/>
        <v/>
      </c>
      <c r="G53" s="23" t="str">
        <f t="shared" si="13"/>
        <v/>
      </c>
      <c r="H53" s="23" t="str">
        <f t="shared" si="13"/>
        <v/>
      </c>
      <c r="I53" s="23" t="str">
        <f t="shared" si="13"/>
        <v/>
      </c>
      <c r="J53" s="23">
        <f t="shared" si="13"/>
        <v>0.99999999999999989</v>
      </c>
      <c r="K53" s="23">
        <f t="shared" si="13"/>
        <v>0.99999999999999989</v>
      </c>
      <c r="L53" s="23" t="str">
        <f t="shared" si="13"/>
        <v/>
      </c>
      <c r="M53" s="23" t="str">
        <f t="shared" si="13"/>
        <v/>
      </c>
      <c r="N53" s="23" t="str">
        <f t="shared" si="13"/>
        <v/>
      </c>
      <c r="O53" s="23" t="str">
        <f t="shared" si="13"/>
        <v/>
      </c>
      <c r="P53" s="23" t="str">
        <f t="shared" si="13"/>
        <v/>
      </c>
      <c r="Q53" s="23" t="str">
        <f t="shared" si="13"/>
        <v/>
      </c>
      <c r="R53" s="23" t="str">
        <f t="shared" si="13"/>
        <v/>
      </c>
      <c r="S53" s="23" t="str">
        <f t="shared" si="13"/>
        <v/>
      </c>
      <c r="T53" s="23" t="str">
        <f t="shared" si="13"/>
        <v/>
      </c>
      <c r="U53" s="23">
        <f t="shared" si="13"/>
        <v>0.99999999999999989</v>
      </c>
      <c r="V53" s="23" t="str">
        <f t="shared" si="13"/>
        <v/>
      </c>
      <c r="W53" s="23" t="str">
        <f t="shared" si="13"/>
        <v/>
      </c>
      <c r="X53" s="23" t="str">
        <f t="shared" si="13"/>
        <v/>
      </c>
      <c r="Y53" s="23" t="str">
        <f t="shared" si="13"/>
        <v/>
      </c>
      <c r="Z53" s="23" t="str">
        <f t="shared" si="13"/>
        <v/>
      </c>
      <c r="AA53" s="23" t="str">
        <f t="shared" si="13"/>
        <v/>
      </c>
      <c r="AB53" s="23">
        <f t="shared" si="13"/>
        <v>0.99999999999999989</v>
      </c>
      <c r="AC53" s="23" t="str">
        <f t="shared" si="13"/>
        <v/>
      </c>
      <c r="AD53" s="23" t="str">
        <f t="shared" si="13"/>
        <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f>IFERROR(VLOOKUP($B$55,'PLOs-TQF-Mapping'!$C$54:$AF$59,J$56)*J40,"")</f>
        <v>1.2007289491516844</v>
      </c>
      <c r="K58" s="104">
        <f>IFERROR(VLOOKUP($B$55,'PLOs-TQF-Mapping'!$C$54:$AF$59,K$56)*K40,"")</f>
        <v>1.2102433022394197</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f>IFERROR(VLOOKUP($B$55,'PLOs-TQF-Mapping'!$C$54:$AF$59,U$56)*U40,"")</f>
        <v>1.2531185423430562</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f>IF(SUM(C58:AE58)&gt;0,SUM(C58:AE58),"")</f>
        <v>3.66409079373416</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1.3722616561733538</v>
      </c>
      <c r="K59" s="104">
        <f>IFERROR(VLOOKUP($B$55,'PLOs-TQF-Mapping'!$C$54:$AF$59,K$56)*K41,"")</f>
        <v>1.3831352025593369</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f>IFERROR(VLOOKUP($B$55,'PLOs-TQF-Mapping'!$C$54:$AF$59,U$56)*U41,"")</f>
        <v>1.4321354769634929</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14">IF(SUM(C59:AE59)&gt;0,SUM(C59:AE59),"")</f>
        <v>4.1875323356961829</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f>IFERROR(VLOOKUP($B$55,'PLOs-TQF-Mapping'!$C$54:$AF$59,J$56)*J42,"")</f>
        <v>0.34306541404333846</v>
      </c>
      <c r="K60" s="104">
        <f>IFERROR(VLOOKUP($B$55,'PLOs-TQF-Mapping'!$C$54:$AF$59,K$56)*K42,"")</f>
        <v>0.34578380063983422</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f>IFERROR(VLOOKUP($B$55,'PLOs-TQF-Mapping'!$C$54:$AF$59,U$56)*U42,"")</f>
        <v>0.35803386924087321</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f t="shared" si="14"/>
        <v>1.0468830839240457</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f>IFERROR(VLOOKUP($B$55,'PLOs-TQF-Mapping'!$C$54:$AF$59,J$56)*J44,"")</f>
        <v>0.25729906053250379</v>
      </c>
      <c r="K62" s="104">
        <f>IFERROR(VLOOKUP($B$55,'PLOs-TQF-Mapping'!$C$54:$AF$59,K$56)*K44,"")</f>
        <v>0.25933785047987562</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f>IFERROR(VLOOKUP($B$55,'PLOs-TQF-Mapping'!$C$54:$AF$59,U$56)*U44,"")</f>
        <v>0.26852540193065488</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f t="shared" si="14"/>
        <v>0.78516231294303429</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f>IFERROR(VLOOKUP($B$55,'PLOs-TQF-Mapping'!$C$54:$AF$59,J$56)*J46,"")</f>
        <v>0.25729906053250379</v>
      </c>
      <c r="K64" s="104">
        <f>IFERROR(VLOOKUP($B$55,'PLOs-TQF-Mapping'!$C$54:$AF$59,K$56)*K46,"")</f>
        <v>0.25933785047987562</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f>IFERROR(VLOOKUP($B$55,'PLOs-TQF-Mapping'!$C$54:$AF$59,U$56)*U46,"")</f>
        <v>0.26852540193065488</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f t="shared" si="14"/>
        <v>0.78516231294303429</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f>IFERROR(VLOOKUP($B$72,'PLOs-TQF-Mapping'!$C$54:$AF$59,U$56)*U40,"")</f>
        <v>1.2531185423430562</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f>IF(SUM(C75:AE75)&gt;0,SUM(C75:AE75),"")</f>
        <v>1.2531185423430562</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f>IFERROR(VLOOKUP($B$72,'PLOs-TQF-Mapping'!$C$54:$AF$59,U$56)*U41,"")</f>
        <v>1.4321354769634929</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15">IF(SUM(C76:AE76)&gt;0,SUM(C76:AE76),"")</f>
        <v>1.4321354769634929</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f>IFERROR(VLOOKUP($B$72,'PLOs-TQF-Mapping'!$C$54:$AF$59,U$56)*U42,"")</f>
        <v>0.35803386924087321</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f t="shared" si="15"/>
        <v>0.35803386924087321</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f>IFERROR(VLOOKUP($B$72,'PLOs-TQF-Mapping'!$C$54:$AF$59,U$56)*U44,"")</f>
        <v>0.26852540193065488</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f t="shared" si="15"/>
        <v>0.26852540193065488</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f>IFERROR(VLOOKUP($B$72,'PLOs-TQF-Mapping'!$C$54:$AF$59,U$56)*U46,"")</f>
        <v>0.26852540193065488</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5"/>
        <v>0.26852540193065488</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f>IFERROR(VLOOKUP($B$89,'PLOs-TQF-Mapping'!$C$54:$AF$59,U$56)*U40,"")</f>
        <v>1.2531185423430562</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f>IF(SUM(C92:AE92)&gt;0,SUM(C92:AE92),"")</f>
        <v>1.2531185423430562</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f>IFERROR(VLOOKUP($B$89,'PLOs-TQF-Mapping'!$C$54:$AF$59,U$56)*U41,"")</f>
        <v>1.4321354769634929</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f t="shared" ref="AF93:AF104" si="16">IF(SUM(C93:AE93)&gt;0,SUM(C93:AE93),"")</f>
        <v>1.4321354769634929</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f>IFERROR(VLOOKUP($B$89,'PLOs-TQF-Mapping'!$C$54:$AF$59,U$56)*U42,"")</f>
        <v>0.35803386924087321</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f t="shared" si="16"/>
        <v>0.35803386924087321</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f>IFERROR(VLOOKUP($B$89,'PLOs-TQF-Mapping'!$C$54:$AF$59,U$56)*U44,"")</f>
        <v>0.26852540193065488</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f t="shared" si="16"/>
        <v>0.26852540193065488</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f>IFERROR(VLOOKUP($B$89,'PLOs-TQF-Mapping'!$C$54:$AF$59,U$56)*U46,"")</f>
        <v>0.26852540193065488</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f t="shared" si="16"/>
        <v>0.26852540193065488</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f>IFERROR(VLOOKUP($B$106,'PLOs-TQF-Mapping'!$C$54:$AF$59,AB$56)*AB40,"")</f>
        <v>1.3083327459908001</v>
      </c>
      <c r="AC109" s="104" t="str">
        <f>IFERROR(VLOOKUP($B$106,'PLOs-TQF-Mapping'!$C$54:$AF$59,AC$56)*AC40,"")</f>
        <v/>
      </c>
      <c r="AD109" s="104" t="str">
        <f>IFERROR(VLOOKUP($B$106,'PLOs-TQF-Mapping'!$C$54:$AF$59,AD$56)*AD40,"")</f>
        <v/>
      </c>
      <c r="AE109" s="104" t="str">
        <f>IFERROR(VLOOKUP($B$106,'PLOs-TQF-Mapping'!$C$54:$AF$59,AE$56)*AE40,"")</f>
        <v/>
      </c>
      <c r="AF109" s="8">
        <f>IF(SUM(C109:AE109)&gt;0,SUM(C109:AE109),"")</f>
        <v>1.3083327459908001</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f>IFERROR(VLOOKUP($B$106,'PLOs-TQF-Mapping'!$C$54:$AF$59,AB$56)*AB41,"")</f>
        <v>1.4952374239894859</v>
      </c>
      <c r="AC110" s="104" t="str">
        <f>IFERROR(VLOOKUP($B$106,'PLOs-TQF-Mapping'!$C$54:$AF$59,AC$56)*AC41,"")</f>
        <v/>
      </c>
      <c r="AD110" s="104" t="str">
        <f>IFERROR(VLOOKUP($B$106,'PLOs-TQF-Mapping'!$C$54:$AF$59,AD$56)*AD41,"")</f>
        <v/>
      </c>
      <c r="AE110" s="104" t="str">
        <f>IFERROR(VLOOKUP($B$106,'PLOs-TQF-Mapping'!$C$54:$AF$59,AE$56)*AE41,"")</f>
        <v/>
      </c>
      <c r="AF110" s="8">
        <f t="shared" ref="AF110:AF121" si="17">IF(SUM(C110:AE110)&gt;0,SUM(C110:AE110),"")</f>
        <v>1.4952374239894859</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f>IFERROR(VLOOKUP($B$106,'PLOs-TQF-Mapping'!$C$54:$AF$59,AB$56)*AB42,"")</f>
        <v>0.37380935599737147</v>
      </c>
      <c r="AC111" s="104" t="str">
        <f>IFERROR(VLOOKUP($B$106,'PLOs-TQF-Mapping'!$C$54:$AF$59,AC$56)*AC42,"")</f>
        <v/>
      </c>
      <c r="AD111" s="104" t="str">
        <f>IFERROR(VLOOKUP($B$106,'PLOs-TQF-Mapping'!$C$54:$AF$59,AD$56)*AD42,"")</f>
        <v/>
      </c>
      <c r="AE111" s="104" t="str">
        <f>IFERROR(VLOOKUP($B$106,'PLOs-TQF-Mapping'!$C$54:$AF$59,AE$56)*AE42,"")</f>
        <v/>
      </c>
      <c r="AF111" s="8">
        <f t="shared" si="17"/>
        <v>0.37380935599737147</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f>IFERROR(VLOOKUP($B$106,'PLOs-TQF-Mapping'!$C$54:$AF$59,AB$56)*AB44,"")</f>
        <v>0.28035701699802856</v>
      </c>
      <c r="AC113" s="104" t="str">
        <f>IFERROR(VLOOKUP($B$106,'PLOs-TQF-Mapping'!$C$54:$AF$59,AC$56)*AC44,"")</f>
        <v/>
      </c>
      <c r="AD113" s="104" t="str">
        <f>IFERROR(VLOOKUP($B$106,'PLOs-TQF-Mapping'!$C$54:$AF$59,AD$56)*AD44,"")</f>
        <v/>
      </c>
      <c r="AE113" s="104" t="str">
        <f>IFERROR(VLOOKUP($B$106,'PLOs-TQF-Mapping'!$C$54:$AF$59,AE$56)*AE44,"")</f>
        <v/>
      </c>
      <c r="AF113" s="8">
        <f t="shared" si="17"/>
        <v>0.28035701699802856</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f>IFERROR(VLOOKUP($B$106,'PLOs-TQF-Mapping'!$C$54:$AF$59,AB$56)*AB46,"")</f>
        <v>0.28035701699802856</v>
      </c>
      <c r="AC115" s="104" t="str">
        <f>IFERROR(VLOOKUP($B$106,'PLOs-TQF-Mapping'!$C$54:$AF$59,AC$56)*AC46,"")</f>
        <v/>
      </c>
      <c r="AD115" s="104" t="str">
        <f>IFERROR(VLOOKUP($B$106,'PLOs-TQF-Mapping'!$C$54:$AF$59,AD$56)*AD46,"")</f>
        <v/>
      </c>
      <c r="AE115" s="104" t="str">
        <f>IFERROR(VLOOKUP($B$106,'PLOs-TQF-Mapping'!$C$54:$AF$59,AE$56)*AE46,"")</f>
        <v/>
      </c>
      <c r="AF115" s="8">
        <f t="shared" si="17"/>
        <v>0.28035701699802856</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17"/>
        <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f>IFERROR(VLOOKUP($B$123,'PLOs-TQF-Mapping'!$C$54:$AF$59,AB$56)*AB40,"")</f>
        <v>1.3083327459908001</v>
      </c>
      <c r="AC126" s="104" t="str">
        <f>IFERROR(VLOOKUP($B$123,'PLOs-TQF-Mapping'!$C$54:$AF$59,AC$56)*AC40,"")</f>
        <v/>
      </c>
      <c r="AD126" s="104" t="str">
        <f>IFERROR(VLOOKUP($B$123,'PLOs-TQF-Mapping'!$C$54:$AF$59,AD$56)*AD40,"")</f>
        <v/>
      </c>
      <c r="AE126" s="104" t="str">
        <f>IFERROR(VLOOKUP($B$123,'PLOs-TQF-Mapping'!$C$54:$AF$59,AE$56)*AE40,"")</f>
        <v/>
      </c>
      <c r="AF126" s="8">
        <f>IF(SUM(C126:AE126)&gt;0,SUM(C126:AE126),"")</f>
        <v>1.3083327459908001</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f>IFERROR(VLOOKUP($B$123,'PLOs-TQF-Mapping'!$C$54:$AF$59,AB$56)*AB41,"")</f>
        <v>1.4952374239894859</v>
      </c>
      <c r="AC127" s="104" t="str">
        <f>IFERROR(VLOOKUP($B$123,'PLOs-TQF-Mapping'!$C$54:$AF$59,AC$56)*AC41,"")</f>
        <v/>
      </c>
      <c r="AD127" s="104" t="str">
        <f>IFERROR(VLOOKUP($B$123,'PLOs-TQF-Mapping'!$C$54:$AF$59,AD$56)*AD41,"")</f>
        <v/>
      </c>
      <c r="AE127" s="104" t="str">
        <f>IFERROR(VLOOKUP($B$123,'PLOs-TQF-Mapping'!$C$54:$AF$59,AE$56)*AE41,"")</f>
        <v/>
      </c>
      <c r="AF127" s="8">
        <f t="shared" ref="AF127:AF138" si="18">IF(SUM(C127:AE127)&gt;0,SUM(C127:AE127),"")</f>
        <v>1.4952374239894859</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f>IFERROR(VLOOKUP($B$123,'PLOs-TQF-Mapping'!$C$54:$AF$59,AB$56)*AB42,"")</f>
        <v>0.37380935599737147</v>
      </c>
      <c r="AC128" s="104" t="str">
        <f>IFERROR(VLOOKUP($B$123,'PLOs-TQF-Mapping'!$C$54:$AF$59,AC$56)*AC42,"")</f>
        <v/>
      </c>
      <c r="AD128" s="104" t="str">
        <f>IFERROR(VLOOKUP($B$123,'PLOs-TQF-Mapping'!$C$54:$AF$59,AD$56)*AD42,"")</f>
        <v/>
      </c>
      <c r="AE128" s="104" t="str">
        <f>IFERROR(VLOOKUP($B$123,'PLOs-TQF-Mapping'!$C$54:$AF$59,AE$56)*AE42,"")</f>
        <v/>
      </c>
      <c r="AF128" s="8">
        <f t="shared" si="18"/>
        <v>0.37380935599737147</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f>IFERROR(VLOOKUP($B$123,'PLOs-TQF-Mapping'!$C$54:$AF$59,AB$56)*AB44,"")</f>
        <v>0.28035701699802856</v>
      </c>
      <c r="AC130" s="104" t="str">
        <f>IFERROR(VLOOKUP($B$123,'PLOs-TQF-Mapping'!$C$54:$AF$59,AC$56)*AC44,"")</f>
        <v/>
      </c>
      <c r="AD130" s="104" t="str">
        <f>IFERROR(VLOOKUP($B$123,'PLOs-TQF-Mapping'!$C$54:$AF$59,AD$56)*AD44,"")</f>
        <v/>
      </c>
      <c r="AE130" s="104" t="str">
        <f>IFERROR(VLOOKUP($B$123,'PLOs-TQF-Mapping'!$C$54:$AF$59,AE$56)*AE44,"")</f>
        <v/>
      </c>
      <c r="AF130" s="8">
        <f t="shared" si="18"/>
        <v>0.28035701699802856</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f>IFERROR(VLOOKUP($B$123,'PLOs-TQF-Mapping'!$C$54:$AF$59,AB$56)*AB46,"")</f>
        <v>0.28035701699802856</v>
      </c>
      <c r="AC132" s="104" t="str">
        <f>IFERROR(VLOOKUP($B$123,'PLOs-TQF-Mapping'!$C$54:$AF$59,AC$56)*AC46,"")</f>
        <v/>
      </c>
      <c r="AD132" s="104" t="str">
        <f>IFERROR(VLOOKUP($B$123,'PLOs-TQF-Mapping'!$C$54:$AF$59,AD$56)*AD46,"")</f>
        <v/>
      </c>
      <c r="AE132" s="104" t="str">
        <f>IFERROR(VLOOKUP($B$123,'PLOs-TQF-Mapping'!$C$54:$AF$59,AE$56)*AE46,"")</f>
        <v/>
      </c>
      <c r="AF132" s="8">
        <f t="shared" si="18"/>
        <v>0.28035701699802856</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1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X156"/>
  <sheetViews>
    <sheetView topLeftCell="A55"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0.76271186440677963</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204251</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 t="shared" si="0"/>
        <v>x</v>
      </c>
      <c r="K3" s="11" t="str">
        <f t="shared" si="0"/>
        <v>x</v>
      </c>
      <c r="L3" s="11" t="str">
        <f t="shared" si="0"/>
        <v/>
      </c>
      <c r="M3" s="11" t="str">
        <f t="shared" si="0"/>
        <v/>
      </c>
      <c r="N3" s="11" t="str">
        <f t="shared" si="0"/>
        <v/>
      </c>
      <c r="O3" s="11" t="str">
        <f t="shared" si="0"/>
        <v/>
      </c>
      <c r="P3" s="11" t="str">
        <f t="shared" si="0"/>
        <v/>
      </c>
      <c r="Q3" s="11" t="str">
        <f t="shared" si="0"/>
        <v>x</v>
      </c>
      <c r="R3" s="11" t="str">
        <f t="shared" si="0"/>
        <v/>
      </c>
      <c r="S3" s="11" t="str">
        <f t="shared" si="0"/>
        <v/>
      </c>
      <c r="T3" s="11" t="str">
        <f t="shared" si="0"/>
        <v/>
      </c>
      <c r="U3" s="11" t="str">
        <f t="shared" si="0"/>
        <v>x</v>
      </c>
      <c r="V3" s="11" t="str">
        <f t="shared" si="0"/>
        <v/>
      </c>
      <c r="W3" s="11" t="str">
        <f t="shared" si="0"/>
        <v/>
      </c>
      <c r="X3" s="11" t="str">
        <f t="shared" si="0"/>
        <v/>
      </c>
      <c r="Y3" s="11" t="str">
        <f t="shared" si="0"/>
        <v/>
      </c>
      <c r="Z3" s="11" t="str">
        <f t="shared" si="0"/>
        <v/>
      </c>
      <c r="AA3" s="11" t="str">
        <f t="shared" si="0"/>
        <v>x</v>
      </c>
      <c r="AB3" s="11" t="str">
        <f t="shared" si="0"/>
        <v/>
      </c>
      <c r="AC3" s="11" t="str">
        <f t="shared" si="0"/>
        <v>x</v>
      </c>
      <c r="AD3" s="11" t="str">
        <f t="shared" si="0"/>
        <v/>
      </c>
      <c r="AE3" s="11" t="str">
        <f t="shared" si="0"/>
        <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v>30</v>
      </c>
      <c r="B6" s="7" t="s">
        <v>198</v>
      </c>
      <c r="C6" s="17"/>
      <c r="D6" s="17"/>
      <c r="E6" s="17"/>
      <c r="F6" s="17"/>
      <c r="G6" s="17"/>
      <c r="H6" s="17"/>
      <c r="I6" s="17"/>
      <c r="J6" s="17" t="s">
        <v>95</v>
      </c>
      <c r="K6" s="17" t="s">
        <v>95</v>
      </c>
      <c r="L6" s="17"/>
      <c r="M6" s="17"/>
      <c r="N6" s="17"/>
      <c r="O6" s="17"/>
      <c r="P6" s="17"/>
      <c r="Q6" s="17" t="s">
        <v>95</v>
      </c>
      <c r="R6" s="17"/>
      <c r="S6" s="17"/>
      <c r="T6" s="17"/>
      <c r="U6" s="17" t="s">
        <v>95</v>
      </c>
      <c r="V6" s="17"/>
      <c r="W6" s="17"/>
      <c r="X6" s="17"/>
      <c r="Y6" s="17"/>
      <c r="Z6" s="17"/>
      <c r="AA6" s="17" t="s">
        <v>95</v>
      </c>
      <c r="AB6" s="17"/>
      <c r="AC6" s="17" t="s">
        <v>95</v>
      </c>
      <c r="AD6" s="17"/>
      <c r="AE6" s="17"/>
    </row>
    <row r="7" spans="1:32" ht="15" customHeight="1">
      <c r="A7" s="18">
        <v>35</v>
      </c>
      <c r="B7" s="7" t="s">
        <v>199</v>
      </c>
      <c r="C7" s="17"/>
      <c r="D7" s="17"/>
      <c r="E7" s="17"/>
      <c r="F7" s="17"/>
      <c r="G7" s="17"/>
      <c r="H7" s="17"/>
      <c r="I7" s="17"/>
      <c r="J7" s="17" t="s">
        <v>95</v>
      </c>
      <c r="K7" s="17" t="s">
        <v>95</v>
      </c>
      <c r="L7" s="17"/>
      <c r="M7" s="17"/>
      <c r="N7" s="17"/>
      <c r="O7" s="17"/>
      <c r="P7" s="17"/>
      <c r="Q7" s="17" t="s">
        <v>95</v>
      </c>
      <c r="R7" s="17"/>
      <c r="S7" s="17"/>
      <c r="T7" s="17"/>
      <c r="U7" s="17" t="s">
        <v>95</v>
      </c>
      <c r="V7" s="17"/>
      <c r="W7" s="17"/>
      <c r="X7" s="17"/>
      <c r="Y7" s="17"/>
      <c r="Z7" s="17"/>
      <c r="AA7" s="17" t="s">
        <v>95</v>
      </c>
      <c r="AB7" s="17"/>
      <c r="AC7" s="17" t="s">
        <v>95</v>
      </c>
      <c r="AD7" s="17"/>
      <c r="AE7" s="17"/>
    </row>
    <row r="8" spans="1:32" ht="15" customHeight="1">
      <c r="A8" s="18">
        <v>10</v>
      </c>
      <c r="B8" s="7" t="s">
        <v>200</v>
      </c>
      <c r="C8" s="17"/>
      <c r="D8" s="17"/>
      <c r="E8" s="17"/>
      <c r="F8" s="17"/>
      <c r="G8" s="17"/>
      <c r="H8" s="17"/>
      <c r="I8" s="17"/>
      <c r="J8" s="17" t="s">
        <v>95</v>
      </c>
      <c r="K8" s="17" t="s">
        <v>95</v>
      </c>
      <c r="L8" s="17"/>
      <c r="M8" s="17"/>
      <c r="N8" s="17"/>
      <c r="O8" s="17"/>
      <c r="P8" s="17"/>
      <c r="Q8" s="17" t="s">
        <v>95</v>
      </c>
      <c r="R8" s="17"/>
      <c r="S8" s="17"/>
      <c r="T8" s="17"/>
      <c r="U8" s="17" t="s">
        <v>95</v>
      </c>
      <c r="V8" s="17"/>
      <c r="W8" s="17"/>
      <c r="X8" s="17"/>
      <c r="Y8" s="17"/>
      <c r="Z8" s="17"/>
      <c r="AA8" s="17" t="s">
        <v>95</v>
      </c>
      <c r="AB8" s="17"/>
      <c r="AC8" s="17" t="s">
        <v>95</v>
      </c>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v>10</v>
      </c>
      <c r="B10" s="7" t="s">
        <v>202</v>
      </c>
      <c r="C10" s="17"/>
      <c r="D10" s="17"/>
      <c r="E10" s="17"/>
      <c r="F10" s="17"/>
      <c r="G10" s="17"/>
      <c r="H10" s="17"/>
      <c r="I10" s="17"/>
      <c r="J10" s="17" t="s">
        <v>95</v>
      </c>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v>15</v>
      </c>
      <c r="B11" s="50" t="s">
        <v>203</v>
      </c>
      <c r="C11" s="17"/>
      <c r="D11" s="17"/>
      <c r="E11" s="17"/>
      <c r="F11" s="17"/>
      <c r="G11" s="17"/>
      <c r="H11" s="17"/>
      <c r="I11" s="17"/>
      <c r="J11" s="17"/>
      <c r="K11" s="17" t="s">
        <v>95</v>
      </c>
      <c r="L11" s="17"/>
      <c r="M11" s="17"/>
      <c r="N11" s="17"/>
      <c r="O11" s="17"/>
      <c r="P11" s="17"/>
      <c r="Q11" s="17"/>
      <c r="R11" s="17"/>
      <c r="S11" s="17"/>
      <c r="T11" s="17"/>
      <c r="U11" s="17"/>
      <c r="V11" s="17"/>
      <c r="W11" s="17"/>
      <c r="X11" s="17"/>
      <c r="Y11" s="17"/>
      <c r="Z11" s="17"/>
      <c r="AA11" s="17"/>
      <c r="AB11" s="17"/>
      <c r="AC11" s="17"/>
      <c r="AD11" s="17"/>
      <c r="AE11" s="17"/>
    </row>
    <row r="12" spans="1:32" ht="15" customHeight="1">
      <c r="A12" s="18"/>
      <c r="B12" s="50" t="s">
        <v>204</v>
      </c>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row>
    <row r="13" spans="1:32" ht="15" customHeight="1">
      <c r="A13" s="18"/>
      <c r="B13" s="50"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c r="B14" s="50"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50"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c r="B19" s="87" t="s">
        <v>250</v>
      </c>
    </row>
    <row r="20" spans="1:50" ht="15" customHeight="1">
      <c r="B20" s="3" t="s">
        <v>251</v>
      </c>
    </row>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0.3</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f t="shared" si="2"/>
        <v>0.22881355932203387</v>
      </c>
      <c r="K23" s="41">
        <f t="shared" si="2"/>
        <v>0.22881355932203387</v>
      </c>
      <c r="L23" s="41" t="str">
        <f t="shared" si="2"/>
        <v/>
      </c>
      <c r="M23" s="41" t="str">
        <f t="shared" si="2"/>
        <v/>
      </c>
      <c r="N23" s="41" t="str">
        <f t="shared" si="2"/>
        <v/>
      </c>
      <c r="O23" s="41" t="str">
        <f t="shared" si="2"/>
        <v/>
      </c>
      <c r="P23" s="41" t="str">
        <f t="shared" si="2"/>
        <v/>
      </c>
      <c r="Q23" s="41">
        <f t="shared" si="2"/>
        <v>0.22881355932203387</v>
      </c>
      <c r="R23" s="41" t="str">
        <f t="shared" si="2"/>
        <v/>
      </c>
      <c r="S23" s="41" t="str">
        <f t="shared" si="2"/>
        <v/>
      </c>
      <c r="T23" s="41" t="str">
        <f t="shared" si="2"/>
        <v/>
      </c>
      <c r="U23" s="41">
        <f t="shared" si="2"/>
        <v>0.22881355932203387</v>
      </c>
      <c r="V23" s="41" t="str">
        <f t="shared" si="2"/>
        <v/>
      </c>
      <c r="W23" s="41" t="str">
        <f t="shared" si="2"/>
        <v/>
      </c>
      <c r="X23" s="41" t="str">
        <f t="shared" si="2"/>
        <v/>
      </c>
      <c r="Y23" s="41" t="str">
        <f t="shared" si="2"/>
        <v/>
      </c>
      <c r="Z23" s="41" t="str">
        <f t="shared" si="2"/>
        <v/>
      </c>
      <c r="AA23" s="41">
        <f t="shared" si="2"/>
        <v>0.22881355932203387</v>
      </c>
      <c r="AB23" s="41" t="str">
        <f t="shared" si="2"/>
        <v/>
      </c>
      <c r="AC23" s="41">
        <f t="shared" si="2"/>
        <v>0.22881355932203387</v>
      </c>
      <c r="AD23" s="41" t="str">
        <f t="shared" si="2"/>
        <v/>
      </c>
      <c r="AE23" s="41" t="str">
        <f t="shared" si="2"/>
        <v/>
      </c>
      <c r="AF23" s="8">
        <f>IF(SUM(C23:AE23)&gt;0,SUM(C23:AE23),"")</f>
        <v>1.3728813559322033</v>
      </c>
    </row>
    <row r="24" spans="1:50" ht="15" customHeight="1">
      <c r="A24" s="21">
        <f t="shared" si="1"/>
        <v>0.35</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0.26694915254237284</v>
      </c>
      <c r="K24" s="41">
        <f t="shared" si="3"/>
        <v>0.26694915254237284</v>
      </c>
      <c r="L24" s="41" t="str">
        <f t="shared" si="3"/>
        <v/>
      </c>
      <c r="M24" s="41" t="str">
        <f t="shared" si="3"/>
        <v/>
      </c>
      <c r="N24" s="41" t="str">
        <f t="shared" si="3"/>
        <v/>
      </c>
      <c r="O24" s="41" t="str">
        <f t="shared" si="3"/>
        <v/>
      </c>
      <c r="P24" s="41" t="str">
        <f t="shared" si="3"/>
        <v/>
      </c>
      <c r="Q24" s="41">
        <f t="shared" si="3"/>
        <v>0.26694915254237284</v>
      </c>
      <c r="R24" s="41" t="str">
        <f t="shared" si="3"/>
        <v/>
      </c>
      <c r="S24" s="41" t="str">
        <f t="shared" si="3"/>
        <v/>
      </c>
      <c r="T24" s="41" t="str">
        <f t="shared" si="3"/>
        <v/>
      </c>
      <c r="U24" s="41">
        <f t="shared" si="3"/>
        <v>0.26694915254237284</v>
      </c>
      <c r="V24" s="41" t="str">
        <f t="shared" si="3"/>
        <v/>
      </c>
      <c r="W24" s="41" t="str">
        <f t="shared" si="3"/>
        <v/>
      </c>
      <c r="X24" s="41" t="str">
        <f t="shared" si="3"/>
        <v/>
      </c>
      <c r="Y24" s="41" t="str">
        <f t="shared" si="3"/>
        <v/>
      </c>
      <c r="Z24" s="41" t="str">
        <f t="shared" si="3"/>
        <v/>
      </c>
      <c r="AA24" s="41">
        <f t="shared" si="3"/>
        <v>0.26694915254237284</v>
      </c>
      <c r="AB24" s="41" t="str">
        <f t="shared" si="3"/>
        <v/>
      </c>
      <c r="AC24" s="41">
        <f t="shared" si="3"/>
        <v>0.26694915254237284</v>
      </c>
      <c r="AD24" s="41" t="str">
        <f t="shared" si="3"/>
        <v/>
      </c>
      <c r="AE24" s="41" t="str">
        <f t="shared" si="3"/>
        <v/>
      </c>
      <c r="AF24" s="8">
        <f t="shared" ref="AF24:AF35" si="4">IF(SUM(C24:AE24)&gt;0,SUM(C24:AE24),"")</f>
        <v>1.601694915254237</v>
      </c>
    </row>
    <row r="25" spans="1:50" ht="15" customHeight="1">
      <c r="A25" s="21">
        <f t="shared" si="1"/>
        <v>0.1</v>
      </c>
      <c r="B25" s="7" t="s">
        <v>200</v>
      </c>
      <c r="C25" s="41" t="str">
        <f t="shared" si="3"/>
        <v/>
      </c>
      <c r="D25" s="41" t="str">
        <f t="shared" si="3"/>
        <v/>
      </c>
      <c r="E25" s="41" t="str">
        <f t="shared" si="3"/>
        <v/>
      </c>
      <c r="F25" s="41" t="str">
        <f t="shared" si="3"/>
        <v/>
      </c>
      <c r="G25" s="41" t="str">
        <f t="shared" si="3"/>
        <v/>
      </c>
      <c r="H25" s="41" t="str">
        <f t="shared" si="3"/>
        <v/>
      </c>
      <c r="I25" s="41" t="str">
        <f t="shared" si="3"/>
        <v/>
      </c>
      <c r="J25" s="41">
        <f t="shared" si="3"/>
        <v>7.6271186440677971E-2</v>
      </c>
      <c r="K25" s="41">
        <f t="shared" si="3"/>
        <v>7.6271186440677971E-2</v>
      </c>
      <c r="L25" s="41" t="str">
        <f t="shared" si="3"/>
        <v/>
      </c>
      <c r="M25" s="41" t="str">
        <f t="shared" si="3"/>
        <v/>
      </c>
      <c r="N25" s="41" t="str">
        <f t="shared" si="3"/>
        <v/>
      </c>
      <c r="O25" s="41" t="str">
        <f t="shared" si="3"/>
        <v/>
      </c>
      <c r="P25" s="41" t="str">
        <f t="shared" si="3"/>
        <v/>
      </c>
      <c r="Q25" s="41">
        <f t="shared" si="3"/>
        <v>7.6271186440677971E-2</v>
      </c>
      <c r="R25" s="41" t="str">
        <f t="shared" si="3"/>
        <v/>
      </c>
      <c r="S25" s="41" t="str">
        <f t="shared" si="3"/>
        <v/>
      </c>
      <c r="T25" s="41" t="str">
        <f t="shared" si="3"/>
        <v/>
      </c>
      <c r="U25" s="41">
        <f t="shared" si="3"/>
        <v>7.6271186440677971E-2</v>
      </c>
      <c r="V25" s="41" t="str">
        <f t="shared" si="3"/>
        <v/>
      </c>
      <c r="W25" s="41" t="str">
        <f t="shared" si="3"/>
        <v/>
      </c>
      <c r="X25" s="41" t="str">
        <f t="shared" si="3"/>
        <v/>
      </c>
      <c r="Y25" s="41" t="str">
        <f t="shared" si="3"/>
        <v/>
      </c>
      <c r="Z25" s="41" t="str">
        <f t="shared" si="3"/>
        <v/>
      </c>
      <c r="AA25" s="41">
        <f t="shared" si="3"/>
        <v>7.6271186440677971E-2</v>
      </c>
      <c r="AB25" s="41" t="str">
        <f t="shared" si="3"/>
        <v/>
      </c>
      <c r="AC25" s="41">
        <f t="shared" si="3"/>
        <v>7.6271186440677971E-2</v>
      </c>
      <c r="AD25" s="41" t="str">
        <f t="shared" si="3"/>
        <v/>
      </c>
      <c r="AE25" s="41" t="str">
        <f t="shared" si="3"/>
        <v/>
      </c>
      <c r="AF25" s="8">
        <f t="shared" si="4"/>
        <v>0.45762711864406785</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0.1</v>
      </c>
      <c r="B27" s="7" t="s">
        <v>202</v>
      </c>
      <c r="C27" s="41" t="str">
        <f t="shared" si="3"/>
        <v/>
      </c>
      <c r="D27" s="41" t="str">
        <f t="shared" si="3"/>
        <v/>
      </c>
      <c r="E27" s="41" t="str">
        <f t="shared" si="3"/>
        <v/>
      </c>
      <c r="F27" s="41" t="str">
        <f t="shared" si="3"/>
        <v/>
      </c>
      <c r="G27" s="41" t="str">
        <f t="shared" si="3"/>
        <v/>
      </c>
      <c r="H27" s="41" t="str">
        <f t="shared" si="3"/>
        <v/>
      </c>
      <c r="I27" s="41" t="str">
        <f t="shared" si="3"/>
        <v/>
      </c>
      <c r="J27" s="41">
        <f t="shared" si="3"/>
        <v>7.6271186440677971E-2</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f t="shared" si="4"/>
        <v>7.6271186440677971E-2</v>
      </c>
    </row>
    <row r="28" spans="1:50" ht="15" customHeight="1">
      <c r="A28" s="21">
        <f t="shared" si="1"/>
        <v>0.15</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f t="shared" si="3"/>
        <v>0.11440677966101694</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f t="shared" si="4"/>
        <v>0.11440677966101694</v>
      </c>
    </row>
    <row r="29" spans="1:50" ht="15" customHeight="1">
      <c r="A29" s="21">
        <f t="shared" si="1"/>
        <v>0</v>
      </c>
      <c r="B29" s="7" t="s">
        <v>204</v>
      </c>
      <c r="C29" s="41" t="str">
        <f t="shared" si="3"/>
        <v/>
      </c>
      <c r="D29" s="41" t="str">
        <f t="shared" si="3"/>
        <v/>
      </c>
      <c r="E29" s="41" t="str">
        <f t="shared" si="3"/>
        <v/>
      </c>
      <c r="F29" s="41" t="str">
        <f t="shared" si="3"/>
        <v/>
      </c>
      <c r="G29" s="41" t="str">
        <f t="shared" si="3"/>
        <v/>
      </c>
      <c r="H29" s="41" t="str">
        <f t="shared" si="3"/>
        <v/>
      </c>
      <c r="I29" s="41" t="str">
        <f t="shared" si="3"/>
        <v/>
      </c>
      <c r="J29" s="41" t="str">
        <f t="shared" si="3"/>
        <v/>
      </c>
      <c r="K29" s="41" t="str">
        <f t="shared" si="3"/>
        <v/>
      </c>
      <c r="L29" s="41" t="str">
        <f t="shared" si="3"/>
        <v/>
      </c>
      <c r="M29" s="41" t="str">
        <f t="shared" si="3"/>
        <v/>
      </c>
      <c r="N29" s="41" t="str">
        <f t="shared" si="3"/>
        <v/>
      </c>
      <c r="O29" s="41" t="str">
        <f t="shared" si="3"/>
        <v/>
      </c>
      <c r="P29" s="41" t="str">
        <f t="shared" si="3"/>
        <v/>
      </c>
      <c r="Q29" s="41" t="str">
        <f t="shared" si="3"/>
        <v/>
      </c>
      <c r="R29" s="41" t="str">
        <f t="shared" si="3"/>
        <v/>
      </c>
      <c r="S29" s="41" t="str">
        <f t="shared" si="3"/>
        <v/>
      </c>
      <c r="T29" s="41" t="str">
        <f t="shared" si="3"/>
        <v/>
      </c>
      <c r="U29" s="41" t="str">
        <f t="shared" si="3"/>
        <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t="str">
        <f t="shared" si="3"/>
        <v/>
      </c>
      <c r="AE29" s="41" t="str">
        <f t="shared" si="3"/>
        <v/>
      </c>
      <c r="AF29" s="8" t="str">
        <f t="shared" si="4"/>
        <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t="str">
        <f t="shared" si="3"/>
        <v/>
      </c>
      <c r="AF31" s="8" t="str">
        <f t="shared" si="4"/>
        <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t="str">
        <f t="shared" ref="D36:AE36" si="7">IF(SUM(D23:D35)&gt;0,SUM(D23:D35),"")</f>
        <v/>
      </c>
      <c r="E36" s="22" t="str">
        <f t="shared" si="7"/>
        <v/>
      </c>
      <c r="F36" s="22" t="str">
        <f t="shared" si="7"/>
        <v/>
      </c>
      <c r="G36" s="22" t="str">
        <f t="shared" si="7"/>
        <v/>
      </c>
      <c r="H36" s="22" t="str">
        <f t="shared" si="7"/>
        <v/>
      </c>
      <c r="I36" s="22" t="str">
        <f t="shared" si="7"/>
        <v/>
      </c>
      <c r="J36" s="22">
        <f t="shared" si="7"/>
        <v>0.64830508474576265</v>
      </c>
      <c r="K36" s="22">
        <f t="shared" si="7"/>
        <v>0.68644067796610164</v>
      </c>
      <c r="L36" s="22" t="str">
        <f t="shared" si="7"/>
        <v/>
      </c>
      <c r="M36" s="22" t="str">
        <f t="shared" si="7"/>
        <v/>
      </c>
      <c r="N36" s="22" t="str">
        <f t="shared" si="7"/>
        <v/>
      </c>
      <c r="O36" s="22" t="str">
        <f t="shared" si="7"/>
        <v/>
      </c>
      <c r="P36" s="22" t="str">
        <f t="shared" si="7"/>
        <v/>
      </c>
      <c r="Q36" s="22">
        <f t="shared" si="7"/>
        <v>0.57203389830508466</v>
      </c>
      <c r="R36" s="22" t="str">
        <f t="shared" si="7"/>
        <v/>
      </c>
      <c r="S36" s="22" t="str">
        <f t="shared" si="7"/>
        <v/>
      </c>
      <c r="T36" s="22" t="str">
        <f t="shared" si="7"/>
        <v/>
      </c>
      <c r="U36" s="22">
        <f t="shared" si="7"/>
        <v>0.57203389830508466</v>
      </c>
      <c r="V36" s="22" t="str">
        <f t="shared" si="7"/>
        <v/>
      </c>
      <c r="W36" s="22" t="str">
        <f t="shared" si="7"/>
        <v/>
      </c>
      <c r="X36" s="22" t="str">
        <f t="shared" si="7"/>
        <v/>
      </c>
      <c r="Y36" s="22" t="str">
        <f t="shared" si="7"/>
        <v/>
      </c>
      <c r="Z36" s="22" t="str">
        <f t="shared" si="7"/>
        <v/>
      </c>
      <c r="AA36" s="22">
        <f t="shared" si="7"/>
        <v>0.57203389830508466</v>
      </c>
      <c r="AB36" s="22" t="str">
        <f t="shared" si="7"/>
        <v/>
      </c>
      <c r="AC36" s="22">
        <f t="shared" si="7"/>
        <v>0.57203389830508466</v>
      </c>
      <c r="AD36" s="22" t="str">
        <f t="shared" si="7"/>
        <v/>
      </c>
      <c r="AE36" s="22"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0.3</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f t="shared" si="9"/>
        <v>0.3</v>
      </c>
      <c r="K40" s="41">
        <f t="shared" si="9"/>
        <v>0.3</v>
      </c>
      <c r="L40" s="41" t="str">
        <f t="shared" si="9"/>
        <v/>
      </c>
      <c r="M40" s="41" t="str">
        <f t="shared" si="9"/>
        <v/>
      </c>
      <c r="N40" s="41" t="str">
        <f t="shared" si="9"/>
        <v/>
      </c>
      <c r="O40" s="41" t="str">
        <f t="shared" si="9"/>
        <v/>
      </c>
      <c r="P40" s="41" t="str">
        <f t="shared" si="9"/>
        <v/>
      </c>
      <c r="Q40" s="41">
        <f t="shared" si="9"/>
        <v>0.3</v>
      </c>
      <c r="R40" s="41" t="str">
        <f t="shared" si="9"/>
        <v/>
      </c>
      <c r="S40" s="41" t="str">
        <f t="shared" si="9"/>
        <v/>
      </c>
      <c r="T40" s="41" t="str">
        <f t="shared" si="9"/>
        <v/>
      </c>
      <c r="U40" s="41">
        <f t="shared" si="9"/>
        <v>0.3</v>
      </c>
      <c r="V40" s="41" t="str">
        <f t="shared" si="9"/>
        <v/>
      </c>
      <c r="W40" s="41" t="str">
        <f t="shared" si="9"/>
        <v/>
      </c>
      <c r="X40" s="41" t="str">
        <f t="shared" si="9"/>
        <v/>
      </c>
      <c r="Y40" s="41" t="str">
        <f t="shared" si="9"/>
        <v/>
      </c>
      <c r="Z40" s="41" t="str">
        <f t="shared" si="9"/>
        <v/>
      </c>
      <c r="AA40" s="41">
        <f t="shared" si="9"/>
        <v>0.3</v>
      </c>
      <c r="AB40" s="41" t="str">
        <f t="shared" si="9"/>
        <v/>
      </c>
      <c r="AC40" s="41">
        <f t="shared" si="9"/>
        <v>0.3</v>
      </c>
      <c r="AD40" s="41" t="str">
        <f t="shared" si="9"/>
        <v/>
      </c>
      <c r="AE40" s="41" t="str">
        <f t="shared" si="9"/>
        <v/>
      </c>
      <c r="AF40" s="8">
        <f>IF(SUM(C40:AE40)&gt;0,SUM(C40:AE40),"")</f>
        <v>1.8</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0.35</v>
      </c>
      <c r="B41" s="7" t="s">
        <v>199</v>
      </c>
      <c r="C41" s="41" t="str">
        <f t="shared" si="9"/>
        <v/>
      </c>
      <c r="D41" s="41" t="str">
        <f t="shared" si="9"/>
        <v/>
      </c>
      <c r="E41" s="41" t="str">
        <f t="shared" si="9"/>
        <v/>
      </c>
      <c r="F41" s="41" t="str">
        <f t="shared" si="9"/>
        <v/>
      </c>
      <c r="G41" s="41" t="str">
        <f t="shared" si="9"/>
        <v/>
      </c>
      <c r="H41" s="41" t="str">
        <f t="shared" si="9"/>
        <v/>
      </c>
      <c r="I41" s="41" t="str">
        <f t="shared" si="9"/>
        <v/>
      </c>
      <c r="J41" s="41">
        <f t="shared" si="9"/>
        <v>0.35</v>
      </c>
      <c r="K41" s="41">
        <f t="shared" si="9"/>
        <v>0.35</v>
      </c>
      <c r="L41" s="41" t="str">
        <f t="shared" si="9"/>
        <v/>
      </c>
      <c r="M41" s="41" t="str">
        <f t="shared" si="9"/>
        <v/>
      </c>
      <c r="N41" s="41" t="str">
        <f t="shared" si="9"/>
        <v/>
      </c>
      <c r="O41" s="41" t="str">
        <f t="shared" si="9"/>
        <v/>
      </c>
      <c r="P41" s="41" t="str">
        <f t="shared" si="9"/>
        <v/>
      </c>
      <c r="Q41" s="41">
        <f t="shared" si="9"/>
        <v>0.35</v>
      </c>
      <c r="R41" s="41" t="str">
        <f t="shared" si="9"/>
        <v/>
      </c>
      <c r="S41" s="41" t="str">
        <f t="shared" si="9"/>
        <v/>
      </c>
      <c r="T41" s="41" t="str">
        <f t="shared" si="9"/>
        <v/>
      </c>
      <c r="U41" s="41">
        <f t="shared" si="9"/>
        <v>0.35</v>
      </c>
      <c r="V41" s="41" t="str">
        <f t="shared" si="9"/>
        <v/>
      </c>
      <c r="W41" s="41" t="str">
        <f t="shared" si="9"/>
        <v/>
      </c>
      <c r="X41" s="41" t="str">
        <f t="shared" si="9"/>
        <v/>
      </c>
      <c r="Y41" s="41" t="str">
        <f t="shared" si="9"/>
        <v/>
      </c>
      <c r="Z41" s="41" t="str">
        <f t="shared" si="9"/>
        <v/>
      </c>
      <c r="AA41" s="41">
        <f t="shared" si="9"/>
        <v>0.35</v>
      </c>
      <c r="AB41" s="41" t="str">
        <f t="shared" si="9"/>
        <v/>
      </c>
      <c r="AC41" s="41">
        <f t="shared" si="9"/>
        <v>0.35</v>
      </c>
      <c r="AD41" s="41" t="str">
        <f t="shared" si="9"/>
        <v/>
      </c>
      <c r="AE41" s="41" t="str">
        <f t="shared" si="9"/>
        <v/>
      </c>
      <c r="AF41" s="8">
        <f t="shared" ref="AF41:AF52" si="10">IF(SUM(C41:AE41)&gt;0,SUM(C41:AE41),"")</f>
        <v>2.1</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0.1</v>
      </c>
      <c r="B42" s="7" t="s">
        <v>200</v>
      </c>
      <c r="C42" s="41" t="str">
        <f t="shared" si="9"/>
        <v/>
      </c>
      <c r="D42" s="41" t="str">
        <f t="shared" si="9"/>
        <v/>
      </c>
      <c r="E42" s="41" t="str">
        <f t="shared" si="9"/>
        <v/>
      </c>
      <c r="F42" s="41" t="str">
        <f t="shared" si="9"/>
        <v/>
      </c>
      <c r="G42" s="41" t="str">
        <f t="shared" si="9"/>
        <v/>
      </c>
      <c r="H42" s="41" t="str">
        <f t="shared" si="9"/>
        <v/>
      </c>
      <c r="I42" s="41" t="str">
        <f t="shared" si="9"/>
        <v/>
      </c>
      <c r="J42" s="41">
        <f t="shared" si="9"/>
        <v>0.1</v>
      </c>
      <c r="K42" s="41">
        <f t="shared" si="9"/>
        <v>0.1</v>
      </c>
      <c r="L42" s="41" t="str">
        <f t="shared" si="9"/>
        <v/>
      </c>
      <c r="M42" s="41" t="str">
        <f t="shared" si="9"/>
        <v/>
      </c>
      <c r="N42" s="41" t="str">
        <f t="shared" si="9"/>
        <v/>
      </c>
      <c r="O42" s="41" t="str">
        <f t="shared" si="9"/>
        <v/>
      </c>
      <c r="P42" s="41" t="str">
        <f t="shared" si="9"/>
        <v/>
      </c>
      <c r="Q42" s="41">
        <f t="shared" si="9"/>
        <v>0.1</v>
      </c>
      <c r="R42" s="41" t="str">
        <f t="shared" si="9"/>
        <v/>
      </c>
      <c r="S42" s="41" t="str">
        <f t="shared" si="9"/>
        <v/>
      </c>
      <c r="T42" s="41" t="str">
        <f t="shared" si="9"/>
        <v/>
      </c>
      <c r="U42" s="41">
        <f t="shared" si="9"/>
        <v>0.1</v>
      </c>
      <c r="V42" s="41" t="str">
        <f t="shared" si="9"/>
        <v/>
      </c>
      <c r="W42" s="41" t="str">
        <f t="shared" si="9"/>
        <v/>
      </c>
      <c r="X42" s="41" t="str">
        <f t="shared" si="9"/>
        <v/>
      </c>
      <c r="Y42" s="41" t="str">
        <f t="shared" si="9"/>
        <v/>
      </c>
      <c r="Z42" s="41" t="str">
        <f t="shared" si="9"/>
        <v/>
      </c>
      <c r="AA42" s="41">
        <f t="shared" si="9"/>
        <v>0.1</v>
      </c>
      <c r="AB42" s="41" t="str">
        <f t="shared" si="9"/>
        <v/>
      </c>
      <c r="AC42" s="41">
        <f t="shared" si="9"/>
        <v>0.1</v>
      </c>
      <c r="AD42" s="41" t="str">
        <f t="shared" si="9"/>
        <v/>
      </c>
      <c r="AE42" s="41" t="str">
        <f t="shared" si="9"/>
        <v/>
      </c>
      <c r="AF42" s="8">
        <f t="shared" si="10"/>
        <v>0.6</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0.1</v>
      </c>
      <c r="B44" s="7" t="s">
        <v>202</v>
      </c>
      <c r="C44" s="41" t="str">
        <f t="shared" si="9"/>
        <v/>
      </c>
      <c r="D44" s="41" t="str">
        <f t="shared" si="9"/>
        <v/>
      </c>
      <c r="E44" s="41" t="str">
        <f t="shared" si="9"/>
        <v/>
      </c>
      <c r="F44" s="41" t="str">
        <f t="shared" si="9"/>
        <v/>
      </c>
      <c r="G44" s="41" t="str">
        <f t="shared" si="9"/>
        <v/>
      </c>
      <c r="H44" s="41" t="str">
        <f t="shared" si="9"/>
        <v/>
      </c>
      <c r="I44" s="41" t="str">
        <f t="shared" si="9"/>
        <v/>
      </c>
      <c r="J44" s="41">
        <f t="shared" si="9"/>
        <v>0.1</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f t="shared" si="10"/>
        <v>0.1</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0.15</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f t="shared" si="9"/>
        <v>0.15</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f t="shared" si="10"/>
        <v>0.15</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v>
      </c>
      <c r="B46" s="7" t="s">
        <v>204</v>
      </c>
      <c r="C46" s="41" t="str">
        <f t="shared" si="9"/>
        <v/>
      </c>
      <c r="D46" s="41" t="str">
        <f t="shared" si="9"/>
        <v/>
      </c>
      <c r="E46" s="41" t="str">
        <f t="shared" si="9"/>
        <v/>
      </c>
      <c r="F46" s="41" t="str">
        <f t="shared" si="9"/>
        <v/>
      </c>
      <c r="G46" s="41" t="str">
        <f t="shared" si="9"/>
        <v/>
      </c>
      <c r="H46" s="41" t="str">
        <f t="shared" si="9"/>
        <v/>
      </c>
      <c r="I46" s="41" t="str">
        <f t="shared" si="9"/>
        <v/>
      </c>
      <c r="J46" s="41" t="str">
        <f t="shared" si="9"/>
        <v/>
      </c>
      <c r="K46" s="41" t="str">
        <f t="shared" si="9"/>
        <v/>
      </c>
      <c r="L46" s="41" t="str">
        <f t="shared" si="9"/>
        <v/>
      </c>
      <c r="M46" s="41" t="str">
        <f t="shared" si="9"/>
        <v/>
      </c>
      <c r="N46" s="41" t="str">
        <f t="shared" si="9"/>
        <v/>
      </c>
      <c r="O46" s="41" t="str">
        <f t="shared" si="9"/>
        <v/>
      </c>
      <c r="P46" s="41" t="str">
        <f t="shared" si="9"/>
        <v/>
      </c>
      <c r="Q46" s="41" t="str">
        <f t="shared" si="9"/>
        <v/>
      </c>
      <c r="R46" s="41" t="str">
        <f t="shared" si="9"/>
        <v/>
      </c>
      <c r="S46" s="41" t="str">
        <f t="shared" si="9"/>
        <v/>
      </c>
      <c r="T46" s="41" t="str">
        <f t="shared" si="9"/>
        <v/>
      </c>
      <c r="U46" s="41" t="str">
        <f t="shared" si="9"/>
        <v/>
      </c>
      <c r="V46" s="41" t="str">
        <f t="shared" si="9"/>
        <v/>
      </c>
      <c r="W46" s="41" t="str">
        <f t="shared" si="9"/>
        <v/>
      </c>
      <c r="X46" s="41" t="str">
        <f t="shared" si="9"/>
        <v/>
      </c>
      <c r="Y46" s="41" t="str">
        <f t="shared" si="9"/>
        <v/>
      </c>
      <c r="Z46" s="41" t="str">
        <f t="shared" si="9"/>
        <v/>
      </c>
      <c r="AA46" s="41" t="str">
        <f t="shared" si="9"/>
        <v/>
      </c>
      <c r="AB46" s="41" t="str">
        <f t="shared" si="9"/>
        <v/>
      </c>
      <c r="AC46" s="41" t="str">
        <f t="shared" si="9"/>
        <v/>
      </c>
      <c r="AD46" s="41" t="str">
        <f t="shared" si="9"/>
        <v/>
      </c>
      <c r="AE46" s="41" t="str">
        <f t="shared" si="9"/>
        <v/>
      </c>
      <c r="AF46" s="8" t="str">
        <f t="shared" si="10"/>
        <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t="str">
        <f t="shared" si="11"/>
        <v/>
      </c>
      <c r="AE48" s="41" t="str">
        <f t="shared" si="11"/>
        <v/>
      </c>
      <c r="AF48" s="8" t="str">
        <f t="shared" si="10"/>
        <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t="str">
        <f t="shared" si="13"/>
        <v/>
      </c>
      <c r="F53" s="23" t="str">
        <f t="shared" si="13"/>
        <v/>
      </c>
      <c r="G53" s="23" t="str">
        <f t="shared" si="13"/>
        <v/>
      </c>
      <c r="H53" s="23" t="str">
        <f t="shared" si="13"/>
        <v/>
      </c>
      <c r="I53" s="23" t="str">
        <f t="shared" si="13"/>
        <v/>
      </c>
      <c r="J53" s="23">
        <f t="shared" si="13"/>
        <v>0.84999999999999987</v>
      </c>
      <c r="K53" s="23">
        <f t="shared" si="13"/>
        <v>0.89999999999999991</v>
      </c>
      <c r="L53" s="23" t="str">
        <f t="shared" si="13"/>
        <v/>
      </c>
      <c r="M53" s="23" t="str">
        <f t="shared" si="13"/>
        <v/>
      </c>
      <c r="N53" s="23" t="str">
        <f t="shared" si="13"/>
        <v/>
      </c>
      <c r="O53" s="23" t="str">
        <f t="shared" si="13"/>
        <v/>
      </c>
      <c r="P53" s="23" t="str">
        <f t="shared" si="13"/>
        <v/>
      </c>
      <c r="Q53" s="23">
        <f t="shared" si="13"/>
        <v>0.74999999999999989</v>
      </c>
      <c r="R53" s="23" t="str">
        <f t="shared" si="13"/>
        <v/>
      </c>
      <c r="S53" s="23" t="str">
        <f t="shared" si="13"/>
        <v/>
      </c>
      <c r="T53" s="23" t="str">
        <f t="shared" si="13"/>
        <v/>
      </c>
      <c r="U53" s="23">
        <f t="shared" si="13"/>
        <v>0.74999999999999989</v>
      </c>
      <c r="V53" s="23" t="str">
        <f t="shared" si="13"/>
        <v/>
      </c>
      <c r="W53" s="23" t="str">
        <f t="shared" si="13"/>
        <v/>
      </c>
      <c r="X53" s="23" t="str">
        <f t="shared" si="13"/>
        <v/>
      </c>
      <c r="Y53" s="23" t="str">
        <f t="shared" si="13"/>
        <v/>
      </c>
      <c r="Z53" s="23" t="str">
        <f t="shared" si="13"/>
        <v/>
      </c>
      <c r="AA53" s="23">
        <f t="shared" si="13"/>
        <v>0.74999999999999989</v>
      </c>
      <c r="AB53" s="23" t="str">
        <f t="shared" si="13"/>
        <v/>
      </c>
      <c r="AC53" s="23">
        <f t="shared" si="13"/>
        <v>0.74999999999999989</v>
      </c>
      <c r="AD53" s="23" t="str">
        <f t="shared" si="13"/>
        <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f>IFERROR(VLOOKUP($B$55,'PLOs-TQF-Mapping'!$C$54:$AF$59,J$56)*J40,"")</f>
        <v>1.0291962421300151</v>
      </c>
      <c r="K58" s="104">
        <f>IFERROR(VLOOKUP($B$55,'PLOs-TQF-Mapping'!$C$54:$AF$59,K$56)*K40,"")</f>
        <v>1.0373514019195025</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f>IFERROR(VLOOKUP($B$55,'PLOs-TQF-Mapping'!$C$54:$AF$59,Q$56)*Q40,"")</f>
        <v>1.1184136329356917</v>
      </c>
      <c r="R58" s="104" t="str">
        <f>IFERROR(VLOOKUP($B$55,'PLOs-TQF-Mapping'!$C$54:$AF$59,R$56)*R40,"")</f>
        <v/>
      </c>
      <c r="S58" s="104" t="str">
        <f>IFERROR(VLOOKUP($B$55,'PLOs-TQF-Mapping'!$C$54:$AF$59,S$56)*S40,"")</f>
        <v/>
      </c>
      <c r="T58" s="104" t="str">
        <f>IFERROR(VLOOKUP($B$55,'PLOs-TQF-Mapping'!$C$54:$AF$59,T$56)*T40,"")</f>
        <v/>
      </c>
      <c r="U58" s="104">
        <f>IFERROR(VLOOKUP($B$55,'PLOs-TQF-Mapping'!$C$54:$AF$59,U$56)*U40,"")</f>
        <v>1.0741016077226195</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f>IFERROR(VLOOKUP($B$55,'PLOs-TQF-Mapping'!$C$54:$AF$59,AC$56)*AC40,"")</f>
        <v>1.0837966284074607</v>
      </c>
      <c r="AD58" s="104" t="str">
        <f>IFERROR(VLOOKUP($B$55,'PLOs-TQF-Mapping'!$C$54:$AF$59,AD$56)*AD40,"")</f>
        <v/>
      </c>
      <c r="AE58" s="104" t="str">
        <f>IFERROR(VLOOKUP($B$55,'PLOs-TQF-Mapping'!$C$54:$AF$59,AE$56)*AE40,"")</f>
        <v/>
      </c>
      <c r="AF58" s="8">
        <f>IF(SUM(C58:AE58)&gt;0,SUM(C58:AE58),"")</f>
        <v>5.3428595131152896</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1.2007289491516844</v>
      </c>
      <c r="K59" s="104">
        <f>IFERROR(VLOOKUP($B$55,'PLOs-TQF-Mapping'!$C$54:$AF$59,K$56)*K41,"")</f>
        <v>1.2102433022394197</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f>IFERROR(VLOOKUP($B$55,'PLOs-TQF-Mapping'!$C$54:$AF$59,Q$56)*Q41,"")</f>
        <v>1.3048159050916404</v>
      </c>
      <c r="R59" s="104" t="str">
        <f>IFERROR(VLOOKUP($B$55,'PLOs-TQF-Mapping'!$C$54:$AF$59,R$56)*R41,"")</f>
        <v/>
      </c>
      <c r="S59" s="104" t="str">
        <f>IFERROR(VLOOKUP($B$55,'PLOs-TQF-Mapping'!$C$54:$AF$59,S$56)*S41,"")</f>
        <v/>
      </c>
      <c r="T59" s="104" t="str">
        <f>IFERROR(VLOOKUP($B$55,'PLOs-TQF-Mapping'!$C$54:$AF$59,T$56)*T41,"")</f>
        <v/>
      </c>
      <c r="U59" s="104">
        <f>IFERROR(VLOOKUP($B$55,'PLOs-TQF-Mapping'!$C$54:$AF$59,U$56)*U41,"")</f>
        <v>1.2531185423430562</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f>IFERROR(VLOOKUP($B$55,'PLOs-TQF-Mapping'!$C$54:$AF$59,AC$56)*AC41,"")</f>
        <v>1.2644293998087042</v>
      </c>
      <c r="AD59" s="104" t="str">
        <f>IFERROR(VLOOKUP($B$55,'PLOs-TQF-Mapping'!$C$54:$AF$59,AD$56)*AD41,"")</f>
        <v/>
      </c>
      <c r="AE59" s="104" t="str">
        <f>IFERROR(VLOOKUP($B$55,'PLOs-TQF-Mapping'!$C$54:$AF$59,AE$56)*AE41,"")</f>
        <v/>
      </c>
      <c r="AF59" s="8">
        <f t="shared" ref="AF59:AF70" si="14">IF(SUM(C59:AE59)&gt;0,SUM(C59:AE59),"")</f>
        <v>6.2333360986345046</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f>IFERROR(VLOOKUP($B$55,'PLOs-TQF-Mapping'!$C$54:$AF$59,J$56)*J42,"")</f>
        <v>0.34306541404333846</v>
      </c>
      <c r="K60" s="104">
        <f>IFERROR(VLOOKUP($B$55,'PLOs-TQF-Mapping'!$C$54:$AF$59,K$56)*K42,"")</f>
        <v>0.34578380063983422</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f>IFERROR(VLOOKUP($B$55,'PLOs-TQF-Mapping'!$C$54:$AF$59,Q$56)*Q42,"")</f>
        <v>0.37280454431189725</v>
      </c>
      <c r="R60" s="104" t="str">
        <f>IFERROR(VLOOKUP($B$55,'PLOs-TQF-Mapping'!$C$54:$AF$59,R$56)*R42,"")</f>
        <v/>
      </c>
      <c r="S60" s="104" t="str">
        <f>IFERROR(VLOOKUP($B$55,'PLOs-TQF-Mapping'!$C$54:$AF$59,S$56)*S42,"")</f>
        <v/>
      </c>
      <c r="T60" s="104" t="str">
        <f>IFERROR(VLOOKUP($B$55,'PLOs-TQF-Mapping'!$C$54:$AF$59,T$56)*T42,"")</f>
        <v/>
      </c>
      <c r="U60" s="104">
        <f>IFERROR(VLOOKUP($B$55,'PLOs-TQF-Mapping'!$C$54:$AF$59,U$56)*U42,"")</f>
        <v>0.35803386924087321</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f>IFERROR(VLOOKUP($B$55,'PLOs-TQF-Mapping'!$C$54:$AF$59,AC$56)*AC42,"")</f>
        <v>0.36126554280248691</v>
      </c>
      <c r="AD60" s="104" t="str">
        <f>IFERROR(VLOOKUP($B$55,'PLOs-TQF-Mapping'!$C$54:$AF$59,AD$56)*AD42,"")</f>
        <v/>
      </c>
      <c r="AE60" s="104" t="str">
        <f>IFERROR(VLOOKUP($B$55,'PLOs-TQF-Mapping'!$C$54:$AF$59,AE$56)*AE42,"")</f>
        <v/>
      </c>
      <c r="AF60" s="8">
        <f t="shared" si="14"/>
        <v>1.7809531710384299</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f>IFERROR(VLOOKUP($B$55,'PLOs-TQF-Mapping'!$C$54:$AF$59,J$56)*J44,"")</f>
        <v>0.34306541404333846</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f t="shared" si="14"/>
        <v>0.34306541404333846</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f>IFERROR(VLOOKUP($B$55,'PLOs-TQF-Mapping'!$C$54:$AF$59,K$56)*K45,"")</f>
        <v>0.51867570095975124</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f t="shared" si="14"/>
        <v>0.51867570095975124</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t="str">
        <f t="shared" si="14"/>
        <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f>IFERROR(VLOOKUP($B$72,'PLOs-TQF-Mapping'!$C$54:$AF$59,U$56)*U40,"")</f>
        <v>1.0741016077226195</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f>IF(SUM(C75:AE75)&gt;0,SUM(C75:AE75),"")</f>
        <v>1.0741016077226195</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f>IFERROR(VLOOKUP($B$72,'PLOs-TQF-Mapping'!$C$54:$AF$59,U$56)*U41,"")</f>
        <v>1.2531185423430562</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15">IF(SUM(C76:AE76)&gt;0,SUM(C76:AE76),"")</f>
        <v>1.2531185423430562</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f>IFERROR(VLOOKUP($B$72,'PLOs-TQF-Mapping'!$C$54:$AF$59,U$56)*U42,"")</f>
        <v>0.35803386924087321</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f t="shared" si="15"/>
        <v>0.35803386924087321</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t="str">
        <f t="shared" si="15"/>
        <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f>IFERROR(VLOOKUP($B$89,'PLOs-TQF-Mapping'!$C$54:$AF$59,U$56)*U40,"")</f>
        <v>1.0741016077226195</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f>IFERROR(VLOOKUP($B$89,'PLOs-TQF-Mapping'!$C$54:$AF$59,AC$56)*AC40,"")</f>
        <v>1.0837966284074607</v>
      </c>
      <c r="AD92" s="104" t="str">
        <f>IFERROR(VLOOKUP($B$89,'PLOs-TQF-Mapping'!$C$54:$AF$59,AD$56)*AD40,"")</f>
        <v/>
      </c>
      <c r="AE92" s="104" t="str">
        <f>IFERROR(VLOOKUP($B$89,'PLOs-TQF-Mapping'!$C$54:$AF$59,AE$56)*AE40,"")</f>
        <v/>
      </c>
      <c r="AF92" s="8">
        <f>IF(SUM(C92:AE92)&gt;0,SUM(C92:AE92),"")</f>
        <v>2.1578982361300802</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f>IFERROR(VLOOKUP($B$89,'PLOs-TQF-Mapping'!$C$54:$AF$59,U$56)*U41,"")</f>
        <v>1.2531185423430562</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f>IFERROR(VLOOKUP($B$89,'PLOs-TQF-Mapping'!$C$54:$AF$59,AC$56)*AC41,"")</f>
        <v>1.2644293998087042</v>
      </c>
      <c r="AD93" s="104" t="str">
        <f>IFERROR(VLOOKUP($B$89,'PLOs-TQF-Mapping'!$C$54:$AF$59,AD$56)*AD41,"")</f>
        <v/>
      </c>
      <c r="AE93" s="104" t="str">
        <f>IFERROR(VLOOKUP($B$89,'PLOs-TQF-Mapping'!$C$54:$AF$59,AE$56)*AE41,"")</f>
        <v/>
      </c>
      <c r="AF93" s="8">
        <f t="shared" ref="AF93:AF104" si="16">IF(SUM(C93:AE93)&gt;0,SUM(C93:AE93),"")</f>
        <v>2.5175479421517606</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f>IFERROR(VLOOKUP($B$89,'PLOs-TQF-Mapping'!$C$54:$AF$59,U$56)*U42,"")</f>
        <v>0.35803386924087321</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f>IFERROR(VLOOKUP($B$89,'PLOs-TQF-Mapping'!$C$54:$AF$59,AC$56)*AC42,"")</f>
        <v>0.36126554280248691</v>
      </c>
      <c r="AD94" s="104" t="str">
        <f>IFERROR(VLOOKUP($B$89,'PLOs-TQF-Mapping'!$C$54:$AF$59,AD$56)*AD42,"")</f>
        <v/>
      </c>
      <c r="AE94" s="104" t="str">
        <f>IFERROR(VLOOKUP($B$89,'PLOs-TQF-Mapping'!$C$54:$AF$59,AE$56)*AE42,"")</f>
        <v/>
      </c>
      <c r="AF94" s="8">
        <f t="shared" si="16"/>
        <v>0.71929941204336012</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t="str">
        <f t="shared" si="16"/>
        <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t="str">
        <f>IFERROR(VLOOKUP($B$106,'PLOs-TQF-Mapping'!$C$54:$AF$59,AD$56)*AD46,"")</f>
        <v/>
      </c>
      <c r="AE115" s="104" t="str">
        <f>IFERROR(VLOOKUP($B$106,'PLOs-TQF-Mapping'!$C$54:$AF$59,AE$56)*AE46,"")</f>
        <v/>
      </c>
      <c r="AF115" s="8" t="str">
        <f t="shared" si="17"/>
        <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17"/>
        <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f>IFERROR(VLOOKUP($B$123,'PLOs-TQF-Mapping'!$C$54:$AF$59,AA$56)*AA40,"")</f>
        <v>0.96736971104231162</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f>IF(SUM(C126:AE126)&gt;0,SUM(C126:AE126),"")</f>
        <v>0.96736971104231162</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f>IFERROR(VLOOKUP($B$123,'PLOs-TQF-Mapping'!$C$54:$AF$59,AA$56)*AA41,"")</f>
        <v>1.1285979962160302</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f t="shared" ref="AF127:AF138" si="18">IF(SUM(C127:AE127)&gt;0,SUM(C127:AE127),"")</f>
        <v>1.1285979962160302</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f>IFERROR(VLOOKUP($B$123,'PLOs-TQF-Mapping'!$C$54:$AF$59,AA$56)*AA42,"")</f>
        <v>0.32245657034743724</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f t="shared" si="18"/>
        <v>0.32245657034743724</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1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X156"/>
  <sheetViews>
    <sheetView topLeftCell="A49"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0.92857142857142849</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204306</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x</v>
      </c>
      <c r="D3" s="11" t="str">
        <f t="shared" si="0"/>
        <v>x</v>
      </c>
      <c r="E3" s="11" t="str">
        <f t="shared" si="0"/>
        <v/>
      </c>
      <c r="F3" s="11" t="str">
        <f t="shared" si="0"/>
        <v>x</v>
      </c>
      <c r="G3" s="11" t="str">
        <f t="shared" si="0"/>
        <v>x</v>
      </c>
      <c r="H3" s="11" t="str">
        <f t="shared" si="0"/>
        <v>x</v>
      </c>
      <c r="I3" s="11" t="str">
        <f t="shared" si="0"/>
        <v>x</v>
      </c>
      <c r="J3" s="11" t="str">
        <f t="shared" si="0"/>
        <v>x</v>
      </c>
      <c r="K3" s="11" t="str">
        <f t="shared" si="0"/>
        <v/>
      </c>
      <c r="L3" s="11" t="str">
        <f t="shared" si="0"/>
        <v/>
      </c>
      <c r="M3" s="11" t="str">
        <f t="shared" si="0"/>
        <v/>
      </c>
      <c r="N3" s="11" t="str">
        <f t="shared" si="0"/>
        <v/>
      </c>
      <c r="O3" s="11" t="str">
        <f t="shared" si="0"/>
        <v/>
      </c>
      <c r="P3" s="11" t="str">
        <f t="shared" si="0"/>
        <v/>
      </c>
      <c r="Q3" s="11" t="str">
        <f t="shared" si="0"/>
        <v/>
      </c>
      <c r="R3" s="11" t="str">
        <f t="shared" si="0"/>
        <v/>
      </c>
      <c r="S3" s="11" t="str">
        <f t="shared" si="0"/>
        <v/>
      </c>
      <c r="T3" s="11" t="str">
        <f t="shared" si="0"/>
        <v/>
      </c>
      <c r="U3" s="11" t="str">
        <f t="shared" si="0"/>
        <v/>
      </c>
      <c r="V3" s="11" t="str">
        <f t="shared" si="0"/>
        <v/>
      </c>
      <c r="W3" s="11" t="str">
        <f t="shared" si="0"/>
        <v/>
      </c>
      <c r="X3" s="11" t="str">
        <f t="shared" si="0"/>
        <v/>
      </c>
      <c r="Y3" s="11" t="str">
        <f t="shared" si="0"/>
        <v/>
      </c>
      <c r="Z3" s="11" t="str">
        <f t="shared" si="0"/>
        <v/>
      </c>
      <c r="AA3" s="11" t="str">
        <f t="shared" si="0"/>
        <v/>
      </c>
      <c r="AB3" s="11" t="str">
        <f t="shared" si="0"/>
        <v>x</v>
      </c>
      <c r="AC3" s="11" t="str">
        <f t="shared" si="0"/>
        <v/>
      </c>
      <c r="AD3" s="11" t="str">
        <f t="shared" si="0"/>
        <v/>
      </c>
      <c r="AE3" s="11" t="str">
        <f t="shared" si="0"/>
        <v>x</v>
      </c>
    </row>
    <row r="4" spans="1:32">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c r="B6" s="7"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2" ht="15" customHeight="1">
      <c r="A7" s="18"/>
      <c r="B7" s="7" t="s">
        <v>199</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row>
    <row r="8" spans="1:32" ht="15" customHeight="1">
      <c r="A8" s="18">
        <v>60</v>
      </c>
      <c r="B8" s="7" t="s">
        <v>200</v>
      </c>
      <c r="C8" s="17" t="s">
        <v>95</v>
      </c>
      <c r="D8" s="17"/>
      <c r="E8" s="17"/>
      <c r="F8" s="17" t="s">
        <v>95</v>
      </c>
      <c r="G8" s="17" t="s">
        <v>95</v>
      </c>
      <c r="H8" s="17" t="s">
        <v>95</v>
      </c>
      <c r="I8" s="17" t="s">
        <v>95</v>
      </c>
      <c r="J8" s="17" t="s">
        <v>95</v>
      </c>
      <c r="K8" s="17"/>
      <c r="L8" s="17"/>
      <c r="M8" s="17"/>
      <c r="N8" s="17"/>
      <c r="O8" s="17"/>
      <c r="P8" s="17"/>
      <c r="Q8" s="17"/>
      <c r="R8" s="17"/>
      <c r="S8" s="17"/>
      <c r="T8" s="17"/>
      <c r="U8" s="17"/>
      <c r="V8" s="17"/>
      <c r="W8" s="17"/>
      <c r="X8" s="17"/>
      <c r="Y8" s="17"/>
      <c r="Z8" s="17"/>
      <c r="AA8" s="17"/>
      <c r="AB8" s="17"/>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c r="B11" s="50"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v>20</v>
      </c>
      <c r="B12" s="50" t="s">
        <v>204</v>
      </c>
      <c r="C12" s="17" t="s">
        <v>95</v>
      </c>
      <c r="D12" s="17" t="s">
        <v>95</v>
      </c>
      <c r="E12" s="17"/>
      <c r="F12" s="17" t="s">
        <v>95</v>
      </c>
      <c r="G12" s="17" t="s">
        <v>95</v>
      </c>
      <c r="H12" s="17" t="s">
        <v>95</v>
      </c>
      <c r="I12" s="17" t="s">
        <v>95</v>
      </c>
      <c r="J12" s="17" t="s">
        <v>95</v>
      </c>
      <c r="K12" s="17"/>
      <c r="L12" s="17"/>
      <c r="M12" s="17"/>
      <c r="N12" s="17"/>
      <c r="O12" s="17"/>
      <c r="P12" s="17"/>
      <c r="Q12" s="17"/>
      <c r="R12" s="17"/>
      <c r="S12" s="17"/>
      <c r="T12" s="17"/>
      <c r="U12" s="17"/>
      <c r="V12" s="17"/>
      <c r="W12" s="17"/>
      <c r="X12" s="17"/>
      <c r="Y12" s="17"/>
      <c r="Z12" s="17"/>
      <c r="AA12" s="17"/>
      <c r="AB12" s="17" t="s">
        <v>95</v>
      </c>
      <c r="AC12" s="17"/>
      <c r="AD12" s="17"/>
      <c r="AE12" s="17" t="s">
        <v>95</v>
      </c>
    </row>
    <row r="13" spans="1:32" ht="15" customHeight="1">
      <c r="A13" s="18"/>
      <c r="B13" s="50"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c r="B14" s="50"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50"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v>20</v>
      </c>
      <c r="B18" s="57" t="s">
        <v>252</v>
      </c>
      <c r="C18" s="17" t="s">
        <v>95</v>
      </c>
      <c r="D18" s="17" t="s">
        <v>95</v>
      </c>
      <c r="E18" s="17"/>
      <c r="F18" s="17" t="s">
        <v>95</v>
      </c>
      <c r="G18" s="17" t="s">
        <v>95</v>
      </c>
      <c r="H18" s="17" t="s">
        <v>95</v>
      </c>
      <c r="I18" s="17" t="s">
        <v>95</v>
      </c>
      <c r="J18" s="17" t="s">
        <v>95</v>
      </c>
      <c r="K18" s="17"/>
      <c r="L18" s="17"/>
      <c r="M18" s="17"/>
      <c r="N18" s="17"/>
      <c r="O18" s="17"/>
      <c r="P18" s="17"/>
      <c r="Q18" s="17"/>
      <c r="R18" s="17"/>
      <c r="S18" s="17"/>
      <c r="T18" s="17"/>
      <c r="U18" s="17"/>
      <c r="V18" s="17"/>
      <c r="W18" s="17"/>
      <c r="X18" s="17"/>
      <c r="Y18" s="17"/>
      <c r="Z18" s="17"/>
      <c r="AA18" s="17"/>
      <c r="AB18" s="17" t="s">
        <v>95</v>
      </c>
      <c r="AC18" s="17"/>
      <c r="AD18" s="17"/>
      <c r="AE18" s="17" t="s">
        <v>95</v>
      </c>
    </row>
    <row r="19" spans="1:50" ht="15" customHeight="1">
      <c r="A19" s="8">
        <f>SUM(A6:A18)</f>
        <v>100</v>
      </c>
      <c r="B19" t="s">
        <v>253</v>
      </c>
    </row>
    <row r="20" spans="1:50" ht="15" customHeight="1">
      <c r="B20" t="s">
        <v>254</v>
      </c>
    </row>
    <row r="21" spans="1:50" ht="15" customHeight="1">
      <c r="B21" t="s">
        <v>255</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t="str">
        <f t="shared" si="3"/>
        <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t="str">
        <f t="shared" ref="AF24:AF35" si="4">IF(SUM(C24:AE24)&gt;0,SUM(C24:AE24),"")</f>
        <v/>
      </c>
    </row>
    <row r="25" spans="1:50" ht="15" customHeight="1">
      <c r="A25" s="21">
        <f t="shared" si="1"/>
        <v>0.6</v>
      </c>
      <c r="B25" s="7" t="s">
        <v>200</v>
      </c>
      <c r="C25" s="41">
        <f t="shared" si="3"/>
        <v>0.55714285714285705</v>
      </c>
      <c r="D25" s="41" t="str">
        <f t="shared" si="3"/>
        <v/>
      </c>
      <c r="E25" s="41" t="str">
        <f t="shared" si="3"/>
        <v/>
      </c>
      <c r="F25" s="41">
        <f t="shared" si="3"/>
        <v>0.55714285714285705</v>
      </c>
      <c r="G25" s="41">
        <f t="shared" si="3"/>
        <v>0.55714285714285705</v>
      </c>
      <c r="H25" s="41">
        <f t="shared" si="3"/>
        <v>0.55714285714285705</v>
      </c>
      <c r="I25" s="41">
        <f t="shared" si="3"/>
        <v>0.55714285714285705</v>
      </c>
      <c r="J25" s="41">
        <f t="shared" si="3"/>
        <v>0.55714285714285705</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f t="shared" si="4"/>
        <v>3.3428571428571421</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0.2</v>
      </c>
      <c r="B29" s="7" t="s">
        <v>204</v>
      </c>
      <c r="C29" s="41">
        <f t="shared" si="3"/>
        <v>0.18571428571428572</v>
      </c>
      <c r="D29" s="41">
        <f t="shared" si="3"/>
        <v>0.18571428571428572</v>
      </c>
      <c r="E29" s="41" t="str">
        <f t="shared" si="3"/>
        <v/>
      </c>
      <c r="F29" s="41">
        <f t="shared" si="3"/>
        <v>0.18571428571428572</v>
      </c>
      <c r="G29" s="41">
        <f t="shared" si="3"/>
        <v>0.18571428571428572</v>
      </c>
      <c r="H29" s="41">
        <f t="shared" si="3"/>
        <v>0.18571428571428572</v>
      </c>
      <c r="I29" s="41">
        <f t="shared" si="3"/>
        <v>0.18571428571428572</v>
      </c>
      <c r="J29" s="41">
        <f t="shared" si="3"/>
        <v>0.18571428571428572</v>
      </c>
      <c r="K29" s="41" t="str">
        <f t="shared" si="3"/>
        <v/>
      </c>
      <c r="L29" s="41" t="str">
        <f t="shared" si="3"/>
        <v/>
      </c>
      <c r="M29" s="41" t="str">
        <f t="shared" si="3"/>
        <v/>
      </c>
      <c r="N29" s="41" t="str">
        <f t="shared" si="3"/>
        <v/>
      </c>
      <c r="O29" s="41" t="str">
        <f t="shared" si="3"/>
        <v/>
      </c>
      <c r="P29" s="41" t="str">
        <f t="shared" si="3"/>
        <v/>
      </c>
      <c r="Q29" s="41" t="str">
        <f t="shared" si="3"/>
        <v/>
      </c>
      <c r="R29" s="41" t="str">
        <f t="shared" si="3"/>
        <v/>
      </c>
      <c r="S29" s="41" t="str">
        <f t="shared" si="3"/>
        <v/>
      </c>
      <c r="T29" s="41" t="str">
        <f t="shared" si="3"/>
        <v/>
      </c>
      <c r="U29" s="41" t="str">
        <f t="shared" si="3"/>
        <v/>
      </c>
      <c r="V29" s="41" t="str">
        <f t="shared" si="3"/>
        <v/>
      </c>
      <c r="W29" s="41" t="str">
        <f t="shared" si="3"/>
        <v/>
      </c>
      <c r="X29" s="41" t="str">
        <f t="shared" si="3"/>
        <v/>
      </c>
      <c r="Y29" s="41" t="str">
        <f t="shared" si="3"/>
        <v/>
      </c>
      <c r="Z29" s="41" t="str">
        <f t="shared" si="3"/>
        <v/>
      </c>
      <c r="AA29" s="41" t="str">
        <f t="shared" si="3"/>
        <v/>
      </c>
      <c r="AB29" s="41">
        <f t="shared" si="3"/>
        <v>0.18571428571428572</v>
      </c>
      <c r="AC29" s="41" t="str">
        <f t="shared" si="3"/>
        <v/>
      </c>
      <c r="AD29" s="41" t="str">
        <f t="shared" si="3"/>
        <v/>
      </c>
      <c r="AE29" s="41">
        <f t="shared" si="3"/>
        <v>0.18571428571428572</v>
      </c>
      <c r="AF29" s="8">
        <f t="shared" si="4"/>
        <v>1.6714285714285715</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t="str">
        <f t="shared" si="3"/>
        <v/>
      </c>
      <c r="AF31" s="8" t="str">
        <f t="shared" si="4"/>
        <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0.2</v>
      </c>
      <c r="B35" s="7" t="s">
        <v>210</v>
      </c>
      <c r="C35" s="41">
        <f t="shared" si="6"/>
        <v>0.18571428571428572</v>
      </c>
      <c r="D35" s="41">
        <f t="shared" si="6"/>
        <v>0.18571428571428572</v>
      </c>
      <c r="E35" s="41" t="str">
        <f t="shared" si="6"/>
        <v/>
      </c>
      <c r="F35" s="41">
        <f t="shared" si="6"/>
        <v>0.18571428571428572</v>
      </c>
      <c r="G35" s="41">
        <f t="shared" si="6"/>
        <v>0.18571428571428572</v>
      </c>
      <c r="H35" s="41">
        <f t="shared" si="6"/>
        <v>0.18571428571428572</v>
      </c>
      <c r="I35" s="41">
        <f t="shared" si="6"/>
        <v>0.18571428571428572</v>
      </c>
      <c r="J35" s="41">
        <f t="shared" si="6"/>
        <v>0.18571428571428572</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f t="shared" si="6"/>
        <v>0.18571428571428572</v>
      </c>
      <c r="AC35" s="41" t="str">
        <f t="shared" si="6"/>
        <v/>
      </c>
      <c r="AD35" s="41" t="str">
        <f t="shared" si="6"/>
        <v/>
      </c>
      <c r="AE35" s="41">
        <f t="shared" si="6"/>
        <v>0.18571428571428572</v>
      </c>
      <c r="AF35" s="8">
        <f t="shared" si="4"/>
        <v>1.6714285714285715</v>
      </c>
      <c r="AG35" s="3"/>
      <c r="AH35" s="3"/>
      <c r="AI35" s="3"/>
      <c r="AJ35" s="3"/>
      <c r="AK35" s="3"/>
      <c r="AL35" s="3"/>
      <c r="AM35" s="3"/>
      <c r="AN35" s="3"/>
      <c r="AO35" s="3"/>
      <c r="AP35" s="3"/>
      <c r="AQ35" s="3"/>
      <c r="AR35" s="3"/>
      <c r="AS35" s="3"/>
      <c r="AT35" s="3"/>
      <c r="AU35" s="3"/>
      <c r="AV35" s="3"/>
      <c r="AW35" s="3"/>
      <c r="AX35" s="3"/>
    </row>
    <row r="36" spans="1:50" s="8" customFormat="1" ht="15" customHeight="1">
      <c r="C36" s="22">
        <f>IF(SUM(C23:C35)&gt;0,SUM(C23:C35),"")</f>
        <v>0.92857142857142849</v>
      </c>
      <c r="D36" s="22">
        <f t="shared" ref="D36:AE36" si="7">IF(SUM(D23:D35)&gt;0,SUM(D23:D35),"")</f>
        <v>0.37142857142857144</v>
      </c>
      <c r="E36" s="22" t="str">
        <f t="shared" si="7"/>
        <v/>
      </c>
      <c r="F36" s="22">
        <f t="shared" si="7"/>
        <v>0.92857142857142849</v>
      </c>
      <c r="G36" s="22">
        <f t="shared" si="7"/>
        <v>0.92857142857142849</v>
      </c>
      <c r="H36" s="22">
        <f t="shared" si="7"/>
        <v>0.92857142857142849</v>
      </c>
      <c r="I36" s="22">
        <f t="shared" si="7"/>
        <v>0.92857142857142849</v>
      </c>
      <c r="J36" s="22">
        <f t="shared" si="7"/>
        <v>0.92857142857142849</v>
      </c>
      <c r="K36" s="22" t="str">
        <f t="shared" si="7"/>
        <v/>
      </c>
      <c r="L36" s="22" t="str">
        <f t="shared" si="7"/>
        <v/>
      </c>
      <c r="M36" s="22" t="str">
        <f t="shared" si="7"/>
        <v/>
      </c>
      <c r="N36" s="22" t="str">
        <f t="shared" si="7"/>
        <v/>
      </c>
      <c r="O36" s="22" t="str">
        <f t="shared" si="7"/>
        <v/>
      </c>
      <c r="P36" s="22" t="str">
        <f t="shared" si="7"/>
        <v/>
      </c>
      <c r="Q36" s="22" t="str">
        <f t="shared" si="7"/>
        <v/>
      </c>
      <c r="R36" s="22" t="str">
        <f t="shared" si="7"/>
        <v/>
      </c>
      <c r="S36" s="22" t="str">
        <f t="shared" si="7"/>
        <v/>
      </c>
      <c r="T36" s="22" t="str">
        <f t="shared" si="7"/>
        <v/>
      </c>
      <c r="U36" s="22" t="str">
        <f t="shared" si="7"/>
        <v/>
      </c>
      <c r="V36" s="22" t="str">
        <f t="shared" si="7"/>
        <v/>
      </c>
      <c r="W36" s="22" t="str">
        <f t="shared" si="7"/>
        <v/>
      </c>
      <c r="X36" s="22" t="str">
        <f t="shared" si="7"/>
        <v/>
      </c>
      <c r="Y36" s="22" t="str">
        <f t="shared" si="7"/>
        <v/>
      </c>
      <c r="Z36" s="22" t="str">
        <f t="shared" si="7"/>
        <v/>
      </c>
      <c r="AA36" s="22" t="str">
        <f t="shared" si="7"/>
        <v/>
      </c>
      <c r="AB36" s="22">
        <f t="shared" si="7"/>
        <v>0.37142857142857144</v>
      </c>
      <c r="AC36" s="22" t="str">
        <f t="shared" si="7"/>
        <v/>
      </c>
      <c r="AD36" s="22" t="str">
        <f t="shared" si="7"/>
        <v/>
      </c>
      <c r="AE36" s="22">
        <f t="shared" si="7"/>
        <v>0.37142857142857144</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t="str">
        <f t="shared" si="9"/>
        <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v>
      </c>
      <c r="B41" s="7" t="s">
        <v>199</v>
      </c>
      <c r="C41" s="41" t="str">
        <f t="shared" si="9"/>
        <v/>
      </c>
      <c r="D41" s="41" t="str">
        <f t="shared" si="9"/>
        <v/>
      </c>
      <c r="E41" s="41" t="str">
        <f t="shared" si="9"/>
        <v/>
      </c>
      <c r="F41" s="41" t="str">
        <f t="shared" si="9"/>
        <v/>
      </c>
      <c r="G41" s="41" t="str">
        <f t="shared" si="9"/>
        <v/>
      </c>
      <c r="H41" s="41" t="str">
        <f t="shared" si="9"/>
        <v/>
      </c>
      <c r="I41" s="41" t="str">
        <f t="shared" si="9"/>
        <v/>
      </c>
      <c r="J41" s="41" t="str">
        <f t="shared" si="9"/>
        <v/>
      </c>
      <c r="K41" s="41" t="str">
        <f t="shared" si="9"/>
        <v/>
      </c>
      <c r="L41" s="41" t="str">
        <f t="shared" si="9"/>
        <v/>
      </c>
      <c r="M41" s="41" t="str">
        <f t="shared" si="9"/>
        <v/>
      </c>
      <c r="N41" s="41" t="str">
        <f t="shared" si="9"/>
        <v/>
      </c>
      <c r="O41" s="41" t="str">
        <f t="shared" si="9"/>
        <v/>
      </c>
      <c r="P41" s="41" t="str">
        <f t="shared" si="9"/>
        <v/>
      </c>
      <c r="Q41" s="41" t="str">
        <f t="shared" si="9"/>
        <v/>
      </c>
      <c r="R41" s="41" t="str">
        <f t="shared" si="9"/>
        <v/>
      </c>
      <c r="S41" s="41" t="str">
        <f t="shared" si="9"/>
        <v/>
      </c>
      <c r="T41" s="41" t="str">
        <f t="shared" si="9"/>
        <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t="str">
        <f t="shared" ref="AF41:AF52" si="10">IF(SUM(C41:AE41)&gt;0,SUM(C41:AE41),"")</f>
        <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0.6</v>
      </c>
      <c r="B42" s="7" t="s">
        <v>200</v>
      </c>
      <c r="C42" s="41">
        <f t="shared" si="9"/>
        <v>0.6</v>
      </c>
      <c r="D42" s="41" t="str">
        <f t="shared" si="9"/>
        <v/>
      </c>
      <c r="E42" s="41" t="str">
        <f t="shared" si="9"/>
        <v/>
      </c>
      <c r="F42" s="41">
        <f t="shared" si="9"/>
        <v>0.6</v>
      </c>
      <c r="G42" s="41">
        <f t="shared" si="9"/>
        <v>0.6</v>
      </c>
      <c r="H42" s="41">
        <f t="shared" si="9"/>
        <v>0.6</v>
      </c>
      <c r="I42" s="41">
        <f t="shared" si="9"/>
        <v>0.6</v>
      </c>
      <c r="J42" s="41">
        <f t="shared" si="9"/>
        <v>0.6</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f t="shared" si="10"/>
        <v>3.6</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v>
      </c>
      <c r="B44" s="7" t="s">
        <v>202</v>
      </c>
      <c r="C44" s="41" t="str">
        <f t="shared" si="9"/>
        <v/>
      </c>
      <c r="D44" s="41" t="str">
        <f t="shared" si="9"/>
        <v/>
      </c>
      <c r="E44" s="41" t="str">
        <f t="shared" si="9"/>
        <v/>
      </c>
      <c r="F44" s="41" t="str">
        <f t="shared" si="9"/>
        <v/>
      </c>
      <c r="G44" s="41" t="str">
        <f t="shared" si="9"/>
        <v/>
      </c>
      <c r="H44" s="41" t="str">
        <f t="shared" si="9"/>
        <v/>
      </c>
      <c r="I44" s="41" t="str">
        <f t="shared" si="9"/>
        <v/>
      </c>
      <c r="J44" s="41" t="str">
        <f t="shared" si="9"/>
        <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t="str">
        <f t="shared" si="10"/>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0.2</v>
      </c>
      <c r="B46" s="7" t="s">
        <v>204</v>
      </c>
      <c r="C46" s="41">
        <f t="shared" si="9"/>
        <v>0.2</v>
      </c>
      <c r="D46" s="41">
        <f t="shared" si="9"/>
        <v>0.2</v>
      </c>
      <c r="E46" s="41" t="str">
        <f t="shared" si="9"/>
        <v/>
      </c>
      <c r="F46" s="41">
        <f t="shared" si="9"/>
        <v>0.2</v>
      </c>
      <c r="G46" s="41">
        <f t="shared" si="9"/>
        <v>0.2</v>
      </c>
      <c r="H46" s="41">
        <f t="shared" si="9"/>
        <v>0.2</v>
      </c>
      <c r="I46" s="41">
        <f t="shared" si="9"/>
        <v>0.2</v>
      </c>
      <c r="J46" s="41">
        <f t="shared" si="9"/>
        <v>0.2</v>
      </c>
      <c r="K46" s="41" t="str">
        <f t="shared" si="9"/>
        <v/>
      </c>
      <c r="L46" s="41" t="str">
        <f t="shared" si="9"/>
        <v/>
      </c>
      <c r="M46" s="41" t="str">
        <f t="shared" si="9"/>
        <v/>
      </c>
      <c r="N46" s="41" t="str">
        <f t="shared" si="9"/>
        <v/>
      </c>
      <c r="O46" s="41" t="str">
        <f t="shared" si="9"/>
        <v/>
      </c>
      <c r="P46" s="41" t="str">
        <f t="shared" si="9"/>
        <v/>
      </c>
      <c r="Q46" s="41" t="str">
        <f t="shared" si="9"/>
        <v/>
      </c>
      <c r="R46" s="41" t="str">
        <f t="shared" si="9"/>
        <v/>
      </c>
      <c r="S46" s="41" t="str">
        <f t="shared" si="9"/>
        <v/>
      </c>
      <c r="T46" s="41" t="str">
        <f t="shared" si="9"/>
        <v/>
      </c>
      <c r="U46" s="41" t="str">
        <f t="shared" si="9"/>
        <v/>
      </c>
      <c r="V46" s="41" t="str">
        <f t="shared" si="9"/>
        <v/>
      </c>
      <c r="W46" s="41" t="str">
        <f t="shared" si="9"/>
        <v/>
      </c>
      <c r="X46" s="41" t="str">
        <f t="shared" si="9"/>
        <v/>
      </c>
      <c r="Y46" s="41" t="str">
        <f t="shared" si="9"/>
        <v/>
      </c>
      <c r="Z46" s="41" t="str">
        <f t="shared" si="9"/>
        <v/>
      </c>
      <c r="AA46" s="41" t="str">
        <f t="shared" si="9"/>
        <v/>
      </c>
      <c r="AB46" s="41">
        <f t="shared" si="9"/>
        <v>0.2</v>
      </c>
      <c r="AC46" s="41" t="str">
        <f t="shared" si="9"/>
        <v/>
      </c>
      <c r="AD46" s="41" t="str">
        <f t="shared" si="9"/>
        <v/>
      </c>
      <c r="AE46" s="41">
        <f t="shared" si="9"/>
        <v>0.2</v>
      </c>
      <c r="AF46" s="8">
        <f t="shared" si="10"/>
        <v>1.7999999999999998</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t="str">
        <f t="shared" si="11"/>
        <v/>
      </c>
      <c r="AE48" s="41" t="str">
        <f t="shared" si="11"/>
        <v/>
      </c>
      <c r="AF48" s="8" t="str">
        <f t="shared" si="10"/>
        <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0.2</v>
      </c>
      <c r="B52" s="7" t="s">
        <v>210</v>
      </c>
      <c r="C52" s="42">
        <f t="shared" si="12"/>
        <v>0.2</v>
      </c>
      <c r="D52" s="42">
        <f t="shared" si="12"/>
        <v>0.2</v>
      </c>
      <c r="E52" s="42" t="str">
        <f t="shared" si="12"/>
        <v/>
      </c>
      <c r="F52" s="42">
        <f t="shared" si="12"/>
        <v>0.2</v>
      </c>
      <c r="G52" s="42">
        <f t="shared" si="12"/>
        <v>0.2</v>
      </c>
      <c r="H52" s="42">
        <f t="shared" si="12"/>
        <v>0.2</v>
      </c>
      <c r="I52" s="42">
        <f t="shared" si="12"/>
        <v>0.2</v>
      </c>
      <c r="J52" s="42">
        <f t="shared" si="12"/>
        <v>0.2</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f t="shared" si="12"/>
        <v>0.2</v>
      </c>
      <c r="AC52" s="42" t="str">
        <f t="shared" si="12"/>
        <v/>
      </c>
      <c r="AD52" s="42" t="str">
        <f t="shared" si="12"/>
        <v/>
      </c>
      <c r="AE52" s="42">
        <f t="shared" si="12"/>
        <v>0.2</v>
      </c>
      <c r="AF52" s="8">
        <f t="shared" si="10"/>
        <v>1.7999999999999998</v>
      </c>
      <c r="AG52" s="3"/>
      <c r="AH52" s="3"/>
      <c r="AI52" s="3"/>
      <c r="AJ52" s="3"/>
      <c r="AK52" s="3"/>
      <c r="AL52" s="3"/>
      <c r="AM52" s="3"/>
      <c r="AN52" s="3"/>
      <c r="AO52" s="3"/>
      <c r="AP52" s="3"/>
      <c r="AQ52" s="3"/>
      <c r="AR52" s="3"/>
      <c r="AS52" s="3"/>
      <c r="AT52" s="3"/>
      <c r="AU52" s="3"/>
      <c r="AV52" s="3"/>
      <c r="AW52" s="3"/>
      <c r="AX52" s="3"/>
    </row>
    <row r="53" spans="1:50">
      <c r="C53" s="23">
        <f t="shared" ref="C53:AE53" si="13">IF(SUM(C40:C52)&gt;0,SUM(C40:C52),"")</f>
        <v>1</v>
      </c>
      <c r="D53" s="23">
        <f t="shared" si="13"/>
        <v>0.4</v>
      </c>
      <c r="E53" s="23" t="str">
        <f t="shared" si="13"/>
        <v/>
      </c>
      <c r="F53" s="23">
        <f t="shared" si="13"/>
        <v>1</v>
      </c>
      <c r="G53" s="23">
        <f t="shared" si="13"/>
        <v>1</v>
      </c>
      <c r="H53" s="23">
        <f t="shared" si="13"/>
        <v>1</v>
      </c>
      <c r="I53" s="23">
        <f t="shared" si="13"/>
        <v>1</v>
      </c>
      <c r="J53" s="23">
        <f t="shared" si="13"/>
        <v>1</v>
      </c>
      <c r="K53" s="23" t="str">
        <f t="shared" si="13"/>
        <v/>
      </c>
      <c r="L53" s="23" t="str">
        <f t="shared" si="13"/>
        <v/>
      </c>
      <c r="M53" s="23" t="str">
        <f t="shared" si="13"/>
        <v/>
      </c>
      <c r="N53" s="23" t="str">
        <f t="shared" si="13"/>
        <v/>
      </c>
      <c r="O53" s="23" t="str">
        <f t="shared" si="13"/>
        <v/>
      </c>
      <c r="P53" s="23" t="str">
        <f t="shared" si="13"/>
        <v/>
      </c>
      <c r="Q53" s="23" t="str">
        <f t="shared" si="13"/>
        <v/>
      </c>
      <c r="R53" s="23" t="str">
        <f t="shared" si="13"/>
        <v/>
      </c>
      <c r="S53" s="23" t="str">
        <f t="shared" si="13"/>
        <v/>
      </c>
      <c r="T53" s="23" t="str">
        <f t="shared" si="13"/>
        <v/>
      </c>
      <c r="U53" s="23" t="str">
        <f t="shared" si="13"/>
        <v/>
      </c>
      <c r="V53" s="23" t="str">
        <f t="shared" si="13"/>
        <v/>
      </c>
      <c r="W53" s="23" t="str">
        <f t="shared" si="13"/>
        <v/>
      </c>
      <c r="X53" s="23" t="str">
        <f t="shared" si="13"/>
        <v/>
      </c>
      <c r="Y53" s="23" t="str">
        <f t="shared" si="13"/>
        <v/>
      </c>
      <c r="Z53" s="23" t="str">
        <f t="shared" si="13"/>
        <v/>
      </c>
      <c r="AA53" s="23" t="str">
        <f t="shared" si="13"/>
        <v/>
      </c>
      <c r="AB53" s="23">
        <f t="shared" si="13"/>
        <v>0.4</v>
      </c>
      <c r="AC53" s="23" t="str">
        <f t="shared" si="13"/>
        <v/>
      </c>
      <c r="AD53" s="23" t="str">
        <f t="shared" si="13"/>
        <v/>
      </c>
      <c r="AE53" s="23">
        <f t="shared" si="13"/>
        <v>0.4</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t="str">
        <f>IFERROR(VLOOKUP($B$55,'PLOs-TQF-Mapping'!$C$54:$AF$59,J$56)*J41,"")</f>
        <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t="str">
        <f t="shared" ref="AF59:AF70" si="14">IF(SUM(C59:AE59)&gt;0,SUM(C59:AE59),"")</f>
        <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f>IFERROR(VLOOKUP($B$55,'PLOs-TQF-Mapping'!$C$54:$AF$59,H$56)*H42,"")</f>
        <v>2.3076923076923079</v>
      </c>
      <c r="I60" s="104" t="str">
        <f>IFERROR(VLOOKUP($B$55,'PLOs-TQF-Mapping'!$C$54:$AF$59,I$56)*I42,"")</f>
        <v/>
      </c>
      <c r="J60" s="104">
        <f>IFERROR(VLOOKUP($B$55,'PLOs-TQF-Mapping'!$C$54:$AF$59,J$56)*J42,"")</f>
        <v>2.0583924842600303</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f t="shared" si="14"/>
        <v>4.3660847919523382</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f>IFERROR(VLOOKUP($B$55,'PLOs-TQF-Mapping'!$C$54:$AF$59,H$56)*H46,"")</f>
        <v>0.76923076923076938</v>
      </c>
      <c r="I64" s="104" t="str">
        <f>IFERROR(VLOOKUP($B$55,'PLOs-TQF-Mapping'!$C$54:$AF$59,I$56)*I46,"")</f>
        <v/>
      </c>
      <c r="J64" s="104">
        <f>IFERROR(VLOOKUP($B$55,'PLOs-TQF-Mapping'!$C$54:$AF$59,J$56)*J46,"")</f>
        <v>0.68613082808667691</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f t="shared" si="14"/>
        <v>1.4553615973174463</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f>IFERROR(VLOOKUP($B$55,'PLOs-TQF-Mapping'!$C$54:$AF$59,H$56)*H52,"")</f>
        <v>0.76923076923076938</v>
      </c>
      <c r="I70" s="104" t="str">
        <f>IFERROR(VLOOKUP($B$55,'PLOs-TQF-Mapping'!$C$54:$AF$59,I$56)*I52,"")</f>
        <v/>
      </c>
      <c r="J70" s="104">
        <f>IFERROR(VLOOKUP($B$55,'PLOs-TQF-Mapping'!$C$54:$AF$59,J$56)*J52,"")</f>
        <v>0.68613082808667691</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f t="shared" si="14"/>
        <v>1.4553615973174463</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t="str">
        <f t="shared" ref="AF76:AF87" si="15">IF(SUM(C76:AE76)&gt;0,SUM(C76:AE76),"")</f>
        <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t="str">
        <f t="shared" si="15"/>
        <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16">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t="str">
        <f t="shared" si="16"/>
        <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f>IFERROR(VLOOKUP($B$106,'PLOs-TQF-Mapping'!$C$54:$AF$59,F$56)*F42,"")</f>
        <v>2.7682126696832579</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f t="shared" si="17"/>
        <v>2.7682126696832579</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f>IFERROR(VLOOKUP($B$106,'PLOs-TQF-Mapping'!$C$54:$AF$59,F$56)*F46,"")</f>
        <v>0.92273755656108603</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f>IFERROR(VLOOKUP($B$106,'PLOs-TQF-Mapping'!$C$54:$AF$59,AB$56)*AB46,"")</f>
        <v>0.74761871199474295</v>
      </c>
      <c r="AC115" s="104" t="str">
        <f>IFERROR(VLOOKUP($B$106,'PLOs-TQF-Mapping'!$C$54:$AF$59,AC$56)*AC46,"")</f>
        <v/>
      </c>
      <c r="AD115" s="104" t="str">
        <f>IFERROR(VLOOKUP($B$106,'PLOs-TQF-Mapping'!$C$54:$AF$59,AD$56)*AD46,"")</f>
        <v/>
      </c>
      <c r="AE115" s="104">
        <f>IFERROR(VLOOKUP($B$106,'PLOs-TQF-Mapping'!$C$54:$AF$59,AE$56)*AE46,"")</f>
        <v>0.71874497234791357</v>
      </c>
      <c r="AF115" s="8">
        <f t="shared" si="17"/>
        <v>2.3891012409037424</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17"/>
        <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f>IFERROR(VLOOKUP($B$106,'PLOs-TQF-Mapping'!$C$54:$AF$59,F$56)*F52,"")</f>
        <v>0.92273755656108603</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f>IFERROR(VLOOKUP($B$106,'PLOs-TQF-Mapping'!$C$54:$AF$59,AB$56)*AB52,"")</f>
        <v>0.74761871199474295</v>
      </c>
      <c r="AC121" s="104" t="str">
        <f>IFERROR(VLOOKUP($B$106,'PLOs-TQF-Mapping'!$C$54:$AF$59,AC$56)*AC52,"")</f>
        <v/>
      </c>
      <c r="AD121" s="104" t="str">
        <f>IFERROR(VLOOKUP($B$106,'PLOs-TQF-Mapping'!$C$54:$AF$59,AD$56)*AD52,"")</f>
        <v/>
      </c>
      <c r="AE121" s="104">
        <f>IFERROR(VLOOKUP($B$106,'PLOs-TQF-Mapping'!$C$54:$AF$59,AE$56)*AE52,"")</f>
        <v>0.71874497234791357</v>
      </c>
      <c r="AF121" s="8">
        <f t="shared" si="17"/>
        <v>2.3891012409037424</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f>IFERROR(VLOOKUP($B$123,'PLOs-TQF-Mapping'!$C$54:$AF$59,AB$56)*AB46,"")</f>
        <v>0.74761871199474295</v>
      </c>
      <c r="AC132" s="104" t="str">
        <f>IFERROR(VLOOKUP($B$123,'PLOs-TQF-Mapping'!$C$54:$AF$59,AC$56)*AC46,"")</f>
        <v/>
      </c>
      <c r="AD132" s="104" t="str">
        <f>IFERROR(VLOOKUP($B$123,'PLOs-TQF-Mapping'!$C$54:$AF$59,AD$56)*AD46,"")</f>
        <v/>
      </c>
      <c r="AE132" s="104">
        <f>IFERROR(VLOOKUP($B$123,'PLOs-TQF-Mapping'!$C$54:$AF$59,AE$56)*AE46,"")</f>
        <v>0.71874497234791357</v>
      </c>
      <c r="AF132" s="8">
        <f t="shared" si="18"/>
        <v>1.4663636843426566</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f>IFERROR(VLOOKUP($B$123,'PLOs-TQF-Mapping'!$C$54:$AF$59,AB$56)*AB52,"")</f>
        <v>0.74761871199474295</v>
      </c>
      <c r="AC138" s="104" t="str">
        <f>IFERROR(VLOOKUP($B$123,'PLOs-TQF-Mapping'!$C$54:$AF$59,AC$56)*AC52,"")</f>
        <v/>
      </c>
      <c r="AD138" s="104" t="str">
        <f>IFERROR(VLOOKUP($B$123,'PLOs-TQF-Mapping'!$C$54:$AF$59,AD$56)*AD52,"")</f>
        <v/>
      </c>
      <c r="AE138" s="104">
        <f>IFERROR(VLOOKUP($B$123,'PLOs-TQF-Mapping'!$C$54:$AF$59,AE$56)*AE52,"")</f>
        <v>0.71874497234791357</v>
      </c>
      <c r="AF138" s="8">
        <f t="shared" si="18"/>
        <v>1.4663636843426566</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f>IFERROR(VLOOKUP($B$140,'PLOs-TQF-Mapping'!$C$54:$AF$59,C$56)*C42,"")</f>
        <v>2.4230769230769234</v>
      </c>
      <c r="D145" s="104" t="str">
        <f>IFERROR(VLOOKUP($B$140,'PLOs-TQF-Mapping'!$C$54:$AF$59,D$56)*D42,"")</f>
        <v/>
      </c>
      <c r="E145" s="104" t="str">
        <f>IFERROR(VLOOKUP($B$140,'PLOs-TQF-Mapping'!$C$54:$AF$59,E$56)*E42,"")</f>
        <v/>
      </c>
      <c r="F145" s="104">
        <f>IFERROR(VLOOKUP($B$140,'PLOs-TQF-Mapping'!$C$54:$AF$59,F$56)*F42,"")</f>
        <v>2.7682126696832579</v>
      </c>
      <c r="G145" s="104">
        <f>IFERROR(VLOOKUP($B$140,'PLOs-TQF-Mapping'!$C$54:$AF$59,G$56)*G42,"")</f>
        <v>2.7692307692307696</v>
      </c>
      <c r="H145" s="104">
        <f>IFERROR(VLOOKUP($B$140,'PLOs-TQF-Mapping'!$C$54:$AF$59,H$56)*H42,"")</f>
        <v>2.3076923076923079</v>
      </c>
      <c r="I145" s="104">
        <f>IFERROR(VLOOKUP($B$140,'PLOs-TQF-Mapping'!$C$54:$AF$59,I$56)*I42,"")</f>
        <v>2.7218891402714931</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f t="shared" si="19"/>
        <v>12.990101809954753</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f>IFERROR(VLOOKUP($B$140,'PLOs-TQF-Mapping'!$C$54:$AF$59,C$56)*C46,"")</f>
        <v>0.80769230769230793</v>
      </c>
      <c r="D149" s="104">
        <f>IFERROR(VLOOKUP($B$140,'PLOs-TQF-Mapping'!$C$54:$AF$59,D$56)*D46,"")</f>
        <v>0.82262842541193071</v>
      </c>
      <c r="E149" s="104" t="str">
        <f>IFERROR(VLOOKUP($B$140,'PLOs-TQF-Mapping'!$C$54:$AF$59,E$56)*E46,"")</f>
        <v/>
      </c>
      <c r="F149" s="104">
        <f>IFERROR(VLOOKUP($B$140,'PLOs-TQF-Mapping'!$C$54:$AF$59,F$56)*F46,"")</f>
        <v>0.92273755656108603</v>
      </c>
      <c r="G149" s="104">
        <f>IFERROR(VLOOKUP($B$140,'PLOs-TQF-Mapping'!$C$54:$AF$59,G$56)*G46,"")</f>
        <v>0.92307692307692324</v>
      </c>
      <c r="H149" s="104">
        <f>IFERROR(VLOOKUP($B$140,'PLOs-TQF-Mapping'!$C$54:$AF$59,H$56)*H46,"")</f>
        <v>0.76923076923076938</v>
      </c>
      <c r="I149" s="104">
        <f>IFERROR(VLOOKUP($B$140,'PLOs-TQF-Mapping'!$C$54:$AF$59,I$56)*I46,"")</f>
        <v>0.90729638009049784</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f t="shared" si="19"/>
        <v>5.1526623620635146</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f>IFERROR(VLOOKUP($B$140,'PLOs-TQF-Mapping'!$C$54:$AF$59,C$56)*C52,"")</f>
        <v>0.80769230769230793</v>
      </c>
      <c r="D155" s="104">
        <f>IFERROR(VLOOKUP($B$140,'PLOs-TQF-Mapping'!$C$54:$AF$59,D$56)*D52,"")</f>
        <v>0.82262842541193071</v>
      </c>
      <c r="E155" s="104" t="str">
        <f>IFERROR(VLOOKUP($B$140,'PLOs-TQF-Mapping'!$C$54:$AF$59,E$56)*E52,"")</f>
        <v/>
      </c>
      <c r="F155" s="104">
        <f>IFERROR(VLOOKUP($B$140,'PLOs-TQF-Mapping'!$C$54:$AF$59,F$56)*F52,"")</f>
        <v>0.92273755656108603</v>
      </c>
      <c r="G155" s="104">
        <f>IFERROR(VLOOKUP($B$140,'PLOs-TQF-Mapping'!$C$54:$AF$59,G$56)*G52,"")</f>
        <v>0.92307692307692324</v>
      </c>
      <c r="H155" s="104">
        <f>IFERROR(VLOOKUP($B$140,'PLOs-TQF-Mapping'!$C$54:$AF$59,H$56)*H52,"")</f>
        <v>0.76923076923076938</v>
      </c>
      <c r="I155" s="104">
        <f>IFERROR(VLOOKUP($B$140,'PLOs-TQF-Mapping'!$C$54:$AF$59,I$56)*I52,"")</f>
        <v>0.90729638009049784</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f t="shared" si="19"/>
        <v>5.1526623620635146</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X156"/>
  <sheetViews>
    <sheetView topLeftCell="A52"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0.86792452830188682</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51">
        <v>204315</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
      </c>
      <c r="E3" s="11" t="str">
        <f t="shared" si="0"/>
        <v/>
      </c>
      <c r="F3" s="11" t="str">
        <f t="shared" si="0"/>
        <v/>
      </c>
      <c r="G3" s="11" t="str">
        <f t="shared" si="0"/>
        <v/>
      </c>
      <c r="H3" s="11" t="str">
        <f t="shared" si="0"/>
        <v/>
      </c>
      <c r="I3" s="11" t="str">
        <f t="shared" si="0"/>
        <v/>
      </c>
      <c r="J3" s="11" t="str">
        <f>IF(COUNTIF(J6:J17,"x")&gt;0,"x","")</f>
        <v>x</v>
      </c>
      <c r="K3" s="11" t="str">
        <f t="shared" si="0"/>
        <v/>
      </c>
      <c r="L3" s="11" t="str">
        <f t="shared" si="0"/>
        <v/>
      </c>
      <c r="M3" s="11" t="str">
        <f t="shared" si="0"/>
        <v/>
      </c>
      <c r="N3" s="11" t="str">
        <f t="shared" si="0"/>
        <v/>
      </c>
      <c r="O3" s="11" t="str">
        <f t="shared" si="0"/>
        <v/>
      </c>
      <c r="P3" s="11" t="str">
        <f t="shared" si="0"/>
        <v/>
      </c>
      <c r="Q3" s="11" t="str">
        <f t="shared" si="0"/>
        <v/>
      </c>
      <c r="R3" s="11" t="str">
        <f t="shared" si="0"/>
        <v>x</v>
      </c>
      <c r="S3" s="11" t="str">
        <f t="shared" si="0"/>
        <v/>
      </c>
      <c r="T3" s="11" t="str">
        <f t="shared" si="0"/>
        <v/>
      </c>
      <c r="U3" s="11" t="str">
        <f t="shared" si="0"/>
        <v/>
      </c>
      <c r="V3" s="11" t="str">
        <f t="shared" si="0"/>
        <v/>
      </c>
      <c r="W3" s="11" t="str">
        <f t="shared" si="0"/>
        <v/>
      </c>
      <c r="X3" s="11" t="str">
        <f t="shared" si="0"/>
        <v/>
      </c>
      <c r="Y3" s="11" t="str">
        <f t="shared" si="0"/>
        <v/>
      </c>
      <c r="Z3" s="11" t="str">
        <f t="shared" si="0"/>
        <v/>
      </c>
      <c r="AA3" s="11" t="str">
        <f t="shared" si="0"/>
        <v/>
      </c>
      <c r="AB3" s="11" t="str">
        <f t="shared" si="0"/>
        <v/>
      </c>
      <c r="AC3" s="11" t="str">
        <f t="shared" si="0"/>
        <v/>
      </c>
      <c r="AD3" s="11" t="str">
        <f t="shared" si="0"/>
        <v/>
      </c>
      <c r="AE3" s="11" t="str">
        <f t="shared" si="0"/>
        <v/>
      </c>
    </row>
    <row r="4" spans="1:32">
      <c r="A4" s="52" t="s">
        <v>243</v>
      </c>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c r="B6" s="50"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2" ht="15" customHeight="1">
      <c r="A7" s="18">
        <v>70</v>
      </c>
      <c r="B7" s="50" t="s">
        <v>199</v>
      </c>
      <c r="C7" s="17"/>
      <c r="D7" s="17"/>
      <c r="E7" s="17"/>
      <c r="F7" s="17"/>
      <c r="G7" s="17"/>
      <c r="H7" s="17"/>
      <c r="I7" s="17"/>
      <c r="J7" s="17" t="s">
        <v>95</v>
      </c>
      <c r="K7" s="17"/>
      <c r="L7" s="17"/>
      <c r="M7" s="17"/>
      <c r="N7" s="17"/>
      <c r="O7" s="17"/>
      <c r="P7" s="17"/>
      <c r="Q7" s="17"/>
      <c r="R7" s="17" t="s">
        <v>95</v>
      </c>
      <c r="S7" s="17"/>
      <c r="T7" s="17"/>
      <c r="U7" s="17"/>
      <c r="V7" s="17"/>
      <c r="W7" s="17"/>
      <c r="X7" s="17"/>
      <c r="Y7" s="17"/>
      <c r="Z7" s="17"/>
      <c r="AA7" s="17"/>
      <c r="AB7" s="17"/>
      <c r="AC7" s="17"/>
      <c r="AD7" s="17"/>
      <c r="AE7" s="17"/>
    </row>
    <row r="8" spans="1:32" ht="15" customHeight="1">
      <c r="A8" s="18"/>
      <c r="B8" s="50"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50"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v>30</v>
      </c>
      <c r="B10" s="50" t="s">
        <v>202</v>
      </c>
      <c r="C10" s="17"/>
      <c r="D10" s="17"/>
      <c r="E10" s="17"/>
      <c r="F10" s="17"/>
      <c r="G10" s="17"/>
      <c r="H10" s="17"/>
      <c r="I10" s="17"/>
      <c r="J10" s="17"/>
      <c r="K10" s="17"/>
      <c r="L10" s="17"/>
      <c r="M10" s="17"/>
      <c r="N10" s="17"/>
      <c r="O10" s="17"/>
      <c r="P10" s="17"/>
      <c r="Q10" s="17"/>
      <c r="R10" s="17" t="s">
        <v>95</v>
      </c>
      <c r="S10" s="17"/>
      <c r="T10" s="17"/>
      <c r="U10" s="17"/>
      <c r="V10" s="17"/>
      <c r="W10" s="17"/>
      <c r="X10" s="17"/>
      <c r="Y10" s="17"/>
      <c r="Z10" s="17"/>
      <c r="AA10" s="17"/>
      <c r="AB10" s="17"/>
      <c r="AC10" s="17"/>
      <c r="AD10" s="17"/>
      <c r="AE10" s="17"/>
    </row>
    <row r="11" spans="1:32" ht="15" customHeight="1">
      <c r="A11" s="18"/>
      <c r="B11" s="50"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c r="B12" s="50" t="s">
        <v>204</v>
      </c>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row>
    <row r="13" spans="1:32" ht="15" customHeight="1">
      <c r="A13" s="18"/>
      <c r="B13" s="50"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2" ht="15" customHeight="1">
      <c r="A14" s="18"/>
      <c r="B14" s="50" t="s">
        <v>206</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2" ht="15" customHeight="1">
      <c r="A15" s="18"/>
      <c r="B15" s="50"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50"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50"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50" t="s">
        <v>244</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c r="B19" s="87" t="s">
        <v>245</v>
      </c>
    </row>
    <row r="20" spans="1:50" ht="15" customHeight="1">
      <c r="B20" t="s">
        <v>256</v>
      </c>
    </row>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0.7</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f t="shared" si="3"/>
        <v>0.60754716981132073</v>
      </c>
      <c r="K24" s="41" t="str">
        <f t="shared" si="3"/>
        <v/>
      </c>
      <c r="L24" s="41" t="str">
        <f t="shared" si="3"/>
        <v/>
      </c>
      <c r="M24" s="41" t="str">
        <f t="shared" si="3"/>
        <v/>
      </c>
      <c r="N24" s="41" t="str">
        <f t="shared" si="3"/>
        <v/>
      </c>
      <c r="O24" s="41" t="str">
        <f t="shared" si="3"/>
        <v/>
      </c>
      <c r="P24" s="41" t="str">
        <f t="shared" si="3"/>
        <v/>
      </c>
      <c r="Q24" s="41" t="str">
        <f t="shared" si="3"/>
        <v/>
      </c>
      <c r="R24" s="41">
        <f t="shared" si="3"/>
        <v>0.60754716981132073</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f t="shared" ref="AF24:AF35" si="4">IF(SUM(C24:AE24)&gt;0,SUM(C24:AE24),"")</f>
        <v>1.2150943396226415</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0.3</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f t="shared" si="3"/>
        <v>0.26037735849056604</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f t="shared" si="4"/>
        <v>0.26037735849056604</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v>
      </c>
      <c r="B29" s="7" t="s">
        <v>204</v>
      </c>
      <c r="C29" s="41" t="str">
        <f t="shared" si="3"/>
        <v/>
      </c>
      <c r="D29" s="41" t="str">
        <f t="shared" si="3"/>
        <v/>
      </c>
      <c r="E29" s="41" t="str">
        <f t="shared" si="3"/>
        <v/>
      </c>
      <c r="F29" s="41" t="str">
        <f t="shared" si="3"/>
        <v/>
      </c>
      <c r="G29" s="41" t="str">
        <f t="shared" si="3"/>
        <v/>
      </c>
      <c r="H29" s="41" t="str">
        <f t="shared" si="3"/>
        <v/>
      </c>
      <c r="I29" s="41" t="str">
        <f t="shared" si="3"/>
        <v/>
      </c>
      <c r="J29" s="41" t="str">
        <f t="shared" si="3"/>
        <v/>
      </c>
      <c r="K29" s="41" t="str">
        <f t="shared" si="3"/>
        <v/>
      </c>
      <c r="L29" s="41" t="str">
        <f t="shared" si="3"/>
        <v/>
      </c>
      <c r="M29" s="41" t="str">
        <f t="shared" si="3"/>
        <v/>
      </c>
      <c r="N29" s="41" t="str">
        <f t="shared" si="3"/>
        <v/>
      </c>
      <c r="O29" s="41" t="str">
        <f t="shared" si="3"/>
        <v/>
      </c>
      <c r="P29" s="41" t="str">
        <f t="shared" si="3"/>
        <v/>
      </c>
      <c r="Q29" s="41" t="str">
        <f t="shared" si="3"/>
        <v/>
      </c>
      <c r="R29" s="41" t="str">
        <f t="shared" si="3"/>
        <v/>
      </c>
      <c r="S29" s="41" t="str">
        <f t="shared" si="3"/>
        <v/>
      </c>
      <c r="T29" s="41" t="str">
        <f t="shared" si="3"/>
        <v/>
      </c>
      <c r="U29" s="41" t="str">
        <f t="shared" si="3"/>
        <v/>
      </c>
      <c r="V29" s="41" t="str">
        <f t="shared" si="3"/>
        <v/>
      </c>
      <c r="W29" s="41" t="str">
        <f t="shared" si="3"/>
        <v/>
      </c>
      <c r="X29" s="41" t="str">
        <f t="shared" si="3"/>
        <v/>
      </c>
      <c r="Y29" s="41" t="str">
        <f t="shared" si="3"/>
        <v/>
      </c>
      <c r="Z29" s="41" t="str">
        <f t="shared" si="3"/>
        <v/>
      </c>
      <c r="AA29" s="41" t="str">
        <f t="shared" si="3"/>
        <v/>
      </c>
      <c r="AB29" s="41" t="str">
        <f t="shared" si="3"/>
        <v/>
      </c>
      <c r="AC29" s="41" t="str">
        <f t="shared" si="3"/>
        <v/>
      </c>
      <c r="AD29" s="41" t="str">
        <f t="shared" si="3"/>
        <v/>
      </c>
      <c r="AE29" s="41" t="str">
        <f t="shared" si="3"/>
        <v/>
      </c>
      <c r="AF29" s="8" t="str">
        <f t="shared" si="4"/>
        <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v>
      </c>
      <c r="B31" s="7" t="s">
        <v>206</v>
      </c>
      <c r="C31" s="41" t="str">
        <f t="shared" si="3"/>
        <v/>
      </c>
      <c r="D31" s="41" t="str">
        <f t="shared" si="3"/>
        <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t="str">
        <f t="shared" si="3"/>
        <v/>
      </c>
      <c r="AE31" s="41" t="str">
        <f t="shared" si="3"/>
        <v/>
      </c>
      <c r="AF31" s="8" t="str">
        <f t="shared" si="4"/>
        <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5">IF(Z15="x",$B$1*$A32,"")</f>
        <v/>
      </c>
      <c r="AA32" s="41" t="str">
        <f t="shared" si="5"/>
        <v/>
      </c>
      <c r="AB32" s="41" t="str">
        <f t="shared" si="5"/>
        <v/>
      </c>
      <c r="AC32" s="41" t="str">
        <f t="shared" si="5"/>
        <v/>
      </c>
      <c r="AD32" s="41" t="str">
        <f t="shared" si="5"/>
        <v/>
      </c>
      <c r="AE32" s="41" t="str">
        <f t="shared" si="5"/>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6">IF(C16="x",$B$1*$A33,"")</f>
        <v/>
      </c>
      <c r="D33" s="41" t="str">
        <f t="shared" si="6"/>
        <v/>
      </c>
      <c r="E33" s="41" t="str">
        <f t="shared" si="6"/>
        <v/>
      </c>
      <c r="F33" s="41" t="str">
        <f t="shared" si="6"/>
        <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6"/>
        <v/>
      </c>
      <c r="D34" s="41" t="str">
        <f t="shared" si="6"/>
        <v/>
      </c>
      <c r="E34" s="41" t="str">
        <f t="shared" si="6"/>
        <v/>
      </c>
      <c r="F34" s="41" t="str">
        <f t="shared" si="6"/>
        <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6"/>
        <v/>
      </c>
      <c r="D35" s="41" t="str">
        <f t="shared" si="6"/>
        <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t="str">
        <f t="shared" si="6"/>
        <v/>
      </c>
      <c r="AE35" s="41" t="str">
        <f t="shared" si="6"/>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t="str">
        <f t="shared" ref="D36:AE36" si="7">IF(SUM(D23:D35)&gt;0,SUM(D23:D35),"")</f>
        <v/>
      </c>
      <c r="E36" s="22" t="str">
        <f t="shared" si="7"/>
        <v/>
      </c>
      <c r="F36" s="22" t="str">
        <f t="shared" si="7"/>
        <v/>
      </c>
      <c r="G36" s="22" t="str">
        <f t="shared" si="7"/>
        <v/>
      </c>
      <c r="H36" s="22" t="str">
        <f t="shared" si="7"/>
        <v/>
      </c>
      <c r="I36" s="22" t="str">
        <f t="shared" si="7"/>
        <v/>
      </c>
      <c r="J36" s="22">
        <f t="shared" si="7"/>
        <v>0.60754716981132073</v>
      </c>
      <c r="K36" s="22" t="str">
        <f t="shared" si="7"/>
        <v/>
      </c>
      <c r="L36" s="22" t="str">
        <f t="shared" si="7"/>
        <v/>
      </c>
      <c r="M36" s="22" t="str">
        <f t="shared" si="7"/>
        <v/>
      </c>
      <c r="N36" s="22" t="str">
        <f t="shared" si="7"/>
        <v/>
      </c>
      <c r="O36" s="22" t="str">
        <f t="shared" si="7"/>
        <v/>
      </c>
      <c r="P36" s="22" t="str">
        <f t="shared" si="7"/>
        <v/>
      </c>
      <c r="Q36" s="22" t="str">
        <f t="shared" si="7"/>
        <v/>
      </c>
      <c r="R36" s="22">
        <f t="shared" si="7"/>
        <v>0.86792452830188682</v>
      </c>
      <c r="S36" s="22" t="str">
        <f t="shared" si="7"/>
        <v/>
      </c>
      <c r="T36" s="22" t="str">
        <f t="shared" si="7"/>
        <v/>
      </c>
      <c r="U36" s="22" t="str">
        <f t="shared" si="7"/>
        <v/>
      </c>
      <c r="V36" s="22" t="str">
        <f t="shared" si="7"/>
        <v/>
      </c>
      <c r="W36" s="22" t="str">
        <f t="shared" si="7"/>
        <v/>
      </c>
      <c r="X36" s="22" t="str">
        <f t="shared" si="7"/>
        <v/>
      </c>
      <c r="Y36" s="22" t="str">
        <f t="shared" si="7"/>
        <v/>
      </c>
      <c r="Z36" s="22" t="str">
        <f t="shared" si="7"/>
        <v/>
      </c>
      <c r="AA36" s="22" t="str">
        <f t="shared" si="7"/>
        <v/>
      </c>
      <c r="AB36" s="22" t="str">
        <f t="shared" si="7"/>
        <v/>
      </c>
      <c r="AC36" s="22" t="str">
        <f t="shared" si="7"/>
        <v/>
      </c>
      <c r="AD36" s="22" t="str">
        <f t="shared" si="7"/>
        <v/>
      </c>
      <c r="AE36" s="22" t="str">
        <f t="shared" si="7"/>
        <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t="str">
        <f t="shared" si="9"/>
        <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0.7</v>
      </c>
      <c r="B41" s="7" t="s">
        <v>199</v>
      </c>
      <c r="C41" s="41" t="str">
        <f t="shared" si="9"/>
        <v/>
      </c>
      <c r="D41" s="41" t="str">
        <f t="shared" si="9"/>
        <v/>
      </c>
      <c r="E41" s="41" t="str">
        <f t="shared" si="9"/>
        <v/>
      </c>
      <c r="F41" s="41" t="str">
        <f t="shared" si="9"/>
        <v/>
      </c>
      <c r="G41" s="41" t="str">
        <f t="shared" si="9"/>
        <v/>
      </c>
      <c r="H41" s="41" t="str">
        <f t="shared" si="9"/>
        <v/>
      </c>
      <c r="I41" s="41" t="str">
        <f t="shared" si="9"/>
        <v/>
      </c>
      <c r="J41" s="41">
        <f t="shared" si="9"/>
        <v>0.7</v>
      </c>
      <c r="K41" s="41" t="str">
        <f t="shared" si="9"/>
        <v/>
      </c>
      <c r="L41" s="41" t="str">
        <f t="shared" si="9"/>
        <v/>
      </c>
      <c r="M41" s="41" t="str">
        <f t="shared" si="9"/>
        <v/>
      </c>
      <c r="N41" s="41" t="str">
        <f t="shared" si="9"/>
        <v/>
      </c>
      <c r="O41" s="41" t="str">
        <f t="shared" si="9"/>
        <v/>
      </c>
      <c r="P41" s="41" t="str">
        <f t="shared" si="9"/>
        <v/>
      </c>
      <c r="Q41" s="41" t="str">
        <f t="shared" si="9"/>
        <v/>
      </c>
      <c r="R41" s="41">
        <f t="shared" si="9"/>
        <v>0.7</v>
      </c>
      <c r="S41" s="41" t="str">
        <f t="shared" si="9"/>
        <v/>
      </c>
      <c r="T41" s="41" t="str">
        <f t="shared" si="9"/>
        <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f t="shared" ref="AF41:AF52" si="10">IF(SUM(C41:AE41)&gt;0,SUM(C41:AE41),"")</f>
        <v>1.4</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v>
      </c>
      <c r="B42" s="7" t="s">
        <v>200</v>
      </c>
      <c r="C42" s="41" t="str">
        <f t="shared" si="9"/>
        <v/>
      </c>
      <c r="D42" s="41" t="str">
        <f t="shared" si="9"/>
        <v/>
      </c>
      <c r="E42" s="41" t="str">
        <f t="shared" si="9"/>
        <v/>
      </c>
      <c r="F42" s="41" t="str">
        <f t="shared" si="9"/>
        <v/>
      </c>
      <c r="G42" s="41" t="str">
        <f t="shared" si="9"/>
        <v/>
      </c>
      <c r="H42" s="41" t="str">
        <f t="shared" si="9"/>
        <v/>
      </c>
      <c r="I42" s="41" t="str">
        <f t="shared" si="9"/>
        <v/>
      </c>
      <c r="J42" s="41" t="str">
        <f t="shared" si="9"/>
        <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t="str">
        <f t="shared" si="10"/>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0.3</v>
      </c>
      <c r="B44" s="7" t="s">
        <v>202</v>
      </c>
      <c r="C44" s="41" t="str">
        <f t="shared" si="9"/>
        <v/>
      </c>
      <c r="D44" s="41" t="str">
        <f t="shared" si="9"/>
        <v/>
      </c>
      <c r="E44" s="41" t="str">
        <f t="shared" si="9"/>
        <v/>
      </c>
      <c r="F44" s="41" t="str">
        <f t="shared" si="9"/>
        <v/>
      </c>
      <c r="G44" s="41" t="str">
        <f t="shared" si="9"/>
        <v/>
      </c>
      <c r="H44" s="41" t="str">
        <f t="shared" si="9"/>
        <v/>
      </c>
      <c r="I44" s="41" t="str">
        <f t="shared" si="9"/>
        <v/>
      </c>
      <c r="J44" s="41" t="str">
        <f t="shared" si="9"/>
        <v/>
      </c>
      <c r="K44" s="41" t="str">
        <f t="shared" si="9"/>
        <v/>
      </c>
      <c r="L44" s="41" t="str">
        <f t="shared" si="9"/>
        <v/>
      </c>
      <c r="M44" s="41" t="str">
        <f t="shared" si="9"/>
        <v/>
      </c>
      <c r="N44" s="41" t="str">
        <f t="shared" si="9"/>
        <v/>
      </c>
      <c r="O44" s="41" t="str">
        <f t="shared" si="9"/>
        <v/>
      </c>
      <c r="P44" s="41" t="str">
        <f t="shared" si="9"/>
        <v/>
      </c>
      <c r="Q44" s="41" t="str">
        <f t="shared" si="9"/>
        <v/>
      </c>
      <c r="R44" s="41">
        <f t="shared" si="9"/>
        <v>0.3</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f t="shared" si="10"/>
        <v>0.3</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v>
      </c>
      <c r="B46" s="7" t="s">
        <v>204</v>
      </c>
      <c r="C46" s="41" t="str">
        <f t="shared" si="9"/>
        <v/>
      </c>
      <c r="D46" s="41" t="str">
        <f t="shared" si="9"/>
        <v/>
      </c>
      <c r="E46" s="41" t="str">
        <f t="shared" si="9"/>
        <v/>
      </c>
      <c r="F46" s="41" t="str">
        <f t="shared" si="9"/>
        <v/>
      </c>
      <c r="G46" s="41" t="str">
        <f t="shared" si="9"/>
        <v/>
      </c>
      <c r="H46" s="41" t="str">
        <f t="shared" si="9"/>
        <v/>
      </c>
      <c r="I46" s="41" t="str">
        <f t="shared" si="9"/>
        <v/>
      </c>
      <c r="J46" s="41" t="str">
        <f t="shared" si="9"/>
        <v/>
      </c>
      <c r="K46" s="41" t="str">
        <f t="shared" si="9"/>
        <v/>
      </c>
      <c r="L46" s="41" t="str">
        <f t="shared" si="9"/>
        <v/>
      </c>
      <c r="M46" s="41" t="str">
        <f t="shared" si="9"/>
        <v/>
      </c>
      <c r="N46" s="41" t="str">
        <f t="shared" si="9"/>
        <v/>
      </c>
      <c r="O46" s="41" t="str">
        <f t="shared" si="9"/>
        <v/>
      </c>
      <c r="P46" s="41" t="str">
        <f t="shared" si="9"/>
        <v/>
      </c>
      <c r="Q46" s="41" t="str">
        <f t="shared" si="9"/>
        <v/>
      </c>
      <c r="R46" s="41" t="str">
        <f t="shared" si="9"/>
        <v/>
      </c>
      <c r="S46" s="41" t="str">
        <f t="shared" si="9"/>
        <v/>
      </c>
      <c r="T46" s="41" t="str">
        <f t="shared" si="9"/>
        <v/>
      </c>
      <c r="U46" s="41" t="str">
        <f t="shared" si="9"/>
        <v/>
      </c>
      <c r="V46" s="41" t="str">
        <f t="shared" si="9"/>
        <v/>
      </c>
      <c r="W46" s="41" t="str">
        <f t="shared" si="9"/>
        <v/>
      </c>
      <c r="X46" s="41" t="str">
        <f t="shared" si="9"/>
        <v/>
      </c>
      <c r="Y46" s="41" t="str">
        <f t="shared" si="9"/>
        <v/>
      </c>
      <c r="Z46" s="41" t="str">
        <f t="shared" si="9"/>
        <v/>
      </c>
      <c r="AA46" s="41" t="str">
        <f t="shared" si="9"/>
        <v/>
      </c>
      <c r="AB46" s="41" t="str">
        <f t="shared" si="9"/>
        <v/>
      </c>
      <c r="AC46" s="41" t="str">
        <f t="shared" si="9"/>
        <v/>
      </c>
      <c r="AD46" s="41" t="str">
        <f t="shared" si="9"/>
        <v/>
      </c>
      <c r="AE46" s="41" t="str">
        <f t="shared" si="9"/>
        <v/>
      </c>
      <c r="AF46" s="8" t="str">
        <f t="shared" si="10"/>
        <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v>
      </c>
      <c r="B48" s="7" t="s">
        <v>206</v>
      </c>
      <c r="C48" s="41" t="str">
        <f t="shared" si="9"/>
        <v/>
      </c>
      <c r="D48" s="41" t="str">
        <f t="shared" si="9"/>
        <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t="str">
        <f t="shared" si="11"/>
        <v/>
      </c>
      <c r="AE48" s="41" t="str">
        <f t="shared" si="11"/>
        <v/>
      </c>
      <c r="AF48" s="8" t="str">
        <f t="shared" si="10"/>
        <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v>
      </c>
      <c r="B49" s="7" t="s">
        <v>207</v>
      </c>
      <c r="C49" s="41" t="str">
        <f t="shared" ref="C49:AE52" si="12">IF(C15="x",$A49,"")</f>
        <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t="str">
        <f t="shared" si="12"/>
        <v/>
      </c>
      <c r="Y49" s="41" t="str">
        <f t="shared" si="12"/>
        <v/>
      </c>
      <c r="Z49" s="41" t="str">
        <f t="shared" si="12"/>
        <v/>
      </c>
      <c r="AA49" s="41" t="str">
        <f t="shared" si="12"/>
        <v/>
      </c>
      <c r="AB49" s="41" t="str">
        <f t="shared" si="12"/>
        <v/>
      </c>
      <c r="AC49" s="41" t="str">
        <f t="shared" si="12"/>
        <v/>
      </c>
      <c r="AD49" s="41" t="str">
        <f t="shared" si="12"/>
        <v/>
      </c>
      <c r="AE49" s="41" t="str">
        <f t="shared" si="12"/>
        <v/>
      </c>
      <c r="AF49" s="8" t="str">
        <f t="shared" si="10"/>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0</v>
      </c>
      <c r="B50" s="7" t="s">
        <v>208</v>
      </c>
      <c r="C50" s="41" t="str">
        <f t="shared" si="12"/>
        <v/>
      </c>
      <c r="D50" s="41" t="str">
        <f t="shared" si="12"/>
        <v/>
      </c>
      <c r="E50" s="41" t="str">
        <f t="shared" si="12"/>
        <v/>
      </c>
      <c r="F50" s="41" t="str">
        <f t="shared" si="12"/>
        <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t="str">
        <f t="shared" si="10"/>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0</v>
      </c>
      <c r="B51" s="7" t="s">
        <v>209</v>
      </c>
      <c r="C51" s="41" t="str">
        <f t="shared" si="12"/>
        <v/>
      </c>
      <c r="D51" s="41" t="str">
        <f t="shared" si="12"/>
        <v/>
      </c>
      <c r="E51" s="41" t="str">
        <f t="shared" si="12"/>
        <v/>
      </c>
      <c r="F51" s="41" t="str">
        <f t="shared" si="12"/>
        <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t="str">
        <f t="shared" si="10"/>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v>
      </c>
      <c r="B52" s="7" t="s">
        <v>210</v>
      </c>
      <c r="C52" s="42" t="str">
        <f t="shared" si="12"/>
        <v/>
      </c>
      <c r="D52" s="42" t="str">
        <f t="shared" si="12"/>
        <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t="str">
        <f t="shared" si="12"/>
        <v/>
      </c>
      <c r="AE52" s="42" t="str">
        <f t="shared" si="12"/>
        <v/>
      </c>
      <c r="AF52" s="8" t="str">
        <f t="shared" si="10"/>
        <v/>
      </c>
      <c r="AG52" s="3"/>
      <c r="AH52" s="3"/>
      <c r="AI52" s="3"/>
      <c r="AJ52" s="3"/>
      <c r="AK52" s="3"/>
      <c r="AL52" s="3"/>
      <c r="AM52" s="3"/>
      <c r="AN52" s="3"/>
      <c r="AO52" s="3"/>
      <c r="AP52" s="3"/>
      <c r="AQ52" s="3"/>
      <c r="AR52" s="3"/>
      <c r="AS52" s="3"/>
      <c r="AT52" s="3"/>
      <c r="AU52" s="3"/>
      <c r="AV52" s="3"/>
      <c r="AW52" s="3"/>
      <c r="AX52" s="3"/>
    </row>
    <row r="53" spans="1:50">
      <c r="C53" s="23" t="str">
        <f t="shared" ref="C53:AE53" si="13">IF(SUM(C40:C52)&gt;0,SUM(C40:C52),"")</f>
        <v/>
      </c>
      <c r="D53" s="23" t="str">
        <f t="shared" si="13"/>
        <v/>
      </c>
      <c r="E53" s="23" t="str">
        <f t="shared" si="13"/>
        <v/>
      </c>
      <c r="F53" s="23" t="str">
        <f t="shared" si="13"/>
        <v/>
      </c>
      <c r="G53" s="23" t="str">
        <f t="shared" si="13"/>
        <v/>
      </c>
      <c r="H53" s="23" t="str">
        <f t="shared" si="13"/>
        <v/>
      </c>
      <c r="I53" s="23" t="str">
        <f t="shared" si="13"/>
        <v/>
      </c>
      <c r="J53" s="23">
        <f t="shared" si="13"/>
        <v>0.7</v>
      </c>
      <c r="K53" s="23" t="str">
        <f t="shared" si="13"/>
        <v/>
      </c>
      <c r="L53" s="23" t="str">
        <f t="shared" si="13"/>
        <v/>
      </c>
      <c r="M53" s="23" t="str">
        <f t="shared" si="13"/>
        <v/>
      </c>
      <c r="N53" s="23" t="str">
        <f t="shared" si="13"/>
        <v/>
      </c>
      <c r="O53" s="23" t="str">
        <f t="shared" si="13"/>
        <v/>
      </c>
      <c r="P53" s="23" t="str">
        <f t="shared" si="13"/>
        <v/>
      </c>
      <c r="Q53" s="23" t="str">
        <f t="shared" si="13"/>
        <v/>
      </c>
      <c r="R53" s="23">
        <f t="shared" si="13"/>
        <v>1</v>
      </c>
      <c r="S53" s="23" t="str">
        <f t="shared" si="13"/>
        <v/>
      </c>
      <c r="T53" s="23" t="str">
        <f t="shared" si="13"/>
        <v/>
      </c>
      <c r="U53" s="23" t="str">
        <f t="shared" si="13"/>
        <v/>
      </c>
      <c r="V53" s="23" t="str">
        <f t="shared" si="13"/>
        <v/>
      </c>
      <c r="W53" s="23" t="str">
        <f t="shared" si="13"/>
        <v/>
      </c>
      <c r="X53" s="23" t="str">
        <f t="shared" si="13"/>
        <v/>
      </c>
      <c r="Y53" s="23" t="str">
        <f t="shared" si="13"/>
        <v/>
      </c>
      <c r="Z53" s="23" t="str">
        <f t="shared" si="13"/>
        <v/>
      </c>
      <c r="AA53" s="23" t="str">
        <f t="shared" si="13"/>
        <v/>
      </c>
      <c r="AB53" s="23" t="str">
        <f t="shared" si="13"/>
        <v/>
      </c>
      <c r="AC53" s="23" t="str">
        <f t="shared" si="13"/>
        <v/>
      </c>
      <c r="AD53" s="23" t="str">
        <f t="shared" si="13"/>
        <v/>
      </c>
      <c r="AE53" s="23" t="str">
        <f t="shared" si="13"/>
        <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2.4014578983033688</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14">IF(SUM(C59:AE59)&gt;0,SUM(C59:AE59),"")</f>
        <v>2.4014578983033688</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4"/>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t="str">
        <f t="shared" si="14"/>
        <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4"/>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f>IFERROR(VLOOKUP($B$72,'PLOs-TQF-Mapping'!$C$54:$AF$59,R$56)*R41,"")</f>
        <v>2.4704239008411659</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15">IF(SUM(C76:AE76)&gt;0,SUM(C76:AE76),"")</f>
        <v>2.4704239008411659</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f>IFERROR(VLOOKUP($B$72,'PLOs-TQF-Mapping'!$C$54:$AF$59,R$56)*R44,"")</f>
        <v>1.0587531003604997</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f t="shared" si="15"/>
        <v>1.0587531003604997</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t="str">
        <f>IFERROR(VLOOKUP($B$72,'PLOs-TQF-Mapping'!$C$54:$AF$59,R$56)*R46,"")</f>
        <v/>
      </c>
      <c r="S81" s="104" t="str">
        <f>IFERROR(VLOOKUP($B$72,'PLOs-TQF-Mapping'!$C$54:$AF$59,S$56)*S46,"")</f>
        <v/>
      </c>
      <c r="T81" s="104" t="str">
        <f>IFERROR(VLOOKUP($B$72,'PLOs-TQF-Mapping'!$C$54:$AF$59,T$56)*T46,"")</f>
        <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t="str">
        <f t="shared" si="15"/>
        <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f>IFERROR(VLOOKUP($B$89,'PLOs-TQF-Mapping'!$C$54:$AF$59,R$56)*R41,"")</f>
        <v>2.4704239008411659</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f t="shared" ref="AF93:AF104" si="16">IF(SUM(C93:AE93)&gt;0,SUM(C93:AE93),"")</f>
        <v>2.4704239008411659</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f>IFERROR(VLOOKUP($B$89,'PLOs-TQF-Mapping'!$C$54:$AF$59,R$56)*R44,"")</f>
        <v>1.0587531003604997</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f t="shared" si="16"/>
        <v>1.0587531003604997</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t="str">
        <f>IFERROR(VLOOKUP($B$89,'PLOs-TQF-Mapping'!$C$54:$AF$59,R$56)*R46,"")</f>
        <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t="str">
        <f t="shared" si="16"/>
        <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16"/>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t="str">
        <f>IFERROR(VLOOKUP($B$106,'PLOs-TQF-Mapping'!$C$54:$AF$59,AD$56)*AD46,"")</f>
        <v/>
      </c>
      <c r="AE115" s="104" t="str">
        <f>IFERROR(VLOOKUP($B$106,'PLOs-TQF-Mapping'!$C$54:$AF$59,AE$56)*AE46,"")</f>
        <v/>
      </c>
      <c r="AF115" s="8" t="str">
        <f t="shared" si="17"/>
        <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t="str">
        <f>IFERROR(VLOOKUP($B$106,'PLOs-TQF-Mapping'!$C$54:$AF$59,AD$56)*AD48,"")</f>
        <v/>
      </c>
      <c r="AE117" s="104" t="str">
        <f>IFERROR(VLOOKUP($B$106,'PLOs-TQF-Mapping'!$C$54:$AF$59,AE$56)*AE48,"")</f>
        <v/>
      </c>
      <c r="AF117" s="8" t="str">
        <f t="shared" si="17"/>
        <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17"/>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17"/>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17"/>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17"/>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18">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t="str">
        <f>IFERROR(VLOOKUP($B$123,'PLOs-TQF-Mapping'!$C$54:$AF$59,AA$56)*AA46,"")</f>
        <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t="str">
        <f t="shared" si="18"/>
        <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t="str">
        <f>IFERROR(VLOOKUP($B$123,'PLOs-TQF-Mapping'!$C$54:$AF$59,AE$56)*AE48,"")</f>
        <v/>
      </c>
      <c r="AF134" s="8" t="str">
        <f t="shared" si="18"/>
        <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18"/>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19">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t="str">
        <f t="shared" si="19"/>
        <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t="str">
        <f>IFERROR(VLOOKUP($B$140,'PLOs-TQF-Mapping'!$C$54:$AF$59,D$56)*D48,"")</f>
        <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t="str">
        <f t="shared" si="19"/>
        <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19"/>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19"/>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19"/>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19"/>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X156"/>
  <sheetViews>
    <sheetView topLeftCell="A34" zoomScaleNormal="100" workbookViewId="0">
      <selection activeCell="A55" sqref="A55:XFD155"/>
    </sheetView>
  </sheetViews>
  <sheetFormatPr defaultColWidth="14.42578125" defaultRowHeight="15"/>
  <cols>
    <col min="1" max="1" width="6.28515625" style="8" customWidth="1"/>
    <col min="2" max="2" width="17" style="3" customWidth="1"/>
    <col min="3" max="31" width="3.7109375" style="8" customWidth="1"/>
    <col min="32" max="32" width="4.7109375" style="8" customWidth="1"/>
    <col min="33" max="16384" width="14.42578125" style="3"/>
  </cols>
  <sheetData>
    <row r="1" spans="1:32" ht="15" customHeight="1">
      <c r="A1" s="1"/>
      <c r="B1" s="44">
        <f>VLOOKUP(A2,Grading!C4:M67,11,TRUE)</f>
        <v>0.8571428571428571</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2">
      <c r="A2" s="45">
        <v>204362</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2">
      <c r="A3" s="5"/>
      <c r="B3" s="239" t="s">
        <v>221</v>
      </c>
      <c r="C3" s="11" t="str">
        <f t="shared" ref="C3:AE3" si="0">IF(COUNTIF(C6:C17,"x")&gt;0,"x","")</f>
        <v/>
      </c>
      <c r="D3" s="11" t="str">
        <f t="shared" si="0"/>
        <v>x</v>
      </c>
      <c r="E3" s="11" t="str">
        <f t="shared" si="0"/>
        <v/>
      </c>
      <c r="F3" s="11" t="str">
        <f t="shared" si="0"/>
        <v/>
      </c>
      <c r="G3" s="11" t="str">
        <f t="shared" si="0"/>
        <v/>
      </c>
      <c r="H3" s="11" t="str">
        <f t="shared" si="0"/>
        <v/>
      </c>
      <c r="I3" s="11" t="str">
        <f t="shared" si="0"/>
        <v/>
      </c>
      <c r="J3" s="11" t="str">
        <f t="shared" si="0"/>
        <v/>
      </c>
      <c r="K3" s="11" t="str">
        <f t="shared" si="0"/>
        <v>x</v>
      </c>
      <c r="L3" s="11" t="str">
        <f t="shared" si="0"/>
        <v/>
      </c>
      <c r="M3" s="11" t="str">
        <f t="shared" si="0"/>
        <v/>
      </c>
      <c r="N3" s="11" t="str">
        <f t="shared" si="0"/>
        <v/>
      </c>
      <c r="O3" s="11" t="str">
        <f t="shared" si="0"/>
        <v/>
      </c>
      <c r="P3" s="11" t="str">
        <f t="shared" si="0"/>
        <v>x</v>
      </c>
      <c r="Q3" s="11" t="str">
        <f t="shared" si="0"/>
        <v/>
      </c>
      <c r="R3" s="11" t="str">
        <f t="shared" si="0"/>
        <v>x</v>
      </c>
      <c r="S3" s="11" t="str">
        <f t="shared" si="0"/>
        <v/>
      </c>
      <c r="T3" s="11" t="str">
        <f t="shared" si="0"/>
        <v>x</v>
      </c>
      <c r="U3" s="11" t="str">
        <f t="shared" si="0"/>
        <v>x</v>
      </c>
      <c r="V3" s="11" t="str">
        <f t="shared" si="0"/>
        <v/>
      </c>
      <c r="W3" s="11" t="str">
        <f t="shared" si="0"/>
        <v/>
      </c>
      <c r="X3" s="11" t="str">
        <f t="shared" si="0"/>
        <v/>
      </c>
      <c r="Y3" s="11" t="str">
        <f t="shared" si="0"/>
        <v/>
      </c>
      <c r="Z3" s="11" t="str">
        <f t="shared" si="0"/>
        <v/>
      </c>
      <c r="AA3" s="11" t="str">
        <f t="shared" si="0"/>
        <v>x</v>
      </c>
      <c r="AB3" s="11" t="str">
        <f t="shared" si="0"/>
        <v>x</v>
      </c>
      <c r="AC3" s="11" t="str">
        <f t="shared" si="0"/>
        <v/>
      </c>
      <c r="AD3" s="11" t="str">
        <f t="shared" si="0"/>
        <v/>
      </c>
      <c r="AE3" s="11" t="str">
        <f t="shared" si="0"/>
        <v>x</v>
      </c>
    </row>
    <row r="4" spans="1:32">
      <c r="A4" s="88" t="s">
        <v>257</v>
      </c>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2"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2" ht="20.25" customHeight="1">
      <c r="A6" s="18"/>
      <c r="B6" s="7"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2" ht="15" customHeight="1">
      <c r="A7" s="18"/>
      <c r="B7" s="7" t="s">
        <v>199</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row>
    <row r="8" spans="1:32" ht="15" customHeight="1">
      <c r="A8" s="18"/>
      <c r="B8" s="7"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2"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2"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2" ht="15" customHeight="1">
      <c r="A11" s="18"/>
      <c r="B11" s="50"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2" ht="15" customHeight="1">
      <c r="A12" s="18">
        <v>30</v>
      </c>
      <c r="B12" s="49" t="s">
        <v>204</v>
      </c>
      <c r="C12" s="17"/>
      <c r="D12" s="17" t="s">
        <v>95</v>
      </c>
      <c r="E12" s="17"/>
      <c r="F12" s="17"/>
      <c r="G12" s="17"/>
      <c r="H12" s="17"/>
      <c r="I12" s="17"/>
      <c r="J12" s="17"/>
      <c r="K12" s="17" t="s">
        <v>95</v>
      </c>
      <c r="L12" s="17"/>
      <c r="M12" s="17"/>
      <c r="N12" s="17"/>
      <c r="O12" s="17"/>
      <c r="P12" s="17" t="s">
        <v>95</v>
      </c>
      <c r="Q12" s="17"/>
      <c r="R12" s="17" t="s">
        <v>95</v>
      </c>
      <c r="S12" s="17"/>
      <c r="T12" s="17" t="s">
        <v>95</v>
      </c>
      <c r="U12" s="17" t="s">
        <v>95</v>
      </c>
      <c r="V12" s="17"/>
      <c r="W12" s="17"/>
      <c r="X12" s="17"/>
      <c r="Y12" s="17"/>
      <c r="Z12" s="17"/>
      <c r="AA12" s="17" t="s">
        <v>95</v>
      </c>
      <c r="AB12" s="17" t="s">
        <v>95</v>
      </c>
      <c r="AC12" s="17"/>
      <c r="AD12" s="17"/>
      <c r="AE12" s="17" t="s">
        <v>95</v>
      </c>
    </row>
    <row r="13" spans="1:32" ht="15" customHeight="1">
      <c r="A13" s="18">
        <v>50</v>
      </c>
      <c r="B13" s="49" t="s">
        <v>205</v>
      </c>
      <c r="C13" s="17"/>
      <c r="D13" s="17" t="s">
        <v>95</v>
      </c>
      <c r="E13" s="17"/>
      <c r="F13" s="17"/>
      <c r="G13" s="17"/>
      <c r="H13" s="17"/>
      <c r="I13" s="17"/>
      <c r="J13" s="17"/>
      <c r="K13" s="17" t="s">
        <v>95</v>
      </c>
      <c r="L13" s="17"/>
      <c r="M13" s="17"/>
      <c r="N13" s="17"/>
      <c r="O13" s="17"/>
      <c r="P13" s="17" t="s">
        <v>95</v>
      </c>
      <c r="Q13" s="17"/>
      <c r="R13" s="17" t="s">
        <v>95</v>
      </c>
      <c r="S13" s="17"/>
      <c r="T13" s="17" t="s">
        <v>95</v>
      </c>
      <c r="U13" s="17" t="s">
        <v>95</v>
      </c>
      <c r="V13" s="17"/>
      <c r="W13" s="17"/>
      <c r="X13" s="17"/>
      <c r="Y13" s="17"/>
      <c r="Z13" s="17"/>
      <c r="AA13" s="17" t="s">
        <v>95</v>
      </c>
      <c r="AB13" s="17" t="s">
        <v>95</v>
      </c>
      <c r="AC13" s="17"/>
      <c r="AD13" s="17"/>
      <c r="AE13" s="17" t="s">
        <v>95</v>
      </c>
    </row>
    <row r="14" spans="1:32" ht="15" customHeight="1">
      <c r="A14" s="18">
        <v>20</v>
      </c>
      <c r="B14" s="49" t="s">
        <v>206</v>
      </c>
      <c r="C14" s="17"/>
      <c r="D14" s="17" t="s">
        <v>95</v>
      </c>
      <c r="E14" s="17"/>
      <c r="F14" s="17"/>
      <c r="G14" s="17"/>
      <c r="H14" s="17"/>
      <c r="I14" s="17"/>
      <c r="J14" s="17"/>
      <c r="K14" s="17" t="s">
        <v>95</v>
      </c>
      <c r="L14" s="17"/>
      <c r="M14" s="17"/>
      <c r="N14" s="17"/>
      <c r="O14" s="17"/>
      <c r="P14" s="17" t="s">
        <v>95</v>
      </c>
      <c r="Q14" s="17"/>
      <c r="R14" s="17" t="s">
        <v>95</v>
      </c>
      <c r="S14" s="17"/>
      <c r="T14" s="17" t="s">
        <v>95</v>
      </c>
      <c r="U14" s="17" t="s">
        <v>95</v>
      </c>
      <c r="V14" s="17"/>
      <c r="W14" s="17"/>
      <c r="X14" s="17"/>
      <c r="Y14" s="17"/>
      <c r="Z14" s="17"/>
      <c r="AA14" s="17" t="s">
        <v>95</v>
      </c>
      <c r="AB14" s="17" t="s">
        <v>95</v>
      </c>
      <c r="AC14" s="17"/>
      <c r="AD14" s="17"/>
      <c r="AE14" s="17" t="s">
        <v>95</v>
      </c>
    </row>
    <row r="15" spans="1:32" ht="15" customHeight="1">
      <c r="A15" s="18"/>
      <c r="B15" s="7" t="s">
        <v>207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2" ht="15" customHeight="1">
      <c r="A16" s="18"/>
      <c r="B16" s="50" t="s">
        <v>208</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c r="B17" s="7" t="s">
        <v>209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c r="B18" s="7" t="s">
        <v>210</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50" ht="15" customHeight="1">
      <c r="A19" s="8">
        <f>SUM(A6:A18)</f>
        <v>100</v>
      </c>
      <c r="B19" s="3" t="s">
        <v>258</v>
      </c>
    </row>
    <row r="20" spans="1:50" ht="15" customHeight="1">
      <c r="B20" t="s">
        <v>259</v>
      </c>
    </row>
    <row r="21" spans="1:50" ht="15" customHeight="1">
      <c r="B21" s="3" t="s">
        <v>212</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v>
      </c>
      <c r="B24" s="7" t="s">
        <v>199</v>
      </c>
      <c r="C24" s="41" t="str">
        <f t="shared" ref="C24:AE32" si="3">IF(C7="x",$B$1*$A24,"")</f>
        <v/>
      </c>
      <c r="D24" s="41" t="str">
        <f t="shared" si="3"/>
        <v/>
      </c>
      <c r="E24" s="41" t="str">
        <f t="shared" si="3"/>
        <v/>
      </c>
      <c r="F24" s="41" t="str">
        <f t="shared" si="3"/>
        <v/>
      </c>
      <c r="G24" s="41" t="str">
        <f t="shared" si="3"/>
        <v/>
      </c>
      <c r="H24" s="41" t="str">
        <f t="shared" si="3"/>
        <v/>
      </c>
      <c r="I24" s="41" t="str">
        <f t="shared" si="3"/>
        <v/>
      </c>
      <c r="J24" s="41" t="str">
        <f t="shared" si="3"/>
        <v/>
      </c>
      <c r="K24" s="41" t="str">
        <f t="shared" si="3"/>
        <v/>
      </c>
      <c r="L24" s="41" t="str">
        <f t="shared" si="3"/>
        <v/>
      </c>
      <c r="M24" s="41" t="str">
        <f t="shared" si="3"/>
        <v/>
      </c>
      <c r="N24" s="41" t="str">
        <f t="shared" si="3"/>
        <v/>
      </c>
      <c r="O24" s="41" t="str">
        <f t="shared" si="3"/>
        <v/>
      </c>
      <c r="P24" s="41" t="str">
        <f t="shared" si="3"/>
        <v/>
      </c>
      <c r="Q24" s="41" t="str">
        <f t="shared" si="3"/>
        <v/>
      </c>
      <c r="R24" s="41" t="str">
        <f t="shared" si="3"/>
        <v/>
      </c>
      <c r="S24" s="41" t="str">
        <f t="shared" si="3"/>
        <v/>
      </c>
      <c r="T24" s="41" t="str">
        <f t="shared" si="3"/>
        <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t="str">
        <f t="shared" ref="AF24:AF35" si="4">IF(SUM(C24:AE24)&gt;0,SUM(C24:AE24),"")</f>
        <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0.3</v>
      </c>
      <c r="B29" s="7" t="s">
        <v>204</v>
      </c>
      <c r="C29" s="41" t="str">
        <f t="shared" ref="C29:AE29" si="5">IF(C12="x",$B$1*$A29,"")</f>
        <v/>
      </c>
      <c r="D29" s="41">
        <f t="shared" si="5"/>
        <v>0.25714285714285712</v>
      </c>
      <c r="E29" s="41" t="str">
        <f t="shared" si="5"/>
        <v/>
      </c>
      <c r="F29" s="41" t="str">
        <f t="shared" si="5"/>
        <v/>
      </c>
      <c r="G29" s="41" t="str">
        <f t="shared" si="5"/>
        <v/>
      </c>
      <c r="H29" s="41" t="str">
        <f t="shared" si="5"/>
        <v/>
      </c>
      <c r="I29" s="41" t="str">
        <f t="shared" si="5"/>
        <v/>
      </c>
      <c r="J29" s="41" t="str">
        <f t="shared" si="5"/>
        <v/>
      </c>
      <c r="K29" s="41">
        <f t="shared" si="5"/>
        <v>0.25714285714285712</v>
      </c>
      <c r="L29" s="41" t="str">
        <f t="shared" si="5"/>
        <v/>
      </c>
      <c r="M29" s="41" t="str">
        <f t="shared" si="5"/>
        <v/>
      </c>
      <c r="N29" s="41" t="str">
        <f t="shared" si="5"/>
        <v/>
      </c>
      <c r="O29" s="41" t="str">
        <f t="shared" si="5"/>
        <v/>
      </c>
      <c r="P29" s="41">
        <f t="shared" si="5"/>
        <v>0.25714285714285712</v>
      </c>
      <c r="Q29" s="41" t="str">
        <f t="shared" si="5"/>
        <v/>
      </c>
      <c r="R29" s="41">
        <f t="shared" si="5"/>
        <v>0.25714285714285712</v>
      </c>
      <c r="S29" s="41" t="str">
        <f t="shared" si="5"/>
        <v/>
      </c>
      <c r="T29" s="41">
        <f t="shared" si="5"/>
        <v>0.25714285714285712</v>
      </c>
      <c r="U29" s="41">
        <f t="shared" si="5"/>
        <v>0.25714285714285712</v>
      </c>
      <c r="V29" s="41" t="str">
        <f t="shared" si="5"/>
        <v/>
      </c>
      <c r="W29" s="41" t="str">
        <f t="shared" si="5"/>
        <v/>
      </c>
      <c r="X29" s="41" t="str">
        <f t="shared" si="5"/>
        <v/>
      </c>
      <c r="Y29" s="41" t="str">
        <f t="shared" si="5"/>
        <v/>
      </c>
      <c r="Z29" s="41" t="str">
        <f t="shared" si="5"/>
        <v/>
      </c>
      <c r="AA29" s="41">
        <f t="shared" si="5"/>
        <v>0.25714285714285712</v>
      </c>
      <c r="AB29" s="41">
        <f t="shared" si="5"/>
        <v>0.25714285714285712</v>
      </c>
      <c r="AC29" s="41" t="str">
        <f t="shared" si="5"/>
        <v/>
      </c>
      <c r="AD29" s="41" t="str">
        <f t="shared" si="5"/>
        <v/>
      </c>
      <c r="AE29" s="41">
        <f t="shared" si="5"/>
        <v>0.25714285714285712</v>
      </c>
      <c r="AF29" s="8">
        <f t="shared" si="4"/>
        <v>2.3142857142857141</v>
      </c>
    </row>
    <row r="30" spans="1:50" ht="15" customHeight="1">
      <c r="A30" s="21">
        <f t="shared" si="1"/>
        <v>0.5</v>
      </c>
      <c r="B30" s="7" t="s">
        <v>205</v>
      </c>
      <c r="C30" s="41" t="str">
        <f t="shared" ref="C30:AE30" si="6">IF(C13="x",$B$1*$A30,"")</f>
        <v/>
      </c>
      <c r="D30" s="41">
        <f t="shared" si="6"/>
        <v>0.42857142857142855</v>
      </c>
      <c r="E30" s="41" t="str">
        <f t="shared" si="6"/>
        <v/>
      </c>
      <c r="F30" s="41" t="str">
        <f t="shared" si="6"/>
        <v/>
      </c>
      <c r="G30" s="41" t="str">
        <f t="shared" si="6"/>
        <v/>
      </c>
      <c r="H30" s="41" t="str">
        <f t="shared" si="6"/>
        <v/>
      </c>
      <c r="I30" s="41" t="str">
        <f t="shared" si="6"/>
        <v/>
      </c>
      <c r="J30" s="41" t="str">
        <f t="shared" si="6"/>
        <v/>
      </c>
      <c r="K30" s="41">
        <f t="shared" si="6"/>
        <v>0.42857142857142855</v>
      </c>
      <c r="L30" s="41" t="str">
        <f t="shared" si="6"/>
        <v/>
      </c>
      <c r="M30" s="41" t="str">
        <f t="shared" si="6"/>
        <v/>
      </c>
      <c r="N30" s="41" t="str">
        <f t="shared" si="6"/>
        <v/>
      </c>
      <c r="O30" s="41" t="str">
        <f t="shared" si="6"/>
        <v/>
      </c>
      <c r="P30" s="41">
        <f t="shared" si="6"/>
        <v>0.42857142857142855</v>
      </c>
      <c r="Q30" s="41" t="str">
        <f t="shared" si="6"/>
        <v/>
      </c>
      <c r="R30" s="41">
        <f t="shared" si="6"/>
        <v>0.42857142857142855</v>
      </c>
      <c r="S30" s="41" t="str">
        <f t="shared" si="6"/>
        <v/>
      </c>
      <c r="T30" s="41">
        <f t="shared" si="6"/>
        <v>0.42857142857142855</v>
      </c>
      <c r="U30" s="41">
        <f t="shared" si="6"/>
        <v>0.42857142857142855</v>
      </c>
      <c r="V30" s="41" t="str">
        <f t="shared" si="6"/>
        <v/>
      </c>
      <c r="W30" s="41" t="str">
        <f t="shared" si="6"/>
        <v/>
      </c>
      <c r="X30" s="41" t="str">
        <f t="shared" si="6"/>
        <v/>
      </c>
      <c r="Y30" s="41" t="str">
        <f t="shared" si="6"/>
        <v/>
      </c>
      <c r="Z30" s="41" t="str">
        <f t="shared" si="6"/>
        <v/>
      </c>
      <c r="AA30" s="41">
        <f t="shared" si="6"/>
        <v>0.42857142857142855</v>
      </c>
      <c r="AB30" s="41">
        <f t="shared" si="6"/>
        <v>0.42857142857142855</v>
      </c>
      <c r="AC30" s="41" t="str">
        <f t="shared" si="6"/>
        <v/>
      </c>
      <c r="AD30" s="41" t="str">
        <f t="shared" si="6"/>
        <v/>
      </c>
      <c r="AE30" s="41">
        <f t="shared" si="6"/>
        <v>0.42857142857142855</v>
      </c>
      <c r="AF30" s="8">
        <f t="shared" si="4"/>
        <v>3.8571428571428563</v>
      </c>
    </row>
    <row r="31" spans="1:50" s="8" customFormat="1" ht="15" customHeight="1">
      <c r="A31" s="21">
        <f t="shared" si="1"/>
        <v>0.2</v>
      </c>
      <c r="B31" s="7" t="s">
        <v>206</v>
      </c>
      <c r="C31" s="41" t="str">
        <f t="shared" si="3"/>
        <v/>
      </c>
      <c r="D31" s="41">
        <f t="shared" si="3"/>
        <v>0.17142857142857143</v>
      </c>
      <c r="E31" s="41" t="str">
        <f t="shared" si="3"/>
        <v/>
      </c>
      <c r="F31" s="41" t="str">
        <f t="shared" si="3"/>
        <v/>
      </c>
      <c r="G31" s="41" t="str">
        <f t="shared" si="3"/>
        <v/>
      </c>
      <c r="H31" s="41" t="str">
        <f t="shared" si="3"/>
        <v/>
      </c>
      <c r="I31" s="41" t="str">
        <f t="shared" si="3"/>
        <v/>
      </c>
      <c r="J31" s="41" t="str">
        <f t="shared" si="3"/>
        <v/>
      </c>
      <c r="K31" s="41">
        <f t="shared" si="3"/>
        <v>0.17142857142857143</v>
      </c>
      <c r="L31" s="41" t="str">
        <f t="shared" si="3"/>
        <v/>
      </c>
      <c r="M31" s="41" t="str">
        <f t="shared" si="3"/>
        <v/>
      </c>
      <c r="N31" s="41" t="str">
        <f t="shared" si="3"/>
        <v/>
      </c>
      <c r="O31" s="41" t="str">
        <f t="shared" si="3"/>
        <v/>
      </c>
      <c r="P31" s="41">
        <f t="shared" si="3"/>
        <v>0.17142857142857143</v>
      </c>
      <c r="Q31" s="41" t="str">
        <f t="shared" si="3"/>
        <v/>
      </c>
      <c r="R31" s="41">
        <f t="shared" si="3"/>
        <v>0.17142857142857143</v>
      </c>
      <c r="S31" s="41" t="str">
        <f t="shared" si="3"/>
        <v/>
      </c>
      <c r="T31" s="41">
        <f t="shared" si="3"/>
        <v>0.17142857142857143</v>
      </c>
      <c r="U31" s="41">
        <f t="shared" si="3"/>
        <v>0.17142857142857143</v>
      </c>
      <c r="V31" s="41" t="str">
        <f t="shared" si="3"/>
        <v/>
      </c>
      <c r="W31" s="41" t="str">
        <f t="shared" si="3"/>
        <v/>
      </c>
      <c r="X31" s="41" t="str">
        <f t="shared" si="3"/>
        <v/>
      </c>
      <c r="Y31" s="41" t="str">
        <f t="shared" si="3"/>
        <v/>
      </c>
      <c r="Z31" s="41" t="str">
        <f t="shared" si="3"/>
        <v/>
      </c>
      <c r="AA31" s="41">
        <f t="shared" si="3"/>
        <v>0.17142857142857143</v>
      </c>
      <c r="AB31" s="41">
        <f t="shared" si="3"/>
        <v>0.17142857142857143</v>
      </c>
      <c r="AC31" s="41" t="str">
        <f t="shared" si="3"/>
        <v/>
      </c>
      <c r="AD31" s="41" t="str">
        <f t="shared" si="3"/>
        <v/>
      </c>
      <c r="AE31" s="41">
        <f t="shared" si="3"/>
        <v>0.17142857142857143</v>
      </c>
      <c r="AF31" s="8">
        <f t="shared" si="4"/>
        <v>1.5428571428571431</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v>
      </c>
      <c r="B32" s="7" t="s">
        <v>207</v>
      </c>
      <c r="C32" s="41" t="str">
        <f t="shared" si="3"/>
        <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t="str">
        <f t="shared" si="3"/>
        <v/>
      </c>
      <c r="Y32" s="41" t="str">
        <f t="shared" si="3"/>
        <v/>
      </c>
      <c r="Z32" s="41" t="str">
        <f t="shared" ref="Z32:AE32" si="7">IF(Z15="x",$B$1*$A32,"")</f>
        <v/>
      </c>
      <c r="AA32" s="41" t="str">
        <f t="shared" si="7"/>
        <v/>
      </c>
      <c r="AB32" s="41" t="str">
        <f t="shared" si="7"/>
        <v/>
      </c>
      <c r="AC32" s="41" t="str">
        <f t="shared" si="7"/>
        <v/>
      </c>
      <c r="AD32" s="41" t="str">
        <f t="shared" si="7"/>
        <v/>
      </c>
      <c r="AE32" s="41" t="str">
        <f t="shared" si="7"/>
        <v/>
      </c>
      <c r="AF32" s="8" t="str">
        <f t="shared" si="4"/>
        <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0</v>
      </c>
      <c r="B33" s="7" t="s">
        <v>208</v>
      </c>
      <c r="C33" s="41" t="str">
        <f t="shared" ref="C33:AE35" si="8">IF(C16="x",$B$1*$A33,"")</f>
        <v/>
      </c>
      <c r="D33" s="41" t="str">
        <f t="shared" si="8"/>
        <v/>
      </c>
      <c r="E33" s="41" t="str">
        <f t="shared" si="8"/>
        <v/>
      </c>
      <c r="F33" s="41" t="str">
        <f t="shared" si="8"/>
        <v/>
      </c>
      <c r="G33" s="41" t="str">
        <f t="shared" si="8"/>
        <v/>
      </c>
      <c r="H33" s="41" t="str">
        <f t="shared" si="8"/>
        <v/>
      </c>
      <c r="I33" s="41" t="str">
        <f t="shared" si="8"/>
        <v/>
      </c>
      <c r="J33" s="41" t="str">
        <f t="shared" si="8"/>
        <v/>
      </c>
      <c r="K33" s="41" t="str">
        <f t="shared" si="8"/>
        <v/>
      </c>
      <c r="L33" s="41" t="str">
        <f t="shared" si="8"/>
        <v/>
      </c>
      <c r="M33" s="41" t="str">
        <f t="shared" si="8"/>
        <v/>
      </c>
      <c r="N33" s="41" t="str">
        <f t="shared" si="8"/>
        <v/>
      </c>
      <c r="O33" s="41" t="str">
        <f t="shared" si="8"/>
        <v/>
      </c>
      <c r="P33" s="41" t="str">
        <f t="shared" si="8"/>
        <v/>
      </c>
      <c r="Q33" s="41" t="str">
        <f t="shared" si="8"/>
        <v/>
      </c>
      <c r="R33" s="41" t="str">
        <f t="shared" si="8"/>
        <v/>
      </c>
      <c r="S33" s="41" t="str">
        <f t="shared" si="8"/>
        <v/>
      </c>
      <c r="T33" s="41" t="str">
        <f t="shared" si="8"/>
        <v/>
      </c>
      <c r="U33" s="41" t="str">
        <f t="shared" si="8"/>
        <v/>
      </c>
      <c r="V33" s="41" t="str">
        <f t="shared" si="8"/>
        <v/>
      </c>
      <c r="W33" s="41" t="str">
        <f t="shared" si="8"/>
        <v/>
      </c>
      <c r="X33" s="41" t="str">
        <f t="shared" si="8"/>
        <v/>
      </c>
      <c r="Y33" s="41" t="str">
        <f t="shared" si="8"/>
        <v/>
      </c>
      <c r="Z33" s="41" t="str">
        <f t="shared" si="8"/>
        <v/>
      </c>
      <c r="AA33" s="41" t="str">
        <f t="shared" si="8"/>
        <v/>
      </c>
      <c r="AB33" s="41" t="str">
        <f t="shared" si="8"/>
        <v/>
      </c>
      <c r="AC33" s="41" t="str">
        <f t="shared" si="8"/>
        <v/>
      </c>
      <c r="AD33" s="41" t="str">
        <f t="shared" si="8"/>
        <v/>
      </c>
      <c r="AE33" s="41" t="str">
        <f t="shared" si="8"/>
        <v/>
      </c>
      <c r="AF33" s="8" t="str">
        <f t="shared" si="4"/>
        <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0</v>
      </c>
      <c r="B34" s="7" t="s">
        <v>209</v>
      </c>
      <c r="C34" s="41" t="str">
        <f t="shared" si="8"/>
        <v/>
      </c>
      <c r="D34" s="41" t="str">
        <f t="shared" si="8"/>
        <v/>
      </c>
      <c r="E34" s="41" t="str">
        <f t="shared" si="8"/>
        <v/>
      </c>
      <c r="F34" s="41" t="str">
        <f t="shared" si="8"/>
        <v/>
      </c>
      <c r="G34" s="41" t="str">
        <f t="shared" si="8"/>
        <v/>
      </c>
      <c r="H34" s="41" t="str">
        <f t="shared" si="8"/>
        <v/>
      </c>
      <c r="I34" s="41" t="str">
        <f t="shared" si="8"/>
        <v/>
      </c>
      <c r="J34" s="41" t="str">
        <f t="shared" si="8"/>
        <v/>
      </c>
      <c r="K34" s="41" t="str">
        <f t="shared" si="8"/>
        <v/>
      </c>
      <c r="L34" s="41" t="str">
        <f t="shared" si="8"/>
        <v/>
      </c>
      <c r="M34" s="41" t="str">
        <f t="shared" si="8"/>
        <v/>
      </c>
      <c r="N34" s="41" t="str">
        <f t="shared" si="8"/>
        <v/>
      </c>
      <c r="O34" s="41" t="str">
        <f t="shared" si="8"/>
        <v/>
      </c>
      <c r="P34" s="41" t="str">
        <f t="shared" si="8"/>
        <v/>
      </c>
      <c r="Q34" s="41" t="str">
        <f t="shared" si="8"/>
        <v/>
      </c>
      <c r="R34" s="41" t="str">
        <f t="shared" si="8"/>
        <v/>
      </c>
      <c r="S34" s="41" t="str">
        <f t="shared" si="8"/>
        <v/>
      </c>
      <c r="T34" s="41" t="str">
        <f t="shared" si="8"/>
        <v/>
      </c>
      <c r="U34" s="41" t="str">
        <f t="shared" si="8"/>
        <v/>
      </c>
      <c r="V34" s="41" t="str">
        <f t="shared" si="8"/>
        <v/>
      </c>
      <c r="W34" s="41" t="str">
        <f t="shared" si="8"/>
        <v/>
      </c>
      <c r="X34" s="41" t="str">
        <f t="shared" si="8"/>
        <v/>
      </c>
      <c r="Y34" s="41" t="str">
        <f t="shared" si="8"/>
        <v/>
      </c>
      <c r="Z34" s="41" t="str">
        <f t="shared" si="8"/>
        <v/>
      </c>
      <c r="AA34" s="41" t="str">
        <f t="shared" si="8"/>
        <v/>
      </c>
      <c r="AB34" s="41" t="str">
        <f t="shared" si="8"/>
        <v/>
      </c>
      <c r="AC34" s="41" t="str">
        <f t="shared" si="8"/>
        <v/>
      </c>
      <c r="AD34" s="41" t="str">
        <f t="shared" si="8"/>
        <v/>
      </c>
      <c r="AE34" s="41" t="str">
        <f t="shared" si="8"/>
        <v/>
      </c>
      <c r="AF34" s="8" t="str">
        <f t="shared" si="4"/>
        <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v>
      </c>
      <c r="B35" s="7" t="s">
        <v>210</v>
      </c>
      <c r="C35" s="41" t="str">
        <f t="shared" si="8"/>
        <v/>
      </c>
      <c r="D35" s="41" t="str">
        <f t="shared" si="8"/>
        <v/>
      </c>
      <c r="E35" s="41" t="str">
        <f t="shared" si="8"/>
        <v/>
      </c>
      <c r="F35" s="41" t="str">
        <f t="shared" si="8"/>
        <v/>
      </c>
      <c r="G35" s="41" t="str">
        <f t="shared" si="8"/>
        <v/>
      </c>
      <c r="H35" s="41" t="str">
        <f t="shared" si="8"/>
        <v/>
      </c>
      <c r="I35" s="41" t="str">
        <f t="shared" si="8"/>
        <v/>
      </c>
      <c r="J35" s="41" t="str">
        <f t="shared" si="8"/>
        <v/>
      </c>
      <c r="K35" s="41" t="str">
        <f t="shared" si="8"/>
        <v/>
      </c>
      <c r="L35" s="41" t="str">
        <f t="shared" si="8"/>
        <v/>
      </c>
      <c r="M35" s="41" t="str">
        <f t="shared" si="8"/>
        <v/>
      </c>
      <c r="N35" s="41" t="str">
        <f t="shared" si="8"/>
        <v/>
      </c>
      <c r="O35" s="41" t="str">
        <f t="shared" si="8"/>
        <v/>
      </c>
      <c r="P35" s="41" t="str">
        <f t="shared" si="8"/>
        <v/>
      </c>
      <c r="Q35" s="41" t="str">
        <f t="shared" si="8"/>
        <v/>
      </c>
      <c r="R35" s="41" t="str">
        <f t="shared" si="8"/>
        <v/>
      </c>
      <c r="S35" s="41" t="str">
        <f t="shared" si="8"/>
        <v/>
      </c>
      <c r="T35" s="41" t="str">
        <f t="shared" si="8"/>
        <v/>
      </c>
      <c r="U35" s="41" t="str">
        <f t="shared" si="8"/>
        <v/>
      </c>
      <c r="V35" s="41" t="str">
        <f t="shared" si="8"/>
        <v/>
      </c>
      <c r="W35" s="41" t="str">
        <f t="shared" si="8"/>
        <v/>
      </c>
      <c r="X35" s="41" t="str">
        <f t="shared" si="8"/>
        <v/>
      </c>
      <c r="Y35" s="41" t="str">
        <f t="shared" si="8"/>
        <v/>
      </c>
      <c r="Z35" s="41" t="str">
        <f t="shared" si="8"/>
        <v/>
      </c>
      <c r="AA35" s="41" t="str">
        <f t="shared" si="8"/>
        <v/>
      </c>
      <c r="AB35" s="41" t="str">
        <f t="shared" si="8"/>
        <v/>
      </c>
      <c r="AC35" s="41" t="str">
        <f t="shared" si="8"/>
        <v/>
      </c>
      <c r="AD35" s="41" t="str">
        <f t="shared" si="8"/>
        <v/>
      </c>
      <c r="AE35" s="41" t="str">
        <f t="shared" si="8"/>
        <v/>
      </c>
      <c r="AF35" s="8" t="str">
        <f t="shared" si="4"/>
        <v/>
      </c>
      <c r="AG35" s="3"/>
      <c r="AH35" s="3"/>
      <c r="AI35" s="3"/>
      <c r="AJ35" s="3"/>
      <c r="AK35" s="3"/>
      <c r="AL35" s="3"/>
      <c r="AM35" s="3"/>
      <c r="AN35" s="3"/>
      <c r="AO35" s="3"/>
      <c r="AP35" s="3"/>
      <c r="AQ35" s="3"/>
      <c r="AR35" s="3"/>
      <c r="AS35" s="3"/>
      <c r="AT35" s="3"/>
      <c r="AU35" s="3"/>
      <c r="AV35" s="3"/>
      <c r="AW35" s="3"/>
      <c r="AX35" s="3"/>
    </row>
    <row r="36" spans="1:50" s="8" customFormat="1" ht="15" customHeight="1">
      <c r="C36" s="22" t="str">
        <f>IF(SUM(C23:C35)&gt;0,SUM(C23:C35),"")</f>
        <v/>
      </c>
      <c r="D36" s="22">
        <f t="shared" ref="D36:AE36" si="9">IF(SUM(D23:D35)&gt;0,SUM(D23:D35),"")</f>
        <v>0.85714285714285721</v>
      </c>
      <c r="E36" s="22" t="str">
        <f t="shared" si="9"/>
        <v/>
      </c>
      <c r="F36" s="22" t="str">
        <f t="shared" si="9"/>
        <v/>
      </c>
      <c r="G36" s="22" t="str">
        <f t="shared" si="9"/>
        <v/>
      </c>
      <c r="H36" s="22" t="str">
        <f t="shared" si="9"/>
        <v/>
      </c>
      <c r="I36" s="22" t="str">
        <f t="shared" si="9"/>
        <v/>
      </c>
      <c r="J36" s="22" t="str">
        <f t="shared" si="9"/>
        <v/>
      </c>
      <c r="K36" s="22">
        <f t="shared" si="9"/>
        <v>0.85714285714285721</v>
      </c>
      <c r="L36" s="22" t="str">
        <f t="shared" si="9"/>
        <v/>
      </c>
      <c r="M36" s="22" t="str">
        <f t="shared" si="9"/>
        <v/>
      </c>
      <c r="N36" s="22" t="str">
        <f t="shared" si="9"/>
        <v/>
      </c>
      <c r="O36" s="22" t="str">
        <f t="shared" si="9"/>
        <v/>
      </c>
      <c r="P36" s="22">
        <f t="shared" si="9"/>
        <v>0.85714285714285721</v>
      </c>
      <c r="Q36" s="22" t="str">
        <f t="shared" si="9"/>
        <v/>
      </c>
      <c r="R36" s="22">
        <f t="shared" si="9"/>
        <v>0.85714285714285721</v>
      </c>
      <c r="S36" s="22" t="str">
        <f t="shared" si="9"/>
        <v/>
      </c>
      <c r="T36" s="22">
        <f t="shared" si="9"/>
        <v>0.85714285714285721</v>
      </c>
      <c r="U36" s="22">
        <f t="shared" si="9"/>
        <v>0.85714285714285721</v>
      </c>
      <c r="V36" s="22" t="str">
        <f t="shared" si="9"/>
        <v/>
      </c>
      <c r="W36" s="22" t="str">
        <f t="shared" si="9"/>
        <v/>
      </c>
      <c r="X36" s="22" t="str">
        <f t="shared" si="9"/>
        <v/>
      </c>
      <c r="Y36" s="22" t="str">
        <f t="shared" si="9"/>
        <v/>
      </c>
      <c r="Z36" s="22" t="str">
        <f t="shared" si="9"/>
        <v/>
      </c>
      <c r="AA36" s="22">
        <f t="shared" si="9"/>
        <v>0.85714285714285721</v>
      </c>
      <c r="AB36" s="22">
        <f t="shared" si="9"/>
        <v>0.85714285714285721</v>
      </c>
      <c r="AC36" s="22" t="str">
        <f t="shared" si="9"/>
        <v/>
      </c>
      <c r="AD36" s="22" t="str">
        <f t="shared" si="9"/>
        <v/>
      </c>
      <c r="AE36" s="22">
        <f t="shared" si="9"/>
        <v>0.85714285714285721</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10">A6/$A$19</f>
        <v>0</v>
      </c>
      <c r="B40" s="7" t="s">
        <v>198</v>
      </c>
      <c r="C40" s="41" t="str">
        <f t="shared" ref="C40:AE48" si="11">IF(C6="x",$A40,"")</f>
        <v/>
      </c>
      <c r="D40" s="41" t="str">
        <f t="shared" si="11"/>
        <v/>
      </c>
      <c r="E40" s="41" t="str">
        <f t="shared" si="11"/>
        <v/>
      </c>
      <c r="F40" s="41" t="str">
        <f t="shared" si="11"/>
        <v/>
      </c>
      <c r="G40" s="41" t="str">
        <f t="shared" si="11"/>
        <v/>
      </c>
      <c r="H40" s="41" t="str">
        <f t="shared" si="11"/>
        <v/>
      </c>
      <c r="I40" s="41" t="str">
        <f t="shared" si="11"/>
        <v/>
      </c>
      <c r="J40" s="41" t="str">
        <f t="shared" si="11"/>
        <v/>
      </c>
      <c r="K40" s="41" t="str">
        <f t="shared" si="11"/>
        <v/>
      </c>
      <c r="L40" s="41" t="str">
        <f t="shared" si="11"/>
        <v/>
      </c>
      <c r="M40" s="41" t="str">
        <f t="shared" si="11"/>
        <v/>
      </c>
      <c r="N40" s="41" t="str">
        <f t="shared" si="11"/>
        <v/>
      </c>
      <c r="O40" s="41" t="str">
        <f t="shared" si="11"/>
        <v/>
      </c>
      <c r="P40" s="41" t="str">
        <f t="shared" si="11"/>
        <v/>
      </c>
      <c r="Q40" s="41" t="str">
        <f t="shared" si="11"/>
        <v/>
      </c>
      <c r="R40" s="41" t="str">
        <f t="shared" si="11"/>
        <v/>
      </c>
      <c r="S40" s="41" t="str">
        <f t="shared" si="11"/>
        <v/>
      </c>
      <c r="T40" s="41" t="str">
        <f t="shared" si="11"/>
        <v/>
      </c>
      <c r="U40" s="41" t="str">
        <f t="shared" si="11"/>
        <v/>
      </c>
      <c r="V40" s="41" t="str">
        <f t="shared" si="11"/>
        <v/>
      </c>
      <c r="W40" s="41" t="str">
        <f t="shared" si="11"/>
        <v/>
      </c>
      <c r="X40" s="41" t="str">
        <f t="shared" si="11"/>
        <v/>
      </c>
      <c r="Y40" s="41" t="str">
        <f t="shared" si="11"/>
        <v/>
      </c>
      <c r="Z40" s="41" t="str">
        <f t="shared" si="11"/>
        <v/>
      </c>
      <c r="AA40" s="41" t="str">
        <f t="shared" si="11"/>
        <v/>
      </c>
      <c r="AB40" s="41" t="str">
        <f t="shared" si="11"/>
        <v/>
      </c>
      <c r="AC40" s="41" t="str">
        <f t="shared" si="11"/>
        <v/>
      </c>
      <c r="AD40" s="41" t="str">
        <f t="shared" si="11"/>
        <v/>
      </c>
      <c r="AE40" s="41" t="str">
        <f t="shared" si="11"/>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10"/>
        <v>0</v>
      </c>
      <c r="B41" s="7" t="s">
        <v>199</v>
      </c>
      <c r="C41" s="41" t="str">
        <f t="shared" si="11"/>
        <v/>
      </c>
      <c r="D41" s="41" t="str">
        <f t="shared" si="11"/>
        <v/>
      </c>
      <c r="E41" s="41" t="str">
        <f t="shared" si="11"/>
        <v/>
      </c>
      <c r="F41" s="41" t="str">
        <f t="shared" si="11"/>
        <v/>
      </c>
      <c r="G41" s="41" t="str">
        <f t="shared" si="11"/>
        <v/>
      </c>
      <c r="H41" s="41" t="str">
        <f t="shared" si="11"/>
        <v/>
      </c>
      <c r="I41" s="41" t="str">
        <f t="shared" si="11"/>
        <v/>
      </c>
      <c r="J41" s="41" t="str">
        <f t="shared" si="11"/>
        <v/>
      </c>
      <c r="K41" s="41" t="str">
        <f t="shared" si="11"/>
        <v/>
      </c>
      <c r="L41" s="41" t="str">
        <f t="shared" si="11"/>
        <v/>
      </c>
      <c r="M41" s="41" t="str">
        <f t="shared" si="11"/>
        <v/>
      </c>
      <c r="N41" s="41" t="str">
        <f t="shared" si="11"/>
        <v/>
      </c>
      <c r="O41" s="41" t="str">
        <f t="shared" si="11"/>
        <v/>
      </c>
      <c r="P41" s="41" t="str">
        <f t="shared" si="11"/>
        <v/>
      </c>
      <c r="Q41" s="41" t="str">
        <f t="shared" si="11"/>
        <v/>
      </c>
      <c r="R41" s="41" t="str">
        <f t="shared" si="11"/>
        <v/>
      </c>
      <c r="S41" s="41" t="str">
        <f t="shared" si="11"/>
        <v/>
      </c>
      <c r="T41" s="41" t="str">
        <f t="shared" si="11"/>
        <v/>
      </c>
      <c r="U41" s="41" t="str">
        <f t="shared" si="11"/>
        <v/>
      </c>
      <c r="V41" s="41" t="str">
        <f t="shared" si="11"/>
        <v/>
      </c>
      <c r="W41" s="41" t="str">
        <f t="shared" si="11"/>
        <v/>
      </c>
      <c r="X41" s="41" t="str">
        <f t="shared" si="11"/>
        <v/>
      </c>
      <c r="Y41" s="41" t="str">
        <f t="shared" si="11"/>
        <v/>
      </c>
      <c r="Z41" s="41" t="str">
        <f t="shared" si="11"/>
        <v/>
      </c>
      <c r="AA41" s="41" t="str">
        <f t="shared" si="11"/>
        <v/>
      </c>
      <c r="AB41" s="41" t="str">
        <f t="shared" si="11"/>
        <v/>
      </c>
      <c r="AC41" s="41" t="str">
        <f t="shared" si="11"/>
        <v/>
      </c>
      <c r="AD41" s="41" t="str">
        <f t="shared" si="11"/>
        <v/>
      </c>
      <c r="AE41" s="41" t="str">
        <f t="shared" si="11"/>
        <v/>
      </c>
      <c r="AF41" s="8" t="str">
        <f t="shared" ref="AF41:AF52" si="12">IF(SUM(C41:AE41)&gt;0,SUM(C41:AE41),"")</f>
        <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10"/>
        <v>0</v>
      </c>
      <c r="B42" s="7" t="s">
        <v>200</v>
      </c>
      <c r="C42" s="41" t="str">
        <f t="shared" si="11"/>
        <v/>
      </c>
      <c r="D42" s="41" t="str">
        <f t="shared" si="11"/>
        <v/>
      </c>
      <c r="E42" s="41" t="str">
        <f t="shared" si="11"/>
        <v/>
      </c>
      <c r="F42" s="41" t="str">
        <f t="shared" si="11"/>
        <v/>
      </c>
      <c r="G42" s="41" t="str">
        <f t="shared" si="11"/>
        <v/>
      </c>
      <c r="H42" s="41" t="str">
        <f t="shared" si="11"/>
        <v/>
      </c>
      <c r="I42" s="41" t="str">
        <f t="shared" si="11"/>
        <v/>
      </c>
      <c r="J42" s="41" t="str">
        <f t="shared" si="11"/>
        <v/>
      </c>
      <c r="K42" s="41" t="str">
        <f t="shared" si="11"/>
        <v/>
      </c>
      <c r="L42" s="41" t="str">
        <f t="shared" si="11"/>
        <v/>
      </c>
      <c r="M42" s="41" t="str">
        <f t="shared" si="11"/>
        <v/>
      </c>
      <c r="N42" s="41" t="str">
        <f t="shared" si="11"/>
        <v/>
      </c>
      <c r="O42" s="41" t="str">
        <f t="shared" si="11"/>
        <v/>
      </c>
      <c r="P42" s="41" t="str">
        <f t="shared" si="11"/>
        <v/>
      </c>
      <c r="Q42" s="41" t="str">
        <f t="shared" si="11"/>
        <v/>
      </c>
      <c r="R42" s="41" t="str">
        <f t="shared" si="11"/>
        <v/>
      </c>
      <c r="S42" s="41" t="str">
        <f t="shared" si="11"/>
        <v/>
      </c>
      <c r="T42" s="41" t="str">
        <f t="shared" si="11"/>
        <v/>
      </c>
      <c r="U42" s="41" t="str">
        <f t="shared" si="11"/>
        <v/>
      </c>
      <c r="V42" s="41" t="str">
        <f t="shared" si="11"/>
        <v/>
      </c>
      <c r="W42" s="41" t="str">
        <f t="shared" si="11"/>
        <v/>
      </c>
      <c r="X42" s="41" t="str">
        <f t="shared" si="11"/>
        <v/>
      </c>
      <c r="Y42" s="41" t="str">
        <f t="shared" si="11"/>
        <v/>
      </c>
      <c r="Z42" s="41" t="str">
        <f t="shared" si="11"/>
        <v/>
      </c>
      <c r="AA42" s="41" t="str">
        <f t="shared" si="11"/>
        <v/>
      </c>
      <c r="AB42" s="41" t="str">
        <f t="shared" si="11"/>
        <v/>
      </c>
      <c r="AC42" s="41" t="str">
        <f t="shared" si="11"/>
        <v/>
      </c>
      <c r="AD42" s="41" t="str">
        <f t="shared" si="11"/>
        <v/>
      </c>
      <c r="AE42" s="41" t="str">
        <f t="shared" si="11"/>
        <v/>
      </c>
      <c r="AF42" s="8" t="str">
        <f t="shared" si="12"/>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10"/>
        <v>0</v>
      </c>
      <c r="B43" s="7" t="s">
        <v>201</v>
      </c>
      <c r="C43" s="41" t="str">
        <f t="shared" si="11"/>
        <v/>
      </c>
      <c r="D43" s="41" t="str">
        <f t="shared" si="11"/>
        <v/>
      </c>
      <c r="E43" s="41" t="str">
        <f t="shared" si="11"/>
        <v/>
      </c>
      <c r="F43" s="41" t="str">
        <f t="shared" si="11"/>
        <v/>
      </c>
      <c r="G43" s="41" t="str">
        <f t="shared" si="11"/>
        <v/>
      </c>
      <c r="H43" s="41" t="str">
        <f t="shared" si="11"/>
        <v/>
      </c>
      <c r="I43" s="41" t="str">
        <f t="shared" si="11"/>
        <v/>
      </c>
      <c r="J43" s="41" t="str">
        <f t="shared" si="11"/>
        <v/>
      </c>
      <c r="K43" s="41" t="str">
        <f t="shared" si="11"/>
        <v/>
      </c>
      <c r="L43" s="41" t="str">
        <f t="shared" si="11"/>
        <v/>
      </c>
      <c r="M43" s="41" t="str">
        <f t="shared" si="11"/>
        <v/>
      </c>
      <c r="N43" s="41" t="str">
        <f t="shared" si="11"/>
        <v/>
      </c>
      <c r="O43" s="41" t="str">
        <f t="shared" si="11"/>
        <v/>
      </c>
      <c r="P43" s="41" t="str">
        <f t="shared" si="11"/>
        <v/>
      </c>
      <c r="Q43" s="41" t="str">
        <f t="shared" si="11"/>
        <v/>
      </c>
      <c r="R43" s="41" t="str">
        <f t="shared" si="11"/>
        <v/>
      </c>
      <c r="S43" s="41" t="str">
        <f t="shared" si="11"/>
        <v/>
      </c>
      <c r="T43" s="41" t="str">
        <f t="shared" si="11"/>
        <v/>
      </c>
      <c r="U43" s="41" t="str">
        <f t="shared" si="11"/>
        <v/>
      </c>
      <c r="V43" s="41" t="str">
        <f t="shared" si="11"/>
        <v/>
      </c>
      <c r="W43" s="41" t="str">
        <f t="shared" si="11"/>
        <v/>
      </c>
      <c r="X43" s="41" t="str">
        <f t="shared" si="11"/>
        <v/>
      </c>
      <c r="Y43" s="41" t="str">
        <f t="shared" si="11"/>
        <v/>
      </c>
      <c r="Z43" s="41" t="str">
        <f t="shared" si="11"/>
        <v/>
      </c>
      <c r="AA43" s="41" t="str">
        <f t="shared" si="11"/>
        <v/>
      </c>
      <c r="AB43" s="41" t="str">
        <f t="shared" si="11"/>
        <v/>
      </c>
      <c r="AC43" s="41" t="str">
        <f t="shared" si="11"/>
        <v/>
      </c>
      <c r="AD43" s="41" t="str">
        <f t="shared" si="11"/>
        <v/>
      </c>
      <c r="AE43" s="41" t="str">
        <f t="shared" si="11"/>
        <v/>
      </c>
      <c r="AF43" s="8" t="str">
        <f t="shared" si="12"/>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10"/>
        <v>0</v>
      </c>
      <c r="B44" s="7" t="s">
        <v>202</v>
      </c>
      <c r="C44" s="41" t="str">
        <f t="shared" si="11"/>
        <v/>
      </c>
      <c r="D44" s="41" t="str">
        <f t="shared" si="11"/>
        <v/>
      </c>
      <c r="E44" s="41" t="str">
        <f t="shared" si="11"/>
        <v/>
      </c>
      <c r="F44" s="41" t="str">
        <f t="shared" si="11"/>
        <v/>
      </c>
      <c r="G44" s="41" t="str">
        <f t="shared" si="11"/>
        <v/>
      </c>
      <c r="H44" s="41" t="str">
        <f t="shared" si="11"/>
        <v/>
      </c>
      <c r="I44" s="41" t="str">
        <f t="shared" si="11"/>
        <v/>
      </c>
      <c r="J44" s="41" t="str">
        <f t="shared" si="11"/>
        <v/>
      </c>
      <c r="K44" s="41" t="str">
        <f t="shared" si="11"/>
        <v/>
      </c>
      <c r="L44" s="41" t="str">
        <f t="shared" si="11"/>
        <v/>
      </c>
      <c r="M44" s="41" t="str">
        <f t="shared" si="11"/>
        <v/>
      </c>
      <c r="N44" s="41" t="str">
        <f t="shared" si="11"/>
        <v/>
      </c>
      <c r="O44" s="41" t="str">
        <f t="shared" si="11"/>
        <v/>
      </c>
      <c r="P44" s="41" t="str">
        <f t="shared" si="11"/>
        <v/>
      </c>
      <c r="Q44" s="41" t="str">
        <f t="shared" si="11"/>
        <v/>
      </c>
      <c r="R44" s="41" t="str">
        <f t="shared" si="11"/>
        <v/>
      </c>
      <c r="S44" s="41" t="str">
        <f t="shared" si="11"/>
        <v/>
      </c>
      <c r="T44" s="41" t="str">
        <f t="shared" si="11"/>
        <v/>
      </c>
      <c r="U44" s="41" t="str">
        <f t="shared" si="11"/>
        <v/>
      </c>
      <c r="V44" s="41" t="str">
        <f t="shared" si="11"/>
        <v/>
      </c>
      <c r="W44" s="41" t="str">
        <f t="shared" si="11"/>
        <v/>
      </c>
      <c r="X44" s="41" t="str">
        <f t="shared" si="11"/>
        <v/>
      </c>
      <c r="Y44" s="41" t="str">
        <f t="shared" si="11"/>
        <v/>
      </c>
      <c r="Z44" s="41" t="str">
        <f t="shared" si="11"/>
        <v/>
      </c>
      <c r="AA44" s="41" t="str">
        <f t="shared" si="11"/>
        <v/>
      </c>
      <c r="AB44" s="41" t="str">
        <f t="shared" si="11"/>
        <v/>
      </c>
      <c r="AC44" s="41" t="str">
        <f t="shared" si="11"/>
        <v/>
      </c>
      <c r="AD44" s="41" t="str">
        <f t="shared" si="11"/>
        <v/>
      </c>
      <c r="AE44" s="41" t="str">
        <f t="shared" si="11"/>
        <v/>
      </c>
      <c r="AF44" s="8" t="str">
        <f t="shared" si="12"/>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10"/>
        <v>0</v>
      </c>
      <c r="B45" s="7" t="s">
        <v>203</v>
      </c>
      <c r="C45" s="41" t="str">
        <f t="shared" si="11"/>
        <v/>
      </c>
      <c r="D45" s="41" t="str">
        <f t="shared" si="11"/>
        <v/>
      </c>
      <c r="E45" s="41" t="str">
        <f t="shared" si="11"/>
        <v/>
      </c>
      <c r="F45" s="41" t="str">
        <f t="shared" si="11"/>
        <v/>
      </c>
      <c r="G45" s="41" t="str">
        <f t="shared" si="11"/>
        <v/>
      </c>
      <c r="H45" s="41" t="str">
        <f t="shared" si="11"/>
        <v/>
      </c>
      <c r="I45" s="41" t="str">
        <f t="shared" si="11"/>
        <v/>
      </c>
      <c r="J45" s="41" t="str">
        <f t="shared" si="11"/>
        <v/>
      </c>
      <c r="K45" s="41" t="str">
        <f t="shared" si="11"/>
        <v/>
      </c>
      <c r="L45" s="41" t="str">
        <f t="shared" si="11"/>
        <v/>
      </c>
      <c r="M45" s="41" t="str">
        <f t="shared" si="11"/>
        <v/>
      </c>
      <c r="N45" s="41" t="str">
        <f t="shared" si="11"/>
        <v/>
      </c>
      <c r="O45" s="41" t="str">
        <f t="shared" si="11"/>
        <v/>
      </c>
      <c r="P45" s="41" t="str">
        <f t="shared" si="11"/>
        <v/>
      </c>
      <c r="Q45" s="41" t="str">
        <f t="shared" si="11"/>
        <v/>
      </c>
      <c r="R45" s="41" t="str">
        <f t="shared" si="11"/>
        <v/>
      </c>
      <c r="S45" s="41" t="str">
        <f t="shared" si="11"/>
        <v/>
      </c>
      <c r="T45" s="41" t="str">
        <f t="shared" si="11"/>
        <v/>
      </c>
      <c r="U45" s="41" t="str">
        <f t="shared" si="11"/>
        <v/>
      </c>
      <c r="V45" s="41" t="str">
        <f t="shared" si="11"/>
        <v/>
      </c>
      <c r="W45" s="41" t="str">
        <f t="shared" si="11"/>
        <v/>
      </c>
      <c r="X45" s="41" t="str">
        <f t="shared" si="11"/>
        <v/>
      </c>
      <c r="Y45" s="41" t="str">
        <f t="shared" si="11"/>
        <v/>
      </c>
      <c r="Z45" s="41" t="str">
        <f t="shared" si="11"/>
        <v/>
      </c>
      <c r="AA45" s="41" t="str">
        <f t="shared" si="11"/>
        <v/>
      </c>
      <c r="AB45" s="41" t="str">
        <f t="shared" si="11"/>
        <v/>
      </c>
      <c r="AC45" s="41" t="str">
        <f t="shared" si="11"/>
        <v/>
      </c>
      <c r="AD45" s="41" t="str">
        <f t="shared" si="11"/>
        <v/>
      </c>
      <c r="AE45" s="41" t="str">
        <f t="shared" si="11"/>
        <v/>
      </c>
      <c r="AF45" s="8" t="str">
        <f t="shared" si="12"/>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10"/>
        <v>0.3</v>
      </c>
      <c r="B46" s="7" t="s">
        <v>204</v>
      </c>
      <c r="C46" s="41" t="str">
        <f t="shared" ref="C46:AE46" si="13">IF(C12="x",$A46,"")</f>
        <v/>
      </c>
      <c r="D46" s="41">
        <f t="shared" si="13"/>
        <v>0.3</v>
      </c>
      <c r="E46" s="41" t="str">
        <f t="shared" si="13"/>
        <v/>
      </c>
      <c r="F46" s="41" t="str">
        <f t="shared" si="13"/>
        <v/>
      </c>
      <c r="G46" s="41" t="str">
        <f t="shared" si="13"/>
        <v/>
      </c>
      <c r="H46" s="41" t="str">
        <f t="shared" si="13"/>
        <v/>
      </c>
      <c r="I46" s="41" t="str">
        <f t="shared" si="13"/>
        <v/>
      </c>
      <c r="J46" s="41" t="str">
        <f t="shared" si="13"/>
        <v/>
      </c>
      <c r="K46" s="41">
        <f t="shared" si="13"/>
        <v>0.3</v>
      </c>
      <c r="L46" s="41" t="str">
        <f t="shared" si="13"/>
        <v/>
      </c>
      <c r="M46" s="41" t="str">
        <f t="shared" si="13"/>
        <v/>
      </c>
      <c r="N46" s="41" t="str">
        <f t="shared" si="13"/>
        <v/>
      </c>
      <c r="O46" s="41" t="str">
        <f t="shared" si="13"/>
        <v/>
      </c>
      <c r="P46" s="41">
        <f t="shared" si="13"/>
        <v>0.3</v>
      </c>
      <c r="Q46" s="41" t="str">
        <f t="shared" si="13"/>
        <v/>
      </c>
      <c r="R46" s="41">
        <f t="shared" si="13"/>
        <v>0.3</v>
      </c>
      <c r="S46" s="41" t="str">
        <f t="shared" si="13"/>
        <v/>
      </c>
      <c r="T46" s="41">
        <f t="shared" si="13"/>
        <v>0.3</v>
      </c>
      <c r="U46" s="41">
        <f t="shared" si="13"/>
        <v>0.3</v>
      </c>
      <c r="V46" s="41" t="str">
        <f t="shared" si="13"/>
        <v/>
      </c>
      <c r="W46" s="41" t="str">
        <f t="shared" si="13"/>
        <v/>
      </c>
      <c r="X46" s="41" t="str">
        <f t="shared" si="13"/>
        <v/>
      </c>
      <c r="Y46" s="41" t="str">
        <f t="shared" si="13"/>
        <v/>
      </c>
      <c r="Z46" s="41" t="str">
        <f t="shared" si="13"/>
        <v/>
      </c>
      <c r="AA46" s="41">
        <f t="shared" si="13"/>
        <v>0.3</v>
      </c>
      <c r="AB46" s="41">
        <f t="shared" si="13"/>
        <v>0.3</v>
      </c>
      <c r="AC46" s="41" t="str">
        <f t="shared" si="13"/>
        <v/>
      </c>
      <c r="AD46" s="41" t="str">
        <f t="shared" si="13"/>
        <v/>
      </c>
      <c r="AE46" s="41">
        <f t="shared" si="13"/>
        <v>0.3</v>
      </c>
      <c r="AF46" s="8">
        <f t="shared" si="12"/>
        <v>2.6999999999999997</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10"/>
        <v>0.5</v>
      </c>
      <c r="B47" s="7" t="s">
        <v>205</v>
      </c>
      <c r="C47" s="41" t="str">
        <f t="shared" ref="C47:AE47" si="14">IF(C13="x",$A47,"")</f>
        <v/>
      </c>
      <c r="D47" s="41">
        <f t="shared" si="14"/>
        <v>0.5</v>
      </c>
      <c r="E47" s="41" t="str">
        <f t="shared" si="14"/>
        <v/>
      </c>
      <c r="F47" s="41" t="str">
        <f t="shared" si="14"/>
        <v/>
      </c>
      <c r="G47" s="41" t="str">
        <f t="shared" si="14"/>
        <v/>
      </c>
      <c r="H47" s="41" t="str">
        <f t="shared" si="14"/>
        <v/>
      </c>
      <c r="I47" s="41" t="str">
        <f t="shared" si="14"/>
        <v/>
      </c>
      <c r="J47" s="41" t="str">
        <f t="shared" si="14"/>
        <v/>
      </c>
      <c r="K47" s="41">
        <f t="shared" si="14"/>
        <v>0.5</v>
      </c>
      <c r="L47" s="41" t="str">
        <f t="shared" si="14"/>
        <v/>
      </c>
      <c r="M47" s="41" t="str">
        <f t="shared" si="14"/>
        <v/>
      </c>
      <c r="N47" s="41" t="str">
        <f t="shared" si="14"/>
        <v/>
      </c>
      <c r="O47" s="41" t="str">
        <f t="shared" si="14"/>
        <v/>
      </c>
      <c r="P47" s="41">
        <f t="shared" si="14"/>
        <v>0.5</v>
      </c>
      <c r="Q47" s="41" t="str">
        <f t="shared" si="14"/>
        <v/>
      </c>
      <c r="R47" s="41">
        <f t="shared" si="14"/>
        <v>0.5</v>
      </c>
      <c r="S47" s="41" t="str">
        <f t="shared" si="14"/>
        <v/>
      </c>
      <c r="T47" s="41">
        <f t="shared" si="14"/>
        <v>0.5</v>
      </c>
      <c r="U47" s="41">
        <f t="shared" si="14"/>
        <v>0.5</v>
      </c>
      <c r="V47" s="41" t="str">
        <f t="shared" si="14"/>
        <v/>
      </c>
      <c r="W47" s="41" t="str">
        <f t="shared" si="14"/>
        <v/>
      </c>
      <c r="X47" s="41" t="str">
        <f t="shared" si="14"/>
        <v/>
      </c>
      <c r="Y47" s="41" t="str">
        <f t="shared" si="14"/>
        <v/>
      </c>
      <c r="Z47" s="41" t="str">
        <f t="shared" si="14"/>
        <v/>
      </c>
      <c r="AA47" s="41">
        <f t="shared" si="14"/>
        <v>0.5</v>
      </c>
      <c r="AB47" s="41">
        <f t="shared" si="14"/>
        <v>0.5</v>
      </c>
      <c r="AC47" s="41" t="str">
        <f t="shared" si="14"/>
        <v/>
      </c>
      <c r="AD47" s="41" t="str">
        <f t="shared" si="14"/>
        <v/>
      </c>
      <c r="AE47" s="41">
        <f t="shared" si="14"/>
        <v>0.5</v>
      </c>
      <c r="AF47" s="8">
        <f t="shared" si="12"/>
        <v>4.5</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10"/>
        <v>0.2</v>
      </c>
      <c r="B48" s="7" t="s">
        <v>206</v>
      </c>
      <c r="C48" s="41" t="str">
        <f t="shared" si="11"/>
        <v/>
      </c>
      <c r="D48" s="41">
        <f t="shared" si="11"/>
        <v>0.2</v>
      </c>
      <c r="E48" s="41" t="str">
        <f t="shared" si="11"/>
        <v/>
      </c>
      <c r="F48" s="41" t="str">
        <f t="shared" si="11"/>
        <v/>
      </c>
      <c r="G48" s="41" t="str">
        <f t="shared" si="11"/>
        <v/>
      </c>
      <c r="H48" s="41" t="str">
        <f t="shared" si="11"/>
        <v/>
      </c>
      <c r="I48" s="41" t="str">
        <f t="shared" si="11"/>
        <v/>
      </c>
      <c r="J48" s="41" t="str">
        <f t="shared" si="11"/>
        <v/>
      </c>
      <c r="K48" s="41">
        <f t="shared" si="11"/>
        <v>0.2</v>
      </c>
      <c r="L48" s="41" t="str">
        <f t="shared" si="11"/>
        <v/>
      </c>
      <c r="M48" s="41" t="str">
        <f t="shared" si="11"/>
        <v/>
      </c>
      <c r="N48" s="41" t="str">
        <f t="shared" si="11"/>
        <v/>
      </c>
      <c r="O48" s="41" t="str">
        <f t="shared" si="11"/>
        <v/>
      </c>
      <c r="P48" s="41">
        <f t="shared" si="11"/>
        <v>0.2</v>
      </c>
      <c r="Q48" s="41" t="str">
        <f t="shared" si="11"/>
        <v/>
      </c>
      <c r="R48" s="41">
        <f t="shared" si="11"/>
        <v>0.2</v>
      </c>
      <c r="S48" s="41" t="str">
        <f t="shared" si="11"/>
        <v/>
      </c>
      <c r="T48" s="41">
        <f t="shared" si="11"/>
        <v>0.2</v>
      </c>
      <c r="U48" s="41">
        <f t="shared" si="11"/>
        <v>0.2</v>
      </c>
      <c r="V48" s="41" t="str">
        <f t="shared" si="11"/>
        <v/>
      </c>
      <c r="W48" s="41" t="str">
        <f t="shared" si="11"/>
        <v/>
      </c>
      <c r="X48" s="41" t="str">
        <f t="shared" si="11"/>
        <v/>
      </c>
      <c r="Y48" s="41" t="str">
        <f t="shared" si="11"/>
        <v/>
      </c>
      <c r="Z48" s="41" t="str">
        <f t="shared" ref="Z48:AE48" si="15">IF(Z14="x",$A48,"")</f>
        <v/>
      </c>
      <c r="AA48" s="41">
        <f t="shared" si="15"/>
        <v>0.2</v>
      </c>
      <c r="AB48" s="41">
        <f t="shared" si="15"/>
        <v>0.2</v>
      </c>
      <c r="AC48" s="41" t="str">
        <f t="shared" si="15"/>
        <v/>
      </c>
      <c r="AD48" s="41" t="str">
        <f t="shared" si="15"/>
        <v/>
      </c>
      <c r="AE48" s="41">
        <f t="shared" si="15"/>
        <v>0.2</v>
      </c>
      <c r="AF48" s="8">
        <f t="shared" si="12"/>
        <v>1.7999999999999998</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10"/>
        <v>0</v>
      </c>
      <c r="B49" s="7" t="s">
        <v>207</v>
      </c>
      <c r="C49" s="41" t="str">
        <f t="shared" ref="C49:AE52" si="16">IF(C15="x",$A49,"")</f>
        <v/>
      </c>
      <c r="D49" s="41" t="str">
        <f t="shared" si="16"/>
        <v/>
      </c>
      <c r="E49" s="41" t="str">
        <f t="shared" si="16"/>
        <v/>
      </c>
      <c r="F49" s="41" t="str">
        <f t="shared" si="16"/>
        <v/>
      </c>
      <c r="G49" s="41" t="str">
        <f t="shared" si="16"/>
        <v/>
      </c>
      <c r="H49" s="41" t="str">
        <f t="shared" si="16"/>
        <v/>
      </c>
      <c r="I49" s="41" t="str">
        <f t="shared" si="16"/>
        <v/>
      </c>
      <c r="J49" s="41" t="str">
        <f t="shared" si="16"/>
        <v/>
      </c>
      <c r="K49" s="41" t="str">
        <f t="shared" si="16"/>
        <v/>
      </c>
      <c r="L49" s="41" t="str">
        <f t="shared" si="16"/>
        <v/>
      </c>
      <c r="M49" s="41" t="str">
        <f t="shared" si="16"/>
        <v/>
      </c>
      <c r="N49" s="41" t="str">
        <f t="shared" si="16"/>
        <v/>
      </c>
      <c r="O49" s="41" t="str">
        <f t="shared" si="16"/>
        <v/>
      </c>
      <c r="P49" s="41" t="str">
        <f t="shared" si="16"/>
        <v/>
      </c>
      <c r="Q49" s="41" t="str">
        <f t="shared" si="16"/>
        <v/>
      </c>
      <c r="R49" s="41" t="str">
        <f t="shared" si="16"/>
        <v/>
      </c>
      <c r="S49" s="41" t="str">
        <f t="shared" si="16"/>
        <v/>
      </c>
      <c r="T49" s="41" t="str">
        <f t="shared" si="16"/>
        <v/>
      </c>
      <c r="U49" s="41" t="str">
        <f t="shared" si="16"/>
        <v/>
      </c>
      <c r="V49" s="41" t="str">
        <f t="shared" si="16"/>
        <v/>
      </c>
      <c r="W49" s="41" t="str">
        <f t="shared" si="16"/>
        <v/>
      </c>
      <c r="X49" s="41" t="str">
        <f t="shared" si="16"/>
        <v/>
      </c>
      <c r="Y49" s="41" t="str">
        <f t="shared" si="16"/>
        <v/>
      </c>
      <c r="Z49" s="41" t="str">
        <f t="shared" si="16"/>
        <v/>
      </c>
      <c r="AA49" s="41" t="str">
        <f t="shared" si="16"/>
        <v/>
      </c>
      <c r="AB49" s="41" t="str">
        <f t="shared" si="16"/>
        <v/>
      </c>
      <c r="AC49" s="41" t="str">
        <f t="shared" si="16"/>
        <v/>
      </c>
      <c r="AD49" s="41" t="str">
        <f t="shared" si="16"/>
        <v/>
      </c>
      <c r="AE49" s="41" t="str">
        <f t="shared" si="16"/>
        <v/>
      </c>
      <c r="AF49" s="8" t="str">
        <f t="shared" si="12"/>
        <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10"/>
        <v>0</v>
      </c>
      <c r="B50" s="7" t="s">
        <v>208</v>
      </c>
      <c r="C50" s="41" t="str">
        <f t="shared" si="16"/>
        <v/>
      </c>
      <c r="D50" s="41" t="str">
        <f t="shared" si="16"/>
        <v/>
      </c>
      <c r="E50" s="41" t="str">
        <f t="shared" si="16"/>
        <v/>
      </c>
      <c r="F50" s="41" t="str">
        <f t="shared" si="16"/>
        <v/>
      </c>
      <c r="G50" s="41" t="str">
        <f t="shared" si="16"/>
        <v/>
      </c>
      <c r="H50" s="41" t="str">
        <f t="shared" si="16"/>
        <v/>
      </c>
      <c r="I50" s="41" t="str">
        <f t="shared" si="16"/>
        <v/>
      </c>
      <c r="J50" s="41" t="str">
        <f t="shared" si="16"/>
        <v/>
      </c>
      <c r="K50" s="41" t="str">
        <f t="shared" si="16"/>
        <v/>
      </c>
      <c r="L50" s="41" t="str">
        <f t="shared" si="16"/>
        <v/>
      </c>
      <c r="M50" s="41" t="str">
        <f t="shared" si="16"/>
        <v/>
      </c>
      <c r="N50" s="41" t="str">
        <f t="shared" si="16"/>
        <v/>
      </c>
      <c r="O50" s="41" t="str">
        <f t="shared" si="16"/>
        <v/>
      </c>
      <c r="P50" s="41" t="str">
        <f t="shared" si="16"/>
        <v/>
      </c>
      <c r="Q50" s="41" t="str">
        <f t="shared" si="16"/>
        <v/>
      </c>
      <c r="R50" s="41" t="str">
        <f t="shared" si="16"/>
        <v/>
      </c>
      <c r="S50" s="41" t="str">
        <f t="shared" si="16"/>
        <v/>
      </c>
      <c r="T50" s="41" t="str">
        <f t="shared" si="16"/>
        <v/>
      </c>
      <c r="U50" s="41" t="str">
        <f t="shared" si="16"/>
        <v/>
      </c>
      <c r="V50" s="41" t="str">
        <f t="shared" si="16"/>
        <v/>
      </c>
      <c r="W50" s="41" t="str">
        <f t="shared" si="16"/>
        <v/>
      </c>
      <c r="X50" s="41" t="str">
        <f t="shared" si="16"/>
        <v/>
      </c>
      <c r="Y50" s="41" t="str">
        <f t="shared" si="16"/>
        <v/>
      </c>
      <c r="Z50" s="41" t="str">
        <f t="shared" si="16"/>
        <v/>
      </c>
      <c r="AA50" s="41" t="str">
        <f t="shared" si="16"/>
        <v/>
      </c>
      <c r="AB50" s="41" t="str">
        <f t="shared" si="16"/>
        <v/>
      </c>
      <c r="AC50" s="41" t="str">
        <f t="shared" si="16"/>
        <v/>
      </c>
      <c r="AD50" s="41" t="str">
        <f t="shared" si="16"/>
        <v/>
      </c>
      <c r="AE50" s="41" t="str">
        <f t="shared" si="16"/>
        <v/>
      </c>
      <c r="AF50" s="8" t="str">
        <f t="shared" si="12"/>
        <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10"/>
        <v>0</v>
      </c>
      <c r="B51" s="7" t="s">
        <v>209</v>
      </c>
      <c r="C51" s="41" t="str">
        <f t="shared" si="16"/>
        <v/>
      </c>
      <c r="D51" s="41" t="str">
        <f t="shared" si="16"/>
        <v/>
      </c>
      <c r="E51" s="41" t="str">
        <f t="shared" si="16"/>
        <v/>
      </c>
      <c r="F51" s="41" t="str">
        <f t="shared" si="16"/>
        <v/>
      </c>
      <c r="G51" s="41" t="str">
        <f t="shared" si="16"/>
        <v/>
      </c>
      <c r="H51" s="41" t="str">
        <f t="shared" si="16"/>
        <v/>
      </c>
      <c r="I51" s="41" t="str">
        <f t="shared" si="16"/>
        <v/>
      </c>
      <c r="J51" s="41" t="str">
        <f t="shared" si="16"/>
        <v/>
      </c>
      <c r="K51" s="41" t="str">
        <f t="shared" si="16"/>
        <v/>
      </c>
      <c r="L51" s="41" t="str">
        <f t="shared" si="16"/>
        <v/>
      </c>
      <c r="M51" s="41" t="str">
        <f t="shared" si="16"/>
        <v/>
      </c>
      <c r="N51" s="41" t="str">
        <f t="shared" si="16"/>
        <v/>
      </c>
      <c r="O51" s="41" t="str">
        <f t="shared" si="16"/>
        <v/>
      </c>
      <c r="P51" s="41" t="str">
        <f t="shared" si="16"/>
        <v/>
      </c>
      <c r="Q51" s="41" t="str">
        <f t="shared" si="16"/>
        <v/>
      </c>
      <c r="R51" s="41" t="str">
        <f t="shared" si="16"/>
        <v/>
      </c>
      <c r="S51" s="41" t="str">
        <f t="shared" si="16"/>
        <v/>
      </c>
      <c r="T51" s="41" t="str">
        <f t="shared" si="16"/>
        <v/>
      </c>
      <c r="U51" s="41" t="str">
        <f t="shared" si="16"/>
        <v/>
      </c>
      <c r="V51" s="41" t="str">
        <f t="shared" si="16"/>
        <v/>
      </c>
      <c r="W51" s="41" t="str">
        <f t="shared" si="16"/>
        <v/>
      </c>
      <c r="X51" s="41" t="str">
        <f t="shared" si="16"/>
        <v/>
      </c>
      <c r="Y51" s="41" t="str">
        <f t="shared" si="16"/>
        <v/>
      </c>
      <c r="Z51" s="41" t="str">
        <f t="shared" si="16"/>
        <v/>
      </c>
      <c r="AA51" s="41" t="str">
        <f t="shared" si="16"/>
        <v/>
      </c>
      <c r="AB51" s="41" t="str">
        <f t="shared" si="16"/>
        <v/>
      </c>
      <c r="AC51" s="41" t="str">
        <f t="shared" si="16"/>
        <v/>
      </c>
      <c r="AD51" s="41" t="str">
        <f t="shared" si="16"/>
        <v/>
      </c>
      <c r="AE51" s="41" t="str">
        <f t="shared" si="16"/>
        <v/>
      </c>
      <c r="AF51" s="8" t="str">
        <f t="shared" si="12"/>
        <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10"/>
        <v>0</v>
      </c>
      <c r="B52" s="7" t="s">
        <v>210</v>
      </c>
      <c r="C52" s="42" t="str">
        <f t="shared" si="16"/>
        <v/>
      </c>
      <c r="D52" s="42" t="str">
        <f t="shared" si="16"/>
        <v/>
      </c>
      <c r="E52" s="42" t="str">
        <f t="shared" si="16"/>
        <v/>
      </c>
      <c r="F52" s="42" t="str">
        <f t="shared" si="16"/>
        <v/>
      </c>
      <c r="G52" s="42" t="str">
        <f t="shared" si="16"/>
        <v/>
      </c>
      <c r="H52" s="42" t="str">
        <f t="shared" si="16"/>
        <v/>
      </c>
      <c r="I52" s="42" t="str">
        <f t="shared" si="16"/>
        <v/>
      </c>
      <c r="J52" s="42" t="str">
        <f t="shared" si="16"/>
        <v/>
      </c>
      <c r="K52" s="42" t="str">
        <f t="shared" si="16"/>
        <v/>
      </c>
      <c r="L52" s="42" t="str">
        <f t="shared" si="16"/>
        <v/>
      </c>
      <c r="M52" s="42" t="str">
        <f t="shared" si="16"/>
        <v/>
      </c>
      <c r="N52" s="42" t="str">
        <f t="shared" si="16"/>
        <v/>
      </c>
      <c r="O52" s="42" t="str">
        <f t="shared" si="16"/>
        <v/>
      </c>
      <c r="P52" s="42" t="str">
        <f t="shared" si="16"/>
        <v/>
      </c>
      <c r="Q52" s="42" t="str">
        <f t="shared" si="16"/>
        <v/>
      </c>
      <c r="R52" s="42" t="str">
        <f t="shared" si="16"/>
        <v/>
      </c>
      <c r="S52" s="42" t="str">
        <f t="shared" si="16"/>
        <v/>
      </c>
      <c r="T52" s="42" t="str">
        <f t="shared" si="16"/>
        <v/>
      </c>
      <c r="U52" s="42" t="str">
        <f t="shared" si="16"/>
        <v/>
      </c>
      <c r="V52" s="42" t="str">
        <f t="shared" si="16"/>
        <v/>
      </c>
      <c r="W52" s="42" t="str">
        <f t="shared" si="16"/>
        <v/>
      </c>
      <c r="X52" s="42" t="str">
        <f t="shared" si="16"/>
        <v/>
      </c>
      <c r="Y52" s="42" t="str">
        <f t="shared" si="16"/>
        <v/>
      </c>
      <c r="Z52" s="42" t="str">
        <f t="shared" si="16"/>
        <v/>
      </c>
      <c r="AA52" s="42" t="str">
        <f t="shared" si="16"/>
        <v/>
      </c>
      <c r="AB52" s="42" t="str">
        <f t="shared" si="16"/>
        <v/>
      </c>
      <c r="AC52" s="42" t="str">
        <f t="shared" si="16"/>
        <v/>
      </c>
      <c r="AD52" s="42" t="str">
        <f t="shared" si="16"/>
        <v/>
      </c>
      <c r="AE52" s="42" t="str">
        <f t="shared" si="16"/>
        <v/>
      </c>
      <c r="AF52" s="8" t="str">
        <f t="shared" si="12"/>
        <v/>
      </c>
      <c r="AG52" s="3"/>
      <c r="AH52" s="3"/>
      <c r="AI52" s="3"/>
      <c r="AJ52" s="3"/>
      <c r="AK52" s="3"/>
      <c r="AL52" s="3"/>
      <c r="AM52" s="3"/>
      <c r="AN52" s="3"/>
      <c r="AO52" s="3"/>
      <c r="AP52" s="3"/>
      <c r="AQ52" s="3"/>
      <c r="AR52" s="3"/>
      <c r="AS52" s="3"/>
      <c r="AT52" s="3"/>
      <c r="AU52" s="3"/>
      <c r="AV52" s="3"/>
      <c r="AW52" s="3"/>
      <c r="AX52" s="3"/>
    </row>
    <row r="53" spans="1:50">
      <c r="C53" s="23" t="str">
        <f t="shared" ref="C53:AE53" si="17">IF(SUM(C40:C52)&gt;0,SUM(C40:C52),"")</f>
        <v/>
      </c>
      <c r="D53" s="23">
        <f t="shared" si="17"/>
        <v>1</v>
      </c>
      <c r="E53" s="23" t="str">
        <f t="shared" si="17"/>
        <v/>
      </c>
      <c r="F53" s="23" t="str">
        <f t="shared" si="17"/>
        <v/>
      </c>
      <c r="G53" s="23" t="str">
        <f t="shared" si="17"/>
        <v/>
      </c>
      <c r="H53" s="23" t="str">
        <f t="shared" si="17"/>
        <v/>
      </c>
      <c r="I53" s="23" t="str">
        <f t="shared" si="17"/>
        <v/>
      </c>
      <c r="J53" s="23" t="str">
        <f t="shared" si="17"/>
        <v/>
      </c>
      <c r="K53" s="23">
        <f t="shared" si="17"/>
        <v>1</v>
      </c>
      <c r="L53" s="23" t="str">
        <f t="shared" si="17"/>
        <v/>
      </c>
      <c r="M53" s="23" t="str">
        <f t="shared" si="17"/>
        <v/>
      </c>
      <c r="N53" s="23" t="str">
        <f t="shared" si="17"/>
        <v/>
      </c>
      <c r="O53" s="23" t="str">
        <f t="shared" si="17"/>
        <v/>
      </c>
      <c r="P53" s="23">
        <f t="shared" si="17"/>
        <v>1</v>
      </c>
      <c r="Q53" s="23" t="str">
        <f t="shared" si="17"/>
        <v/>
      </c>
      <c r="R53" s="23">
        <f t="shared" si="17"/>
        <v>1</v>
      </c>
      <c r="S53" s="23" t="str">
        <f t="shared" si="17"/>
        <v/>
      </c>
      <c r="T53" s="23">
        <f t="shared" si="17"/>
        <v>1</v>
      </c>
      <c r="U53" s="23">
        <f t="shared" si="17"/>
        <v>1</v>
      </c>
      <c r="V53" s="23" t="str">
        <f t="shared" si="17"/>
        <v/>
      </c>
      <c r="W53" s="23" t="str">
        <f t="shared" si="17"/>
        <v/>
      </c>
      <c r="X53" s="23" t="str">
        <f t="shared" si="17"/>
        <v/>
      </c>
      <c r="Y53" s="23" t="str">
        <f t="shared" si="17"/>
        <v/>
      </c>
      <c r="Z53" s="23" t="str">
        <f t="shared" si="17"/>
        <v/>
      </c>
      <c r="AA53" s="23">
        <f t="shared" si="17"/>
        <v>1</v>
      </c>
      <c r="AB53" s="23">
        <f t="shared" si="17"/>
        <v>1</v>
      </c>
      <c r="AC53" s="23" t="str">
        <f t="shared" si="17"/>
        <v/>
      </c>
      <c r="AD53" s="23" t="str">
        <f t="shared" si="17"/>
        <v/>
      </c>
      <c r="AE53" s="23">
        <f t="shared" si="17"/>
        <v>1</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t="str">
        <f>IFERROR(VLOOKUP($B$55,'PLOs-TQF-Mapping'!$C$54:$AF$59,J$56)*J41,"")</f>
        <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t="str">
        <f>IFERROR(VLOOKUP($B$55,'PLOs-TQF-Mapping'!$C$54:$AF$59,Q$56)*Q41,"")</f>
        <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t="str">
        <f t="shared" ref="AF59:AF70" si="18">IF(SUM(C59:AE59)&gt;0,SUM(C59:AE59),"")</f>
        <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8"/>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8"/>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8"/>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8"/>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f>IFERROR(VLOOKUP($B$55,'PLOs-TQF-Mapping'!$C$54:$AF$59,K$56)*K46,"")</f>
        <v>1.0373514019195025</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t="str">
        <f>IFERROR(VLOOKUP($B$55,'PLOs-TQF-Mapping'!$C$54:$AF$59,Q$56)*Q46,"")</f>
        <v/>
      </c>
      <c r="R64" s="104" t="str">
        <f>IFERROR(VLOOKUP($B$55,'PLOs-TQF-Mapping'!$C$54:$AF$59,R$56)*R46,"")</f>
        <v/>
      </c>
      <c r="S64" s="104" t="str">
        <f>IFERROR(VLOOKUP($B$55,'PLOs-TQF-Mapping'!$C$54:$AF$59,S$56)*S46,"")</f>
        <v/>
      </c>
      <c r="T64" s="104" t="str">
        <f>IFERROR(VLOOKUP($B$55,'PLOs-TQF-Mapping'!$C$54:$AF$59,T$56)*T46,"")</f>
        <v/>
      </c>
      <c r="U64" s="104">
        <f>IFERROR(VLOOKUP($B$55,'PLOs-TQF-Mapping'!$C$54:$AF$59,U$56)*U46,"")</f>
        <v>1.0741016077226195</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f t="shared" si="18"/>
        <v>2.1114530096421218</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f>IFERROR(VLOOKUP($B$55,'PLOs-TQF-Mapping'!$C$54:$AF$59,K$56)*K47,"")</f>
        <v>1.728919003199171</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f>IFERROR(VLOOKUP($B$55,'PLOs-TQF-Mapping'!$C$54:$AF$59,U$56)*U47,"")</f>
        <v>1.790169346204366</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f t="shared" si="18"/>
        <v>3.5190883494035372</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f>IFERROR(VLOOKUP($B$55,'PLOs-TQF-Mapping'!$C$54:$AF$59,K$56)*K48,"")</f>
        <v>0.69156760127966843</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f>IFERROR(VLOOKUP($B$55,'PLOs-TQF-Mapping'!$C$54:$AF$59,U$56)*U48,"")</f>
        <v>0.71606773848174643</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f t="shared" si="18"/>
        <v>1.407635339761415</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t="str">
        <f>IFERROR(VLOOKUP($B$55,'PLOs-TQF-Mapping'!$C$54:$AF$59,X$56)*X49,"")</f>
        <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t="str">
        <f t="shared" si="18"/>
        <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8"/>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8"/>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8"/>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t="str">
        <f>IFERROR(VLOOKUP($B$72,'PLOs-TQF-Mapping'!$C$54:$AF$59,R$56)*R41,"")</f>
        <v/>
      </c>
      <c r="S76" s="104" t="str">
        <f>IFERROR(VLOOKUP($B$72,'PLOs-TQF-Mapping'!$C$54:$AF$59,S$56)*S41,"")</f>
        <v/>
      </c>
      <c r="T76" s="104" t="str">
        <f>IFERROR(VLOOKUP($B$72,'PLOs-TQF-Mapping'!$C$54:$AF$59,T$56)*T41,"")</f>
        <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t="str">
        <f t="shared" ref="AF76:AF87" si="19">IF(SUM(C76:AE76)&gt;0,SUM(C76:AE76),"")</f>
        <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9"/>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9"/>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9"/>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9"/>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f>IFERROR(VLOOKUP($B$72,'PLOs-TQF-Mapping'!$C$54:$AF$59,P$56)*P46,"")</f>
        <v>1.1080178706097825</v>
      </c>
      <c r="Q81" s="104" t="str">
        <f>IFERROR(VLOOKUP($B$72,'PLOs-TQF-Mapping'!$C$54:$AF$59,Q$56)*Q46,"")</f>
        <v/>
      </c>
      <c r="R81" s="104">
        <f>IFERROR(VLOOKUP($B$72,'PLOs-TQF-Mapping'!$C$54:$AF$59,R$56)*R46,"")</f>
        <v>1.0587531003604997</v>
      </c>
      <c r="S81" s="104" t="str">
        <f>IFERROR(VLOOKUP($B$72,'PLOs-TQF-Mapping'!$C$54:$AF$59,S$56)*S46,"")</f>
        <v/>
      </c>
      <c r="T81" s="104">
        <f>IFERROR(VLOOKUP($B$72,'PLOs-TQF-Mapping'!$C$54:$AF$59,T$56)*T46,"")</f>
        <v>1.0858307453416147</v>
      </c>
      <c r="U81" s="104">
        <f>IFERROR(VLOOKUP($B$72,'PLOs-TQF-Mapping'!$C$54:$AF$59,U$56)*U46,"")</f>
        <v>1.0741016077226195</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9"/>
        <v>4.3267033240345167</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f>IFERROR(VLOOKUP($B$72,'PLOs-TQF-Mapping'!$C$54:$AF$59,P$56)*P47,"")</f>
        <v>1.8466964510163042</v>
      </c>
      <c r="Q82" s="104" t="str">
        <f>IFERROR(VLOOKUP($B$72,'PLOs-TQF-Mapping'!$C$54:$AF$59,Q$56)*Q47,"")</f>
        <v/>
      </c>
      <c r="R82" s="104">
        <f>IFERROR(VLOOKUP($B$72,'PLOs-TQF-Mapping'!$C$54:$AF$59,R$56)*R47,"")</f>
        <v>1.7645885006008328</v>
      </c>
      <c r="S82" s="104" t="str">
        <f>IFERROR(VLOOKUP($B$72,'PLOs-TQF-Mapping'!$C$54:$AF$59,S$56)*S47,"")</f>
        <v/>
      </c>
      <c r="T82" s="104">
        <f>IFERROR(VLOOKUP($B$72,'PLOs-TQF-Mapping'!$C$54:$AF$59,T$56)*T47,"")</f>
        <v>1.8097179089026914</v>
      </c>
      <c r="U82" s="104">
        <f>IFERROR(VLOOKUP($B$72,'PLOs-TQF-Mapping'!$C$54:$AF$59,U$56)*U47,"")</f>
        <v>1.790169346204366</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f t="shared" si="19"/>
        <v>7.2111722067241946</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f>IFERROR(VLOOKUP($B$72,'PLOs-TQF-Mapping'!$C$54:$AF$59,P$56)*P48,"")</f>
        <v>0.73867858040652168</v>
      </c>
      <c r="Q83" s="104" t="str">
        <f>IFERROR(VLOOKUP($B$72,'PLOs-TQF-Mapping'!$C$54:$AF$59,Q$56)*Q48,"")</f>
        <v/>
      </c>
      <c r="R83" s="104">
        <f>IFERROR(VLOOKUP($B$72,'PLOs-TQF-Mapping'!$C$54:$AF$59,R$56)*R48,"")</f>
        <v>0.7058354002403332</v>
      </c>
      <c r="S83" s="104" t="str">
        <f>IFERROR(VLOOKUP($B$72,'PLOs-TQF-Mapping'!$C$54:$AF$59,S$56)*S48,"")</f>
        <v/>
      </c>
      <c r="T83" s="104">
        <f>IFERROR(VLOOKUP($B$72,'PLOs-TQF-Mapping'!$C$54:$AF$59,T$56)*T48,"")</f>
        <v>0.72388716356107663</v>
      </c>
      <c r="U83" s="104">
        <f>IFERROR(VLOOKUP($B$72,'PLOs-TQF-Mapping'!$C$54:$AF$59,U$56)*U48,"")</f>
        <v>0.71606773848174643</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f t="shared" si="19"/>
        <v>2.8844688826896778</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9"/>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9"/>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9"/>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9"/>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t="str">
        <f>IFERROR(VLOOKUP($B$89,'PLOs-TQF-Mapping'!$C$54:$AF$59,R$56)*R41,"")</f>
        <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t="str">
        <f t="shared" ref="AF93:AF104" si="20">IF(SUM(C93:AE93)&gt;0,SUM(C93:AE93),"")</f>
        <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20"/>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20"/>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20"/>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20"/>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f>IFERROR(VLOOKUP($B$89,'PLOs-TQF-Mapping'!$C$54:$AF$59,R$56)*R46,"")</f>
        <v>1.0587531003604997</v>
      </c>
      <c r="S98" s="104" t="str">
        <f>IFERROR(VLOOKUP($B$89,'PLOs-TQF-Mapping'!$C$54:$AF$59,S$56)*S46,"")</f>
        <v/>
      </c>
      <c r="T98" s="104" t="str">
        <f>IFERROR(VLOOKUP($B$89,'PLOs-TQF-Mapping'!$C$54:$AF$59,T$56)*T46,"")</f>
        <v/>
      </c>
      <c r="U98" s="104">
        <f>IFERROR(VLOOKUP($B$89,'PLOs-TQF-Mapping'!$C$54:$AF$59,U$56)*U46,"")</f>
        <v>1.0741016077226195</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f t="shared" si="20"/>
        <v>2.1328547080831193</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f>IFERROR(VLOOKUP($B$89,'PLOs-TQF-Mapping'!$C$54:$AF$59,R$56)*R47,"")</f>
        <v>1.7645885006008328</v>
      </c>
      <c r="S99" s="104" t="str">
        <f>IFERROR(VLOOKUP($B$89,'PLOs-TQF-Mapping'!$C$54:$AF$59,S$56)*S47,"")</f>
        <v/>
      </c>
      <c r="T99" s="104" t="str">
        <f>IFERROR(VLOOKUP($B$89,'PLOs-TQF-Mapping'!$C$54:$AF$59,T$56)*T47,"")</f>
        <v/>
      </c>
      <c r="U99" s="104">
        <f>IFERROR(VLOOKUP($B$89,'PLOs-TQF-Mapping'!$C$54:$AF$59,U$56)*U47,"")</f>
        <v>1.790169346204366</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f t="shared" si="20"/>
        <v>3.5547578468051988</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f>IFERROR(VLOOKUP($B$89,'PLOs-TQF-Mapping'!$C$54:$AF$59,R$56)*R48,"")</f>
        <v>0.7058354002403332</v>
      </c>
      <c r="S100" s="104" t="str">
        <f>IFERROR(VLOOKUP($B$89,'PLOs-TQF-Mapping'!$C$54:$AF$59,S$56)*S48,"")</f>
        <v/>
      </c>
      <c r="T100" s="104" t="str">
        <f>IFERROR(VLOOKUP($B$89,'PLOs-TQF-Mapping'!$C$54:$AF$59,T$56)*T48,"")</f>
        <v/>
      </c>
      <c r="U100" s="104">
        <f>IFERROR(VLOOKUP($B$89,'PLOs-TQF-Mapping'!$C$54:$AF$59,U$56)*U48,"")</f>
        <v>0.71606773848174643</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f t="shared" si="20"/>
        <v>1.4219031387220795</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t="str">
        <f>IFERROR(VLOOKUP($B$89,'PLOs-TQF-Mapping'!$C$54:$AF$59,X$56)*X49,"")</f>
        <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t="str">
        <f t="shared" si="20"/>
        <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20"/>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20"/>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20"/>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21">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21"/>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21"/>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21"/>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21"/>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f>IFERROR(VLOOKUP($B$106,'PLOs-TQF-Mapping'!$C$54:$AF$59,AB$56)*AB46,"")</f>
        <v>1.1214280679921143</v>
      </c>
      <c r="AC115" s="104" t="str">
        <f>IFERROR(VLOOKUP($B$106,'PLOs-TQF-Mapping'!$C$54:$AF$59,AC$56)*AC46,"")</f>
        <v/>
      </c>
      <c r="AD115" s="104" t="str">
        <f>IFERROR(VLOOKUP($B$106,'PLOs-TQF-Mapping'!$C$54:$AF$59,AD$56)*AD46,"")</f>
        <v/>
      </c>
      <c r="AE115" s="104">
        <f>IFERROR(VLOOKUP($B$106,'PLOs-TQF-Mapping'!$C$54:$AF$59,AE$56)*AE46,"")</f>
        <v>1.0781174585218702</v>
      </c>
      <c r="AF115" s="8">
        <f t="shared" si="21"/>
        <v>2.1995455265139845</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f>IFERROR(VLOOKUP($B$106,'PLOs-TQF-Mapping'!$C$54:$AF$59,AB$56)*AB47,"")</f>
        <v>1.8690467799868573</v>
      </c>
      <c r="AC116" s="104" t="str">
        <f>IFERROR(VLOOKUP($B$106,'PLOs-TQF-Mapping'!$C$54:$AF$59,AC$56)*AC47,"")</f>
        <v/>
      </c>
      <c r="AD116" s="104" t="str">
        <f>IFERROR(VLOOKUP($B$106,'PLOs-TQF-Mapping'!$C$54:$AF$59,AD$56)*AD47,"")</f>
        <v/>
      </c>
      <c r="AE116" s="104">
        <f>IFERROR(VLOOKUP($B$106,'PLOs-TQF-Mapping'!$C$54:$AF$59,AE$56)*AE47,"")</f>
        <v>1.7968624308697838</v>
      </c>
      <c r="AF116" s="8">
        <f t="shared" si="21"/>
        <v>3.6659092108566411</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f>IFERROR(VLOOKUP($B$106,'PLOs-TQF-Mapping'!$C$54:$AF$59,AB$56)*AB48,"")</f>
        <v>0.74761871199474295</v>
      </c>
      <c r="AC117" s="104" t="str">
        <f>IFERROR(VLOOKUP($B$106,'PLOs-TQF-Mapping'!$C$54:$AF$59,AC$56)*AC48,"")</f>
        <v/>
      </c>
      <c r="AD117" s="104" t="str">
        <f>IFERROR(VLOOKUP($B$106,'PLOs-TQF-Mapping'!$C$54:$AF$59,AD$56)*AD48,"")</f>
        <v/>
      </c>
      <c r="AE117" s="104">
        <f>IFERROR(VLOOKUP($B$106,'PLOs-TQF-Mapping'!$C$54:$AF$59,AE$56)*AE48,"")</f>
        <v>0.71874497234791357</v>
      </c>
      <c r="AF117" s="8">
        <f t="shared" si="21"/>
        <v>1.4663636843426566</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t="str">
        <f>IFERROR(VLOOKUP($B$106,'PLOs-TQF-Mapping'!$C$54:$AF$59,Y$56)*Y49,"")</f>
        <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t="str">
        <f t="shared" si="21"/>
        <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t="str">
        <f>IFERROR(VLOOKUP($B$106,'PLOs-TQF-Mapping'!$C$54:$AF$59,F$56)*F50,"")</f>
        <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t="str">
        <f t="shared" si="21"/>
        <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t="str">
        <f>IFERROR(VLOOKUP($B$106,'PLOs-TQF-Mapping'!$C$54:$AF$59,F$56)*F51,"")</f>
        <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t="str">
        <f t="shared" si="21"/>
        <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t="str">
        <f>IFERROR(VLOOKUP($B$106,'PLOs-TQF-Mapping'!$C$54:$AF$59,AD$56)*AD52,"")</f>
        <v/>
      </c>
      <c r="AE121" s="104" t="str">
        <f>IFERROR(VLOOKUP($B$106,'PLOs-TQF-Mapping'!$C$54:$AF$59,AE$56)*AE52,"")</f>
        <v/>
      </c>
      <c r="AF121" s="8" t="str">
        <f t="shared" si="21"/>
        <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t="str">
        <f>IFERROR(VLOOKUP($B$123,'PLOs-TQF-Mapping'!$C$54:$AF$59,M$56)*M41,"")</f>
        <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t="str">
        <f t="shared" ref="AF127:AF138" si="22">IF(SUM(C127:AE127)&gt;0,SUM(C127:AE127),"")</f>
        <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22"/>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22"/>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22"/>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22"/>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t="str">
        <f>IFERROR(VLOOKUP($B$123,'PLOs-TQF-Mapping'!$C$54:$AF$59,M$56)*M46,"")</f>
        <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t="str">
        <f>IFERROR(VLOOKUP($B$123,'PLOs-TQF-Mapping'!$C$54:$AF$59,S$56)*S46,"")</f>
        <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f>IFERROR(VLOOKUP($B$123,'PLOs-TQF-Mapping'!$C$54:$AF$59,AA$56)*AA46,"")</f>
        <v>0.96736971104231162</v>
      </c>
      <c r="AB132" s="104">
        <f>IFERROR(VLOOKUP($B$123,'PLOs-TQF-Mapping'!$C$54:$AF$59,AB$56)*AB46,"")</f>
        <v>1.1214280679921143</v>
      </c>
      <c r="AC132" s="104" t="str">
        <f>IFERROR(VLOOKUP($B$123,'PLOs-TQF-Mapping'!$C$54:$AF$59,AC$56)*AC46,"")</f>
        <v/>
      </c>
      <c r="AD132" s="104" t="str">
        <f>IFERROR(VLOOKUP($B$123,'PLOs-TQF-Mapping'!$C$54:$AF$59,AD$56)*AD46,"")</f>
        <v/>
      </c>
      <c r="AE132" s="104">
        <f>IFERROR(VLOOKUP($B$123,'PLOs-TQF-Mapping'!$C$54:$AF$59,AE$56)*AE46,"")</f>
        <v>1.0781174585218702</v>
      </c>
      <c r="AF132" s="8">
        <f t="shared" si="22"/>
        <v>3.1669152375562959</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f>IFERROR(VLOOKUP($B$123,'PLOs-TQF-Mapping'!$C$54:$AF$59,AA$56)*AA47,"")</f>
        <v>1.6122828517371861</v>
      </c>
      <c r="AB133" s="104">
        <f>IFERROR(VLOOKUP($B$123,'PLOs-TQF-Mapping'!$C$54:$AF$59,AB$56)*AB47,"")</f>
        <v>1.8690467799868573</v>
      </c>
      <c r="AC133" s="104" t="str">
        <f>IFERROR(VLOOKUP($B$123,'PLOs-TQF-Mapping'!$C$54:$AF$59,AC$56)*AC47,"")</f>
        <v/>
      </c>
      <c r="AD133" s="104" t="str">
        <f>IFERROR(VLOOKUP($B$123,'PLOs-TQF-Mapping'!$C$54:$AF$59,AD$56)*AD47,"")</f>
        <v/>
      </c>
      <c r="AE133" s="104">
        <f>IFERROR(VLOOKUP($B$123,'PLOs-TQF-Mapping'!$C$54:$AF$59,AE$56)*AE47,"")</f>
        <v>1.7968624308697838</v>
      </c>
      <c r="AF133" s="8">
        <f t="shared" si="22"/>
        <v>5.2781920625938277</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f>IFERROR(VLOOKUP($B$123,'PLOs-TQF-Mapping'!$C$54:$AF$59,AA$56)*AA48,"")</f>
        <v>0.64491314069487449</v>
      </c>
      <c r="AB134" s="104">
        <f>IFERROR(VLOOKUP($B$123,'PLOs-TQF-Mapping'!$C$54:$AF$59,AB$56)*AB48,"")</f>
        <v>0.74761871199474295</v>
      </c>
      <c r="AC134" s="104" t="str">
        <f>IFERROR(VLOOKUP($B$123,'PLOs-TQF-Mapping'!$C$54:$AF$59,AC$56)*AC48,"")</f>
        <v/>
      </c>
      <c r="AD134" s="104" t="str">
        <f>IFERROR(VLOOKUP($B$123,'PLOs-TQF-Mapping'!$C$54:$AF$59,AD$56)*AD48,"")</f>
        <v/>
      </c>
      <c r="AE134" s="104">
        <f>IFERROR(VLOOKUP($B$123,'PLOs-TQF-Mapping'!$C$54:$AF$59,AE$56)*AE48,"")</f>
        <v>0.71874497234791357</v>
      </c>
      <c r="AF134" s="8">
        <f t="shared" si="22"/>
        <v>2.1112768250375309</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22"/>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22"/>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22"/>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t="str">
        <f>IFERROR(VLOOKUP($B$123,'PLOs-TQF-Mapping'!$C$54:$AF$59,AE$56)*AE52,"")</f>
        <v/>
      </c>
      <c r="AF138" s="8" t="str">
        <f t="shared" si="22"/>
        <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t="str">
        <f>IFERROR(VLOOKUP($B$140,'PLOs-TQF-Mapping'!$C$54:$AF$59,I$56)*I41,"")</f>
        <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t="str">
        <f t="shared" ref="AF144:AF155" si="23">IF(SUM(C144:AE144)&gt;0,SUM(C144:AE144),"")</f>
        <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23"/>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23"/>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23"/>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23"/>
        <v/>
      </c>
      <c r="AG148" s="8"/>
      <c r="AH148" s="8"/>
    </row>
    <row r="149" spans="1:34">
      <c r="A149" s="8">
        <v>0</v>
      </c>
      <c r="B149" s="3" t="s">
        <v>204</v>
      </c>
      <c r="C149" s="104" t="str">
        <f>IFERROR(VLOOKUP($B$140,'PLOs-TQF-Mapping'!$C$54:$AF$59,C$56)*C46,"")</f>
        <v/>
      </c>
      <c r="D149" s="104">
        <f>IFERROR(VLOOKUP($B$140,'PLOs-TQF-Mapping'!$C$54:$AF$59,D$56)*D46,"")</f>
        <v>1.233942638117896</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t="str">
        <f>IFERROR(VLOOKUP($B$140,'PLOs-TQF-Mapping'!$C$54:$AF$59,I$56)*I46,"")</f>
        <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f t="shared" si="23"/>
        <v>1.233942638117896</v>
      </c>
      <c r="AG149" s="8"/>
      <c r="AH149" s="8"/>
    </row>
    <row r="150" spans="1:34">
      <c r="A150" s="8">
        <v>0</v>
      </c>
      <c r="B150" s="3" t="s">
        <v>205</v>
      </c>
      <c r="C150" s="104" t="str">
        <f>IFERROR(VLOOKUP($B$140,'PLOs-TQF-Mapping'!$C$54:$AF$59,C$56)*C47,"")</f>
        <v/>
      </c>
      <c r="D150" s="104">
        <f>IFERROR(VLOOKUP($B$140,'PLOs-TQF-Mapping'!$C$54:$AF$59,D$56)*D47,"")</f>
        <v>2.0565710635298267</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f t="shared" si="23"/>
        <v>2.0565710635298267</v>
      </c>
      <c r="AG150" s="8"/>
      <c r="AH150" s="8"/>
    </row>
    <row r="151" spans="1:34">
      <c r="A151" s="8">
        <v>0</v>
      </c>
      <c r="B151" s="3" t="s">
        <v>206</v>
      </c>
      <c r="C151" s="104" t="str">
        <f>IFERROR(VLOOKUP($B$140,'PLOs-TQF-Mapping'!$C$54:$AF$59,C$56)*C48,"")</f>
        <v/>
      </c>
      <c r="D151" s="104">
        <f>IFERROR(VLOOKUP($B$140,'PLOs-TQF-Mapping'!$C$54:$AF$59,D$56)*D48,"")</f>
        <v>0.82262842541193071</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f t="shared" si="23"/>
        <v>0.82262842541193071</v>
      </c>
      <c r="AG151" s="8"/>
      <c r="AH151" s="8"/>
    </row>
    <row r="152" spans="1:34">
      <c r="A152" s="8">
        <v>0</v>
      </c>
      <c r="B152" s="3" t="s">
        <v>207</v>
      </c>
      <c r="C152" s="104" t="str">
        <f>IFERROR(VLOOKUP($B$140,'PLOs-TQF-Mapping'!$C$54:$AF$59,C$56)*C49,"")</f>
        <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t="str">
        <f>IFERROR(VLOOKUP($B$140,'PLOs-TQF-Mapping'!$C$54:$AF$59,X$56)*X49,"")</f>
        <v/>
      </c>
      <c r="Y152" s="104" t="str">
        <f>IFERROR(VLOOKUP($B$140,'PLOs-TQF-Mapping'!$C$54:$AF$59,Y$56)*Y49,"")</f>
        <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t="str">
        <f t="shared" si="23"/>
        <v/>
      </c>
      <c r="AG152" s="8"/>
      <c r="AH152" s="8"/>
    </row>
    <row r="153" spans="1:34">
      <c r="A153" s="8">
        <v>0.1</v>
      </c>
      <c r="B153" s="3" t="s">
        <v>208</v>
      </c>
      <c r="C153" s="104" t="str">
        <f>IFERROR(VLOOKUP($B$140,'PLOs-TQF-Mapping'!$C$54:$AF$59,C$56)*C50,"")</f>
        <v/>
      </c>
      <c r="D153" s="104" t="str">
        <f>IFERROR(VLOOKUP($B$140,'PLOs-TQF-Mapping'!$C$54:$AF$59,D$56)*D50,"")</f>
        <v/>
      </c>
      <c r="E153" s="104" t="str">
        <f>IFERROR(VLOOKUP($B$140,'PLOs-TQF-Mapping'!$C$54:$AF$59,E$56)*E50,"")</f>
        <v/>
      </c>
      <c r="F153" s="104" t="str">
        <f>IFERROR(VLOOKUP($B$140,'PLOs-TQF-Mapping'!$C$54:$AF$59,F$56)*F50,"")</f>
        <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t="str">
        <f t="shared" si="23"/>
        <v/>
      </c>
      <c r="AG153" s="8"/>
      <c r="AH153" s="8"/>
    </row>
    <row r="154" spans="1:34">
      <c r="A154" s="8">
        <v>0</v>
      </c>
      <c r="B154" s="3" t="s">
        <v>209</v>
      </c>
      <c r="C154" s="104" t="str">
        <f>IFERROR(VLOOKUP($B$140,'PLOs-TQF-Mapping'!$C$54:$AF$59,C$56)*C51,"")</f>
        <v/>
      </c>
      <c r="D154" s="104" t="str">
        <f>IFERROR(VLOOKUP($B$140,'PLOs-TQF-Mapping'!$C$54:$AF$59,D$56)*D51,"")</f>
        <v/>
      </c>
      <c r="E154" s="104" t="str">
        <f>IFERROR(VLOOKUP($B$140,'PLOs-TQF-Mapping'!$C$54:$AF$59,E$56)*E51,"")</f>
        <v/>
      </c>
      <c r="F154" s="104" t="str">
        <f>IFERROR(VLOOKUP($B$140,'PLOs-TQF-Mapping'!$C$54:$AF$59,F$56)*F51,"")</f>
        <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t="str">
        <f t="shared" si="23"/>
        <v/>
      </c>
      <c r="AG154" s="8"/>
      <c r="AH154" s="8"/>
    </row>
    <row r="155" spans="1:34">
      <c r="A155" s="8">
        <v>0</v>
      </c>
      <c r="B155" s="3" t="s">
        <v>210</v>
      </c>
      <c r="C155" s="104" t="str">
        <f>IFERROR(VLOOKUP($B$140,'PLOs-TQF-Mapping'!$C$54:$AF$59,C$56)*C52,"")</f>
        <v/>
      </c>
      <c r="D155" s="104" t="str">
        <f>IFERROR(VLOOKUP($B$140,'PLOs-TQF-Mapping'!$C$54:$AF$59,D$56)*D52,"")</f>
        <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t="str">
        <f t="shared" si="23"/>
        <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X156"/>
  <sheetViews>
    <sheetView topLeftCell="A43" zoomScaleNormal="100" workbookViewId="0">
      <selection activeCell="A55" sqref="A55:XFD155"/>
    </sheetView>
  </sheetViews>
  <sheetFormatPr defaultColWidth="14.42578125" defaultRowHeight="15"/>
  <cols>
    <col min="1" max="1" width="6.28515625" style="8" customWidth="1"/>
    <col min="2" max="2" width="17" style="3" customWidth="1"/>
    <col min="3" max="4" width="6" style="8" bestFit="1" customWidth="1"/>
    <col min="5" max="5" width="3.140625" style="8" bestFit="1" customWidth="1"/>
    <col min="6" max="6" width="6" style="8" bestFit="1" customWidth="1"/>
    <col min="7" max="8" width="3.140625" style="8" bestFit="1" customWidth="1"/>
    <col min="9" max="10" width="6" style="8" bestFit="1" customWidth="1"/>
    <col min="11" max="12" width="3.140625" style="8" bestFit="1" customWidth="1"/>
    <col min="13" max="13" width="12.85546875" style="8" bestFit="1" customWidth="1"/>
    <col min="14" max="16" width="3.140625" style="8" bestFit="1" customWidth="1"/>
    <col min="17" max="20" width="6" style="8" bestFit="1" customWidth="1"/>
    <col min="21" max="26" width="3.140625" style="8" bestFit="1" customWidth="1"/>
    <col min="27" max="27" width="6" style="8" bestFit="1" customWidth="1"/>
    <col min="28" max="29" width="3.140625" style="8" bestFit="1" customWidth="1"/>
    <col min="30" max="31" width="6" style="8" bestFit="1" customWidth="1"/>
    <col min="32" max="32" width="4.7109375" style="8" customWidth="1"/>
    <col min="33" max="16384" width="14.42578125" style="3"/>
  </cols>
  <sheetData>
    <row r="1" spans="1:33" ht="15" customHeight="1">
      <c r="A1" s="1"/>
      <c r="B1" s="44">
        <f>VLOOKUP(A2,Grading!C4:M67,11,TRUE)</f>
        <v>1</v>
      </c>
      <c r="C1" s="16" t="s">
        <v>118</v>
      </c>
      <c r="D1" s="16" t="s">
        <v>119</v>
      </c>
      <c r="E1" s="16" t="s">
        <v>120</v>
      </c>
      <c r="F1" s="16" t="s">
        <v>121</v>
      </c>
      <c r="G1" s="16" t="s">
        <v>122</v>
      </c>
      <c r="H1" s="16" t="s">
        <v>123</v>
      </c>
      <c r="I1" s="16" t="s">
        <v>124</v>
      </c>
      <c r="J1" s="16" t="s">
        <v>125</v>
      </c>
      <c r="K1" s="16" t="s">
        <v>126</v>
      </c>
      <c r="L1" s="16" t="s">
        <v>127</v>
      </c>
      <c r="M1" s="16" t="s">
        <v>128</v>
      </c>
      <c r="N1" s="16" t="s">
        <v>129</v>
      </c>
      <c r="O1" s="16" t="s">
        <v>130</v>
      </c>
      <c r="P1" s="16" t="s">
        <v>131</v>
      </c>
      <c r="Q1" s="16" t="s">
        <v>132</v>
      </c>
      <c r="R1" s="16" t="s">
        <v>133</v>
      </c>
      <c r="S1" s="16" t="s">
        <v>134</v>
      </c>
      <c r="T1" s="16" t="s">
        <v>135</v>
      </c>
      <c r="U1" s="16" t="s">
        <v>136</v>
      </c>
      <c r="V1" s="16" t="s">
        <v>137</v>
      </c>
      <c r="W1" s="16" t="s">
        <v>138</v>
      </c>
      <c r="X1" s="16" t="s">
        <v>139</v>
      </c>
      <c r="Y1" s="16" t="s">
        <v>140</v>
      </c>
      <c r="Z1" s="16" t="s">
        <v>141</v>
      </c>
      <c r="AA1" s="16" t="s">
        <v>142</v>
      </c>
      <c r="AB1" s="16" t="s">
        <v>143</v>
      </c>
      <c r="AC1" s="16" t="s">
        <v>144</v>
      </c>
      <c r="AD1" s="16" t="s">
        <v>145</v>
      </c>
      <c r="AE1" s="16" t="s">
        <v>146</v>
      </c>
    </row>
    <row r="2" spans="1:33">
      <c r="A2" s="45">
        <v>204490</v>
      </c>
      <c r="B2" s="239" t="s">
        <v>220</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3">
      <c r="A3" s="5"/>
      <c r="B3" s="239" t="s">
        <v>221</v>
      </c>
      <c r="C3" s="11" t="str">
        <f t="shared" ref="C3:AE3" si="0">IF(COUNTIF(C6:C17,"x")&gt;0,"x","")</f>
        <v>x</v>
      </c>
      <c r="D3" s="11" t="str">
        <f t="shared" si="0"/>
        <v>x</v>
      </c>
      <c r="E3" s="11" t="str">
        <f t="shared" si="0"/>
        <v/>
      </c>
      <c r="F3" s="11" t="str">
        <f t="shared" si="0"/>
        <v>x</v>
      </c>
      <c r="G3" s="11" t="str">
        <f t="shared" si="0"/>
        <v/>
      </c>
      <c r="H3" s="11" t="str">
        <f t="shared" si="0"/>
        <v/>
      </c>
      <c r="I3" s="11" t="str">
        <f t="shared" si="0"/>
        <v>x</v>
      </c>
      <c r="J3" s="11" t="str">
        <f t="shared" si="0"/>
        <v>x</v>
      </c>
      <c r="K3" s="11" t="str">
        <f t="shared" si="0"/>
        <v/>
      </c>
      <c r="L3" s="11" t="str">
        <f t="shared" si="0"/>
        <v/>
      </c>
      <c r="M3" s="11" t="str">
        <f t="shared" si="0"/>
        <v>x</v>
      </c>
      <c r="N3" s="11" t="str">
        <f t="shared" si="0"/>
        <v/>
      </c>
      <c r="O3" s="11" t="str">
        <f t="shared" si="0"/>
        <v/>
      </c>
      <c r="P3" s="11" t="str">
        <f t="shared" si="0"/>
        <v/>
      </c>
      <c r="Q3" s="11" t="str">
        <f t="shared" si="0"/>
        <v>x</v>
      </c>
      <c r="R3" s="11" t="str">
        <f t="shared" si="0"/>
        <v>x</v>
      </c>
      <c r="S3" s="11" t="str">
        <f t="shared" si="0"/>
        <v>x</v>
      </c>
      <c r="T3" s="11" t="str">
        <f t="shared" si="0"/>
        <v>x</v>
      </c>
      <c r="U3" s="11" t="str">
        <f t="shared" si="0"/>
        <v/>
      </c>
      <c r="V3" s="11" t="str">
        <f t="shared" si="0"/>
        <v/>
      </c>
      <c r="W3" s="11" t="str">
        <f t="shared" si="0"/>
        <v/>
      </c>
      <c r="X3" s="11" t="str">
        <f t="shared" si="0"/>
        <v>x</v>
      </c>
      <c r="Y3" s="11" t="str">
        <f t="shared" si="0"/>
        <v>x</v>
      </c>
      <c r="Z3" s="11" t="str">
        <f t="shared" si="0"/>
        <v/>
      </c>
      <c r="AA3" s="11" t="str">
        <f t="shared" si="0"/>
        <v>x</v>
      </c>
      <c r="AB3" s="11" t="str">
        <f t="shared" si="0"/>
        <v/>
      </c>
      <c r="AC3" s="11" t="str">
        <f t="shared" si="0"/>
        <v/>
      </c>
      <c r="AD3" s="11" t="str">
        <f t="shared" si="0"/>
        <v>x</v>
      </c>
      <c r="AE3" s="11" t="str">
        <f t="shared" si="0"/>
        <v>x</v>
      </c>
    </row>
    <row r="4" spans="1:33">
      <c r="A4" s="5"/>
      <c r="B4" s="2"/>
      <c r="C4" s="5"/>
      <c r="D4" s="5"/>
      <c r="E4" s="5"/>
      <c r="F4" s="5"/>
      <c r="G4" s="5"/>
      <c r="H4" s="5"/>
      <c r="I4" s="5"/>
      <c r="J4" s="5"/>
      <c r="K4" s="5"/>
      <c r="L4" s="5"/>
      <c r="M4" s="5"/>
      <c r="N4" s="5"/>
      <c r="O4" s="5"/>
      <c r="P4" s="5"/>
      <c r="Q4" s="5"/>
      <c r="R4" s="5"/>
      <c r="S4" s="5"/>
      <c r="T4" s="5"/>
      <c r="U4" s="5"/>
      <c r="V4" s="5"/>
      <c r="W4" s="5"/>
      <c r="X4" s="5"/>
      <c r="Y4" s="5"/>
      <c r="Z4" s="5"/>
      <c r="AA4" s="5"/>
      <c r="AB4" s="5"/>
      <c r="AC4" s="5"/>
      <c r="AD4" s="5"/>
      <c r="AE4" s="5"/>
    </row>
    <row r="5" spans="1:33" s="6" customFormat="1" ht="18" customHeight="1">
      <c r="A5" s="14" t="s">
        <v>222</v>
      </c>
      <c r="B5" s="15" t="s">
        <v>193</v>
      </c>
      <c r="C5" s="13" t="s">
        <v>118</v>
      </c>
      <c r="D5" s="13" t="s">
        <v>119</v>
      </c>
      <c r="E5" s="13" t="s">
        <v>120</v>
      </c>
      <c r="F5" s="13" t="s">
        <v>121</v>
      </c>
      <c r="G5" s="13" t="s">
        <v>122</v>
      </c>
      <c r="H5" s="13" t="s">
        <v>123</v>
      </c>
      <c r="I5" s="13" t="s">
        <v>124</v>
      </c>
      <c r="J5" s="13" t="s">
        <v>125</v>
      </c>
      <c r="K5" s="13" t="s">
        <v>126</v>
      </c>
      <c r="L5" s="13" t="s">
        <v>127</v>
      </c>
      <c r="M5" s="13" t="s">
        <v>128</v>
      </c>
      <c r="N5" s="13" t="s">
        <v>129</v>
      </c>
      <c r="O5" s="13" t="s">
        <v>130</v>
      </c>
      <c r="P5" s="13" t="s">
        <v>131</v>
      </c>
      <c r="Q5" s="13" t="s">
        <v>132</v>
      </c>
      <c r="R5" s="13" t="s">
        <v>133</v>
      </c>
      <c r="S5" s="13" t="s">
        <v>134</v>
      </c>
      <c r="T5" s="13" t="s">
        <v>135</v>
      </c>
      <c r="U5" s="13" t="s">
        <v>136</v>
      </c>
      <c r="V5" s="13" t="s">
        <v>137</v>
      </c>
      <c r="W5" s="13" t="s">
        <v>138</v>
      </c>
      <c r="X5" s="13" t="s">
        <v>139</v>
      </c>
      <c r="Y5" s="13" t="s">
        <v>140</v>
      </c>
      <c r="Z5" s="13" t="s">
        <v>141</v>
      </c>
      <c r="AA5" s="13" t="s">
        <v>142</v>
      </c>
      <c r="AB5" s="13" t="s">
        <v>143</v>
      </c>
      <c r="AC5" s="13" t="s">
        <v>144</v>
      </c>
      <c r="AD5" s="13" t="s">
        <v>145</v>
      </c>
      <c r="AE5" s="13" t="s">
        <v>146</v>
      </c>
      <c r="AF5" s="9"/>
    </row>
    <row r="6" spans="1:33" ht="20.25" customHeight="1">
      <c r="A6" s="18"/>
      <c r="B6" s="7" t="s">
        <v>198</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3" ht="15" customHeight="1">
      <c r="A7" s="18">
        <v>25</v>
      </c>
      <c r="B7" s="7" t="s">
        <v>199</v>
      </c>
      <c r="C7" s="17"/>
      <c r="D7" s="17"/>
      <c r="E7" s="17"/>
      <c r="F7" s="17"/>
      <c r="G7" s="17"/>
      <c r="H7" s="17"/>
      <c r="I7" s="17" t="s">
        <v>95</v>
      </c>
      <c r="J7" s="17" t="s">
        <v>95</v>
      </c>
      <c r="K7" s="17"/>
      <c r="L7" s="17"/>
      <c r="M7" s="17" t="s">
        <v>95</v>
      </c>
      <c r="N7" s="17"/>
      <c r="O7" s="17"/>
      <c r="P7" s="17"/>
      <c r="Q7" s="17" t="s">
        <v>95</v>
      </c>
      <c r="R7" s="17" t="s">
        <v>95</v>
      </c>
      <c r="S7" s="17"/>
      <c r="T7" s="17" t="s">
        <v>95</v>
      </c>
      <c r="U7" s="17"/>
      <c r="V7" s="17"/>
      <c r="W7" s="17"/>
      <c r="X7" s="17"/>
      <c r="Y7" s="17"/>
      <c r="Z7" s="17"/>
      <c r="AA7" s="17"/>
      <c r="AB7" s="17"/>
      <c r="AC7" s="17"/>
      <c r="AD7" s="17"/>
      <c r="AE7" s="17"/>
    </row>
    <row r="8" spans="1:33" ht="15" customHeight="1">
      <c r="A8" s="18"/>
      <c r="B8" s="7" t="s">
        <v>200</v>
      </c>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3" ht="15" customHeight="1">
      <c r="A9" s="18"/>
      <c r="B9" s="7" t="s">
        <v>201</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3" ht="15" customHeight="1">
      <c r="A10" s="18"/>
      <c r="B10" s="7" t="s">
        <v>202</v>
      </c>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3" ht="15" customHeight="1">
      <c r="A11" s="18"/>
      <c r="B11" s="50" t="s">
        <v>203</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3" ht="15" customHeight="1">
      <c r="A12" s="18">
        <v>25</v>
      </c>
      <c r="B12" s="50" t="s">
        <v>204</v>
      </c>
      <c r="C12" s="17"/>
      <c r="D12" s="17"/>
      <c r="E12" s="17"/>
      <c r="F12" s="17"/>
      <c r="G12" s="17"/>
      <c r="H12" s="17"/>
      <c r="I12" s="17" t="s">
        <v>95</v>
      </c>
      <c r="J12" s="17"/>
      <c r="K12" s="17"/>
      <c r="L12" s="17"/>
      <c r="M12" s="17" t="s">
        <v>95</v>
      </c>
      <c r="N12" s="17"/>
      <c r="O12" s="17"/>
      <c r="P12" s="17"/>
      <c r="Q12" s="17" t="s">
        <v>95</v>
      </c>
      <c r="R12" s="17" t="s">
        <v>95</v>
      </c>
      <c r="S12" s="17" t="s">
        <v>95</v>
      </c>
      <c r="T12" s="17" t="s">
        <v>95</v>
      </c>
      <c r="U12" s="17"/>
      <c r="V12" s="17"/>
      <c r="W12" s="17"/>
      <c r="X12" s="17"/>
      <c r="Y12" s="17"/>
      <c r="Z12" s="17"/>
      <c r="AA12" s="17" t="s">
        <v>95</v>
      </c>
      <c r="AB12" s="17"/>
      <c r="AC12" s="17"/>
      <c r="AD12" s="17" t="s">
        <v>95</v>
      </c>
      <c r="AE12" s="17"/>
    </row>
    <row r="13" spans="1:33" ht="15" customHeight="1">
      <c r="A13" s="18"/>
      <c r="B13" s="50" t="s">
        <v>205</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3" ht="15" customHeight="1">
      <c r="A14" s="18">
        <v>10</v>
      </c>
      <c r="B14" s="48" t="s">
        <v>206</v>
      </c>
      <c r="C14" s="17"/>
      <c r="D14" s="17" t="s">
        <v>95</v>
      </c>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t="s">
        <v>95</v>
      </c>
      <c r="AE14" s="17" t="s">
        <v>95</v>
      </c>
    </row>
    <row r="15" spans="1:33" ht="15" customHeight="1">
      <c r="A15" s="18">
        <v>5</v>
      </c>
      <c r="B15" s="50" t="s">
        <v>207</v>
      </c>
      <c r="C15" s="17" t="s">
        <v>95</v>
      </c>
      <c r="D15" s="17"/>
      <c r="E15" s="17"/>
      <c r="F15" s="17"/>
      <c r="G15" s="17"/>
      <c r="H15" s="17"/>
      <c r="I15" s="17"/>
      <c r="J15" s="17"/>
      <c r="K15" s="17"/>
      <c r="L15" s="17"/>
      <c r="M15" s="17"/>
      <c r="N15" s="17"/>
      <c r="O15" s="17"/>
      <c r="P15" s="17"/>
      <c r="Q15" s="17"/>
      <c r="R15" s="17"/>
      <c r="S15" s="17"/>
      <c r="T15" s="17"/>
      <c r="U15" s="17"/>
      <c r="V15" s="17"/>
      <c r="W15" s="17"/>
      <c r="X15" s="17" t="s">
        <v>95</v>
      </c>
      <c r="Y15" s="17" t="s">
        <v>95</v>
      </c>
      <c r="Z15" s="17"/>
      <c r="AA15" s="17"/>
      <c r="AB15" s="17"/>
      <c r="AC15" s="17"/>
      <c r="AD15" s="17"/>
      <c r="AE15" s="17"/>
      <c r="AG15" t="s">
        <v>260</v>
      </c>
    </row>
    <row r="16" spans="1:33" ht="15" customHeight="1">
      <c r="A16" s="18">
        <v>7.5</v>
      </c>
      <c r="B16" s="49" t="s">
        <v>208</v>
      </c>
      <c r="C16" s="17" t="s">
        <v>95</v>
      </c>
      <c r="D16" s="17" t="s">
        <v>95</v>
      </c>
      <c r="E16" s="17"/>
      <c r="F16" s="17" t="s">
        <v>95</v>
      </c>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50" ht="15" customHeight="1">
      <c r="A17" s="18">
        <v>7.5</v>
      </c>
      <c r="B17" s="49" t="s">
        <v>209</v>
      </c>
      <c r="C17" s="17" t="s">
        <v>95</v>
      </c>
      <c r="D17" s="17" t="s">
        <v>95</v>
      </c>
      <c r="E17" s="17"/>
      <c r="F17" s="17" t="s">
        <v>95</v>
      </c>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50" ht="15" customHeight="1">
      <c r="A18" s="18">
        <v>20</v>
      </c>
      <c r="B18" s="48" t="s">
        <v>261</v>
      </c>
      <c r="C18" s="17"/>
      <c r="D18" s="17" t="s">
        <v>95</v>
      </c>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t="s">
        <v>95</v>
      </c>
      <c r="AE18" s="17" t="s">
        <v>95</v>
      </c>
    </row>
    <row r="19" spans="1:50" ht="15" customHeight="1">
      <c r="A19" s="8">
        <f>SUM(A6:A18)</f>
        <v>100</v>
      </c>
      <c r="B19" t="s">
        <v>262</v>
      </c>
      <c r="M19" s="54" t="s">
        <v>202</v>
      </c>
    </row>
    <row r="20" spans="1:50" ht="15" customHeight="1">
      <c r="B20" t="s">
        <v>263</v>
      </c>
    </row>
    <row r="21" spans="1:50" ht="15" customHeight="1">
      <c r="B21" s="3" t="s">
        <v>212</v>
      </c>
      <c r="U21" s="17" t="s">
        <v>95</v>
      </c>
    </row>
    <row r="22" spans="1:50" ht="15" customHeight="1">
      <c r="A22" s="19" t="s">
        <v>222</v>
      </c>
      <c r="B22" s="12" t="s">
        <v>193</v>
      </c>
      <c r="C22" s="20" t="s">
        <v>118</v>
      </c>
      <c r="D22" s="20" t="s">
        <v>119</v>
      </c>
      <c r="E22" s="20" t="s">
        <v>120</v>
      </c>
      <c r="F22" s="20" t="s">
        <v>121</v>
      </c>
      <c r="G22" s="20" t="s">
        <v>122</v>
      </c>
      <c r="H22" s="20" t="s">
        <v>123</v>
      </c>
      <c r="I22" s="20" t="s">
        <v>124</v>
      </c>
      <c r="J22" s="20" t="s">
        <v>125</v>
      </c>
      <c r="K22" s="20" t="s">
        <v>126</v>
      </c>
      <c r="L22" s="20" t="s">
        <v>127</v>
      </c>
      <c r="M22" s="20" t="s">
        <v>128</v>
      </c>
      <c r="N22" s="20" t="s">
        <v>129</v>
      </c>
      <c r="O22" s="20" t="s">
        <v>130</v>
      </c>
      <c r="P22" s="20" t="s">
        <v>131</v>
      </c>
      <c r="Q22" s="20" t="s">
        <v>132</v>
      </c>
      <c r="R22" s="20" t="s">
        <v>133</v>
      </c>
      <c r="S22" s="20" t="s">
        <v>134</v>
      </c>
      <c r="T22" s="20" t="s">
        <v>135</v>
      </c>
      <c r="U22" s="20" t="s">
        <v>136</v>
      </c>
      <c r="V22" s="20" t="s">
        <v>137</v>
      </c>
      <c r="W22" s="20" t="s">
        <v>138</v>
      </c>
      <c r="X22" s="20" t="s">
        <v>139</v>
      </c>
      <c r="Y22" s="20" t="s">
        <v>140</v>
      </c>
      <c r="Z22" s="20" t="s">
        <v>141</v>
      </c>
      <c r="AA22" s="20" t="s">
        <v>142</v>
      </c>
      <c r="AB22" s="20" t="s">
        <v>143</v>
      </c>
      <c r="AC22" s="20" t="s">
        <v>144</v>
      </c>
      <c r="AD22" s="20" t="s">
        <v>145</v>
      </c>
      <c r="AE22" s="20" t="s">
        <v>146</v>
      </c>
    </row>
    <row r="23" spans="1:50" ht="15" customHeight="1">
      <c r="A23" s="21">
        <f t="shared" ref="A23:A35" si="1">A6/$A$19</f>
        <v>0</v>
      </c>
      <c r="B23" s="7" t="s">
        <v>198</v>
      </c>
      <c r="C23" s="41" t="str">
        <f>IF(C6="x",$B$1*$A23,"")</f>
        <v/>
      </c>
      <c r="D23" s="41" t="str">
        <f t="shared" ref="D23:AE23" si="2">IF(D6="x",$B$1*$A23,"")</f>
        <v/>
      </c>
      <c r="E23" s="41" t="str">
        <f t="shared" si="2"/>
        <v/>
      </c>
      <c r="F23" s="41" t="str">
        <f t="shared" si="2"/>
        <v/>
      </c>
      <c r="G23" s="41" t="str">
        <f t="shared" si="2"/>
        <v/>
      </c>
      <c r="H23" s="41" t="str">
        <f t="shared" si="2"/>
        <v/>
      </c>
      <c r="I23" s="41" t="str">
        <f t="shared" si="2"/>
        <v/>
      </c>
      <c r="J23" s="41" t="str">
        <f t="shared" si="2"/>
        <v/>
      </c>
      <c r="K23" s="41" t="str">
        <f t="shared" si="2"/>
        <v/>
      </c>
      <c r="L23" s="41" t="str">
        <f t="shared" si="2"/>
        <v/>
      </c>
      <c r="M23" s="41" t="str">
        <f t="shared" si="2"/>
        <v/>
      </c>
      <c r="N23" s="41" t="str">
        <f t="shared" si="2"/>
        <v/>
      </c>
      <c r="O23" s="41" t="str">
        <f t="shared" si="2"/>
        <v/>
      </c>
      <c r="P23" s="41" t="str">
        <f t="shared" si="2"/>
        <v/>
      </c>
      <c r="Q23" s="41" t="str">
        <f t="shared" si="2"/>
        <v/>
      </c>
      <c r="R23" s="41" t="str">
        <f t="shared" si="2"/>
        <v/>
      </c>
      <c r="S23" s="41" t="str">
        <f t="shared" si="2"/>
        <v/>
      </c>
      <c r="T23" s="41" t="str">
        <f t="shared" si="2"/>
        <v/>
      </c>
      <c r="U23" s="41" t="str">
        <f t="shared" si="2"/>
        <v/>
      </c>
      <c r="V23" s="41" t="str">
        <f t="shared" si="2"/>
        <v/>
      </c>
      <c r="W23" s="41" t="str">
        <f t="shared" si="2"/>
        <v/>
      </c>
      <c r="X23" s="41" t="str">
        <f t="shared" si="2"/>
        <v/>
      </c>
      <c r="Y23" s="41" t="str">
        <f t="shared" si="2"/>
        <v/>
      </c>
      <c r="Z23" s="41" t="str">
        <f t="shared" si="2"/>
        <v/>
      </c>
      <c r="AA23" s="41" t="str">
        <f t="shared" si="2"/>
        <v/>
      </c>
      <c r="AB23" s="41" t="str">
        <f t="shared" si="2"/>
        <v/>
      </c>
      <c r="AC23" s="41" t="str">
        <f t="shared" si="2"/>
        <v/>
      </c>
      <c r="AD23" s="41" t="str">
        <f t="shared" si="2"/>
        <v/>
      </c>
      <c r="AE23" s="41" t="str">
        <f t="shared" si="2"/>
        <v/>
      </c>
      <c r="AF23" s="8" t="str">
        <f>IF(SUM(C23:AE23)&gt;0,SUM(C23:AE23),"")</f>
        <v/>
      </c>
    </row>
    <row r="24" spans="1:50" ht="15" customHeight="1">
      <c r="A24" s="21">
        <f t="shared" si="1"/>
        <v>0.25</v>
      </c>
      <c r="B24" s="7" t="s">
        <v>199</v>
      </c>
      <c r="C24" s="41" t="str">
        <f t="shared" ref="C24:AE32" si="3">IF(C7="x",$B$1*$A24,"")</f>
        <v/>
      </c>
      <c r="D24" s="41" t="str">
        <f t="shared" si="3"/>
        <v/>
      </c>
      <c r="E24" s="41" t="str">
        <f t="shared" si="3"/>
        <v/>
      </c>
      <c r="F24" s="41" t="str">
        <f t="shared" si="3"/>
        <v/>
      </c>
      <c r="G24" s="41" t="str">
        <f t="shared" si="3"/>
        <v/>
      </c>
      <c r="H24" s="41" t="str">
        <f t="shared" si="3"/>
        <v/>
      </c>
      <c r="I24" s="41">
        <f>IF(I7="x",$B$1*$A24,"")</f>
        <v>0.25</v>
      </c>
      <c r="J24" s="41">
        <f t="shared" si="3"/>
        <v>0.25</v>
      </c>
      <c r="K24" s="41" t="str">
        <f t="shared" si="3"/>
        <v/>
      </c>
      <c r="L24" s="41" t="str">
        <f t="shared" si="3"/>
        <v/>
      </c>
      <c r="M24" s="41">
        <f t="shared" si="3"/>
        <v>0.25</v>
      </c>
      <c r="N24" s="41" t="str">
        <f t="shared" si="3"/>
        <v/>
      </c>
      <c r="O24" s="41" t="str">
        <f t="shared" si="3"/>
        <v/>
      </c>
      <c r="P24" s="41" t="str">
        <f t="shared" si="3"/>
        <v/>
      </c>
      <c r="Q24" s="41">
        <f t="shared" si="3"/>
        <v>0.25</v>
      </c>
      <c r="R24" s="41">
        <f t="shared" si="3"/>
        <v>0.25</v>
      </c>
      <c r="S24" s="41" t="str">
        <f t="shared" si="3"/>
        <v/>
      </c>
      <c r="T24" s="41">
        <f t="shared" si="3"/>
        <v>0.25</v>
      </c>
      <c r="U24" s="41" t="str">
        <f t="shared" si="3"/>
        <v/>
      </c>
      <c r="V24" s="41" t="str">
        <f t="shared" si="3"/>
        <v/>
      </c>
      <c r="W24" s="41" t="str">
        <f t="shared" si="3"/>
        <v/>
      </c>
      <c r="X24" s="41" t="str">
        <f t="shared" si="3"/>
        <v/>
      </c>
      <c r="Y24" s="41" t="str">
        <f t="shared" si="3"/>
        <v/>
      </c>
      <c r="Z24" s="41" t="str">
        <f t="shared" si="3"/>
        <v/>
      </c>
      <c r="AA24" s="41" t="str">
        <f t="shared" si="3"/>
        <v/>
      </c>
      <c r="AB24" s="41" t="str">
        <f t="shared" si="3"/>
        <v/>
      </c>
      <c r="AC24" s="41" t="str">
        <f t="shared" si="3"/>
        <v/>
      </c>
      <c r="AD24" s="41" t="str">
        <f t="shared" si="3"/>
        <v/>
      </c>
      <c r="AE24" s="41" t="str">
        <f t="shared" si="3"/>
        <v/>
      </c>
      <c r="AF24" s="8">
        <f t="shared" ref="AF24:AF35" si="4">IF(SUM(C24:AE24)&gt;0,SUM(C24:AE24),"")</f>
        <v>1.5</v>
      </c>
    </row>
    <row r="25" spans="1:50" ht="15" customHeight="1">
      <c r="A25" s="21">
        <f t="shared" si="1"/>
        <v>0</v>
      </c>
      <c r="B25" s="7" t="s">
        <v>200</v>
      </c>
      <c r="C25" s="41" t="str">
        <f t="shared" si="3"/>
        <v/>
      </c>
      <c r="D25" s="41" t="str">
        <f t="shared" si="3"/>
        <v/>
      </c>
      <c r="E25" s="41" t="str">
        <f t="shared" si="3"/>
        <v/>
      </c>
      <c r="F25" s="41" t="str">
        <f t="shared" si="3"/>
        <v/>
      </c>
      <c r="G25" s="41" t="str">
        <f t="shared" si="3"/>
        <v/>
      </c>
      <c r="H25" s="41" t="str">
        <f t="shared" si="3"/>
        <v/>
      </c>
      <c r="I25" s="41" t="str">
        <f t="shared" si="3"/>
        <v/>
      </c>
      <c r="J25" s="41" t="str">
        <f t="shared" si="3"/>
        <v/>
      </c>
      <c r="K25" s="41" t="str">
        <f t="shared" si="3"/>
        <v/>
      </c>
      <c r="L25" s="41" t="str">
        <f t="shared" si="3"/>
        <v/>
      </c>
      <c r="M25" s="41" t="str">
        <f t="shared" si="3"/>
        <v/>
      </c>
      <c r="N25" s="41" t="str">
        <f t="shared" si="3"/>
        <v/>
      </c>
      <c r="O25" s="41" t="str">
        <f t="shared" si="3"/>
        <v/>
      </c>
      <c r="P25" s="41" t="str">
        <f t="shared" si="3"/>
        <v/>
      </c>
      <c r="Q25" s="41" t="str">
        <f t="shared" si="3"/>
        <v/>
      </c>
      <c r="R25" s="41" t="str">
        <f t="shared" si="3"/>
        <v/>
      </c>
      <c r="S25" s="41" t="str">
        <f t="shared" si="3"/>
        <v/>
      </c>
      <c r="T25" s="41" t="str">
        <f t="shared" si="3"/>
        <v/>
      </c>
      <c r="U25" s="41" t="str">
        <f t="shared" si="3"/>
        <v/>
      </c>
      <c r="V25" s="41" t="str">
        <f t="shared" si="3"/>
        <v/>
      </c>
      <c r="W25" s="41" t="str">
        <f t="shared" si="3"/>
        <v/>
      </c>
      <c r="X25" s="41" t="str">
        <f t="shared" si="3"/>
        <v/>
      </c>
      <c r="Y25" s="41" t="str">
        <f t="shared" si="3"/>
        <v/>
      </c>
      <c r="Z25" s="41" t="str">
        <f t="shared" si="3"/>
        <v/>
      </c>
      <c r="AA25" s="41" t="str">
        <f t="shared" si="3"/>
        <v/>
      </c>
      <c r="AB25" s="41" t="str">
        <f t="shared" si="3"/>
        <v/>
      </c>
      <c r="AC25" s="41" t="str">
        <f t="shared" si="3"/>
        <v/>
      </c>
      <c r="AD25" s="41" t="str">
        <f t="shared" si="3"/>
        <v/>
      </c>
      <c r="AE25" s="41" t="str">
        <f t="shared" si="3"/>
        <v/>
      </c>
      <c r="AF25" s="8" t="str">
        <f t="shared" si="4"/>
        <v/>
      </c>
    </row>
    <row r="26" spans="1:50" ht="15" customHeight="1">
      <c r="A26" s="21">
        <f t="shared" si="1"/>
        <v>0</v>
      </c>
      <c r="B26" s="7" t="s">
        <v>201</v>
      </c>
      <c r="C26" s="41" t="str">
        <f t="shared" si="3"/>
        <v/>
      </c>
      <c r="D26" s="41" t="str">
        <f t="shared" si="3"/>
        <v/>
      </c>
      <c r="E26" s="41" t="str">
        <f t="shared" si="3"/>
        <v/>
      </c>
      <c r="F26" s="41" t="str">
        <f t="shared" si="3"/>
        <v/>
      </c>
      <c r="G26" s="41" t="str">
        <f t="shared" si="3"/>
        <v/>
      </c>
      <c r="H26" s="41" t="str">
        <f t="shared" si="3"/>
        <v/>
      </c>
      <c r="I26" s="41" t="str">
        <f t="shared" si="3"/>
        <v/>
      </c>
      <c r="J26" s="41" t="str">
        <f t="shared" si="3"/>
        <v/>
      </c>
      <c r="K26" s="41" t="str">
        <f t="shared" si="3"/>
        <v/>
      </c>
      <c r="L26" s="41" t="str">
        <f t="shared" si="3"/>
        <v/>
      </c>
      <c r="M26" s="41" t="str">
        <f t="shared" si="3"/>
        <v/>
      </c>
      <c r="N26" s="41" t="str">
        <f t="shared" si="3"/>
        <v/>
      </c>
      <c r="O26" s="41" t="str">
        <f t="shared" si="3"/>
        <v/>
      </c>
      <c r="P26" s="41" t="str">
        <f t="shared" si="3"/>
        <v/>
      </c>
      <c r="Q26" s="41" t="str">
        <f t="shared" si="3"/>
        <v/>
      </c>
      <c r="R26" s="41" t="str">
        <f t="shared" si="3"/>
        <v/>
      </c>
      <c r="S26" s="41" t="str">
        <f t="shared" si="3"/>
        <v/>
      </c>
      <c r="T26" s="41" t="str">
        <f t="shared" si="3"/>
        <v/>
      </c>
      <c r="U26" s="41" t="str">
        <f t="shared" si="3"/>
        <v/>
      </c>
      <c r="V26" s="41" t="str">
        <f t="shared" si="3"/>
        <v/>
      </c>
      <c r="W26" s="41" t="str">
        <f t="shared" si="3"/>
        <v/>
      </c>
      <c r="X26" s="41" t="str">
        <f t="shared" si="3"/>
        <v/>
      </c>
      <c r="Y26" s="41" t="str">
        <f t="shared" si="3"/>
        <v/>
      </c>
      <c r="Z26" s="41" t="str">
        <f t="shared" si="3"/>
        <v/>
      </c>
      <c r="AA26" s="41" t="str">
        <f t="shared" si="3"/>
        <v/>
      </c>
      <c r="AB26" s="41" t="str">
        <f t="shared" si="3"/>
        <v/>
      </c>
      <c r="AC26" s="41" t="str">
        <f t="shared" si="3"/>
        <v/>
      </c>
      <c r="AD26" s="41" t="str">
        <f t="shared" si="3"/>
        <v/>
      </c>
      <c r="AE26" s="41" t="str">
        <f t="shared" si="3"/>
        <v/>
      </c>
      <c r="AF26" s="8" t="str">
        <f t="shared" si="4"/>
        <v/>
      </c>
    </row>
    <row r="27" spans="1:50" ht="15" customHeight="1">
      <c r="A27" s="21">
        <f t="shared" si="1"/>
        <v>0</v>
      </c>
      <c r="B27" s="7" t="s">
        <v>202</v>
      </c>
      <c r="C27" s="41" t="str">
        <f t="shared" si="3"/>
        <v/>
      </c>
      <c r="D27" s="41" t="str">
        <f t="shared" si="3"/>
        <v/>
      </c>
      <c r="E27" s="41" t="str">
        <f t="shared" si="3"/>
        <v/>
      </c>
      <c r="F27" s="41" t="str">
        <f t="shared" si="3"/>
        <v/>
      </c>
      <c r="G27" s="41" t="str">
        <f t="shared" si="3"/>
        <v/>
      </c>
      <c r="H27" s="41" t="str">
        <f t="shared" si="3"/>
        <v/>
      </c>
      <c r="I27" s="41" t="str">
        <f t="shared" si="3"/>
        <v/>
      </c>
      <c r="J27" s="41" t="str">
        <f t="shared" si="3"/>
        <v/>
      </c>
      <c r="K27" s="41" t="str">
        <f t="shared" si="3"/>
        <v/>
      </c>
      <c r="L27" s="41" t="str">
        <f t="shared" si="3"/>
        <v/>
      </c>
      <c r="M27" s="41" t="str">
        <f t="shared" si="3"/>
        <v/>
      </c>
      <c r="N27" s="41" t="str">
        <f t="shared" si="3"/>
        <v/>
      </c>
      <c r="O27" s="41" t="str">
        <f t="shared" si="3"/>
        <v/>
      </c>
      <c r="P27" s="41" t="str">
        <f t="shared" si="3"/>
        <v/>
      </c>
      <c r="Q27" s="41" t="str">
        <f t="shared" si="3"/>
        <v/>
      </c>
      <c r="R27" s="41" t="str">
        <f t="shared" si="3"/>
        <v/>
      </c>
      <c r="S27" s="41" t="str">
        <f t="shared" si="3"/>
        <v/>
      </c>
      <c r="T27" s="41" t="str">
        <f t="shared" si="3"/>
        <v/>
      </c>
      <c r="U27" s="41" t="str">
        <f t="shared" si="3"/>
        <v/>
      </c>
      <c r="V27" s="41" t="str">
        <f t="shared" si="3"/>
        <v/>
      </c>
      <c r="W27" s="41" t="str">
        <f t="shared" si="3"/>
        <v/>
      </c>
      <c r="X27" s="41" t="str">
        <f t="shared" si="3"/>
        <v/>
      </c>
      <c r="Y27" s="41" t="str">
        <f t="shared" si="3"/>
        <v/>
      </c>
      <c r="Z27" s="41" t="str">
        <f t="shared" si="3"/>
        <v/>
      </c>
      <c r="AA27" s="41" t="str">
        <f t="shared" si="3"/>
        <v/>
      </c>
      <c r="AB27" s="41" t="str">
        <f t="shared" si="3"/>
        <v/>
      </c>
      <c r="AC27" s="41" t="str">
        <f t="shared" si="3"/>
        <v/>
      </c>
      <c r="AD27" s="41" t="str">
        <f t="shared" si="3"/>
        <v/>
      </c>
      <c r="AE27" s="41" t="str">
        <f t="shared" si="3"/>
        <v/>
      </c>
      <c r="AF27" s="8" t="str">
        <f t="shared" si="4"/>
        <v/>
      </c>
    </row>
    <row r="28" spans="1:50" ht="15" customHeight="1">
      <c r="A28" s="21">
        <f t="shared" si="1"/>
        <v>0</v>
      </c>
      <c r="B28" s="7" t="s">
        <v>203</v>
      </c>
      <c r="C28" s="41" t="str">
        <f t="shared" si="3"/>
        <v/>
      </c>
      <c r="D28" s="41" t="str">
        <f t="shared" si="3"/>
        <v/>
      </c>
      <c r="E28" s="41" t="str">
        <f t="shared" si="3"/>
        <v/>
      </c>
      <c r="F28" s="41" t="str">
        <f t="shared" si="3"/>
        <v/>
      </c>
      <c r="G28" s="41" t="str">
        <f t="shared" si="3"/>
        <v/>
      </c>
      <c r="H28" s="41" t="str">
        <f t="shared" si="3"/>
        <v/>
      </c>
      <c r="I28" s="41" t="str">
        <f t="shared" si="3"/>
        <v/>
      </c>
      <c r="J28" s="41" t="str">
        <f t="shared" si="3"/>
        <v/>
      </c>
      <c r="K28" s="41" t="str">
        <f t="shared" si="3"/>
        <v/>
      </c>
      <c r="L28" s="41" t="str">
        <f t="shared" si="3"/>
        <v/>
      </c>
      <c r="M28" s="41" t="str">
        <f t="shared" si="3"/>
        <v/>
      </c>
      <c r="N28" s="41" t="str">
        <f t="shared" si="3"/>
        <v/>
      </c>
      <c r="O28" s="41" t="str">
        <f t="shared" si="3"/>
        <v/>
      </c>
      <c r="P28" s="41" t="str">
        <f t="shared" si="3"/>
        <v/>
      </c>
      <c r="Q28" s="41" t="str">
        <f t="shared" si="3"/>
        <v/>
      </c>
      <c r="R28" s="41" t="str">
        <f t="shared" si="3"/>
        <v/>
      </c>
      <c r="S28" s="41" t="str">
        <f t="shared" si="3"/>
        <v/>
      </c>
      <c r="T28" s="41" t="str">
        <f t="shared" si="3"/>
        <v/>
      </c>
      <c r="U28" s="41" t="str">
        <f t="shared" si="3"/>
        <v/>
      </c>
      <c r="V28" s="41" t="str">
        <f t="shared" si="3"/>
        <v/>
      </c>
      <c r="W28" s="41" t="str">
        <f t="shared" si="3"/>
        <v/>
      </c>
      <c r="X28" s="41" t="str">
        <f t="shared" si="3"/>
        <v/>
      </c>
      <c r="Y28" s="41" t="str">
        <f t="shared" si="3"/>
        <v/>
      </c>
      <c r="Z28" s="41" t="str">
        <f t="shared" si="3"/>
        <v/>
      </c>
      <c r="AA28" s="41" t="str">
        <f t="shared" si="3"/>
        <v/>
      </c>
      <c r="AB28" s="41" t="str">
        <f t="shared" si="3"/>
        <v/>
      </c>
      <c r="AC28" s="41" t="str">
        <f t="shared" si="3"/>
        <v/>
      </c>
      <c r="AD28" s="41" t="str">
        <f t="shared" si="3"/>
        <v/>
      </c>
      <c r="AE28" s="41" t="str">
        <f t="shared" si="3"/>
        <v/>
      </c>
      <c r="AF28" s="8" t="str">
        <f t="shared" si="4"/>
        <v/>
      </c>
    </row>
    <row r="29" spans="1:50" ht="15" customHeight="1">
      <c r="A29" s="21">
        <f t="shared" si="1"/>
        <v>0.25</v>
      </c>
      <c r="B29" s="7" t="s">
        <v>204</v>
      </c>
      <c r="C29" s="41" t="str">
        <f t="shared" si="3"/>
        <v/>
      </c>
      <c r="D29" s="41" t="str">
        <f t="shared" si="3"/>
        <v/>
      </c>
      <c r="E29" s="41" t="str">
        <f t="shared" si="3"/>
        <v/>
      </c>
      <c r="F29" s="41" t="str">
        <f t="shared" si="3"/>
        <v/>
      </c>
      <c r="G29" s="41" t="str">
        <f t="shared" si="3"/>
        <v/>
      </c>
      <c r="H29" s="41" t="str">
        <f t="shared" si="3"/>
        <v/>
      </c>
      <c r="I29" s="41">
        <f t="shared" si="3"/>
        <v>0.25</v>
      </c>
      <c r="J29" s="41" t="str">
        <f t="shared" si="3"/>
        <v/>
      </c>
      <c r="K29" s="41" t="str">
        <f t="shared" si="3"/>
        <v/>
      </c>
      <c r="L29" s="41" t="str">
        <f t="shared" si="3"/>
        <v/>
      </c>
      <c r="M29" s="41">
        <f t="shared" si="3"/>
        <v>0.25</v>
      </c>
      <c r="N29" s="41" t="str">
        <f t="shared" si="3"/>
        <v/>
      </c>
      <c r="O29" s="41" t="str">
        <f t="shared" si="3"/>
        <v/>
      </c>
      <c r="P29" s="41" t="str">
        <f t="shared" si="3"/>
        <v/>
      </c>
      <c r="Q29" s="41">
        <f t="shared" si="3"/>
        <v>0.25</v>
      </c>
      <c r="R29" s="41">
        <f t="shared" si="3"/>
        <v>0.25</v>
      </c>
      <c r="S29" s="41">
        <f t="shared" si="3"/>
        <v>0.25</v>
      </c>
      <c r="T29" s="41">
        <f t="shared" si="3"/>
        <v>0.25</v>
      </c>
      <c r="U29" s="41" t="str">
        <f t="shared" si="3"/>
        <v/>
      </c>
      <c r="V29" s="41" t="str">
        <f t="shared" si="3"/>
        <v/>
      </c>
      <c r="W29" s="41" t="str">
        <f t="shared" si="3"/>
        <v/>
      </c>
      <c r="X29" s="41" t="str">
        <f t="shared" si="3"/>
        <v/>
      </c>
      <c r="Y29" s="41" t="str">
        <f t="shared" si="3"/>
        <v/>
      </c>
      <c r="Z29" s="41" t="str">
        <f t="shared" si="3"/>
        <v/>
      </c>
      <c r="AA29" s="41">
        <f t="shared" si="3"/>
        <v>0.25</v>
      </c>
      <c r="AB29" s="41" t="str">
        <f t="shared" si="3"/>
        <v/>
      </c>
      <c r="AC29" s="41" t="str">
        <f t="shared" si="3"/>
        <v/>
      </c>
      <c r="AD29" s="41">
        <f t="shared" si="3"/>
        <v>0.25</v>
      </c>
      <c r="AE29" s="41" t="str">
        <f t="shared" si="3"/>
        <v/>
      </c>
      <c r="AF29" s="8">
        <f t="shared" si="4"/>
        <v>2</v>
      </c>
    </row>
    <row r="30" spans="1:50" ht="15" customHeight="1">
      <c r="A30" s="21">
        <f t="shared" si="1"/>
        <v>0</v>
      </c>
      <c r="B30" s="7" t="s">
        <v>205</v>
      </c>
      <c r="C30" s="41" t="str">
        <f t="shared" si="3"/>
        <v/>
      </c>
      <c r="D30" s="41" t="str">
        <f t="shared" si="3"/>
        <v/>
      </c>
      <c r="E30" s="41" t="str">
        <f t="shared" si="3"/>
        <v/>
      </c>
      <c r="F30" s="41" t="str">
        <f t="shared" si="3"/>
        <v/>
      </c>
      <c r="G30" s="41" t="str">
        <f t="shared" si="3"/>
        <v/>
      </c>
      <c r="H30" s="41" t="str">
        <f t="shared" si="3"/>
        <v/>
      </c>
      <c r="I30" s="41" t="str">
        <f t="shared" si="3"/>
        <v/>
      </c>
      <c r="J30" s="41" t="str">
        <f t="shared" si="3"/>
        <v/>
      </c>
      <c r="K30" s="41" t="str">
        <f t="shared" si="3"/>
        <v/>
      </c>
      <c r="L30" s="41" t="str">
        <f t="shared" si="3"/>
        <v/>
      </c>
      <c r="M30" s="41" t="str">
        <f t="shared" si="3"/>
        <v/>
      </c>
      <c r="N30" s="41" t="str">
        <f t="shared" si="3"/>
        <v/>
      </c>
      <c r="O30" s="41" t="str">
        <f t="shared" si="3"/>
        <v/>
      </c>
      <c r="P30" s="41" t="str">
        <f t="shared" si="3"/>
        <v/>
      </c>
      <c r="Q30" s="41" t="str">
        <f t="shared" si="3"/>
        <v/>
      </c>
      <c r="R30" s="41" t="str">
        <f t="shared" si="3"/>
        <v/>
      </c>
      <c r="S30" s="41" t="str">
        <f t="shared" si="3"/>
        <v/>
      </c>
      <c r="T30" s="41" t="str">
        <f t="shared" si="3"/>
        <v/>
      </c>
      <c r="U30" s="41" t="str">
        <f t="shared" si="3"/>
        <v/>
      </c>
      <c r="V30" s="41" t="str">
        <f t="shared" si="3"/>
        <v/>
      </c>
      <c r="W30" s="41" t="str">
        <f t="shared" si="3"/>
        <v/>
      </c>
      <c r="X30" s="41" t="str">
        <f t="shared" si="3"/>
        <v/>
      </c>
      <c r="Y30" s="41" t="str">
        <f t="shared" si="3"/>
        <v/>
      </c>
      <c r="Z30" s="41" t="str">
        <f t="shared" si="3"/>
        <v/>
      </c>
      <c r="AA30" s="41" t="str">
        <f t="shared" si="3"/>
        <v/>
      </c>
      <c r="AB30" s="41" t="str">
        <f t="shared" si="3"/>
        <v/>
      </c>
      <c r="AC30" s="41" t="str">
        <f t="shared" si="3"/>
        <v/>
      </c>
      <c r="AD30" s="41" t="str">
        <f t="shared" si="3"/>
        <v/>
      </c>
      <c r="AE30" s="41" t="str">
        <f t="shared" si="3"/>
        <v/>
      </c>
      <c r="AF30" s="8" t="str">
        <f t="shared" si="4"/>
        <v/>
      </c>
    </row>
    <row r="31" spans="1:50" s="8" customFormat="1" ht="15" customHeight="1">
      <c r="A31" s="21">
        <f t="shared" si="1"/>
        <v>0.1</v>
      </c>
      <c r="B31" s="7" t="s">
        <v>206</v>
      </c>
      <c r="C31" s="41" t="str">
        <f t="shared" si="3"/>
        <v/>
      </c>
      <c r="D31" s="41">
        <f t="shared" si="3"/>
        <v>0.1</v>
      </c>
      <c r="E31" s="41" t="str">
        <f t="shared" si="3"/>
        <v/>
      </c>
      <c r="F31" s="41" t="str">
        <f t="shared" si="3"/>
        <v/>
      </c>
      <c r="G31" s="41" t="str">
        <f t="shared" si="3"/>
        <v/>
      </c>
      <c r="H31" s="41" t="str">
        <f t="shared" si="3"/>
        <v/>
      </c>
      <c r="I31" s="41" t="str">
        <f t="shared" si="3"/>
        <v/>
      </c>
      <c r="J31" s="41" t="str">
        <f t="shared" si="3"/>
        <v/>
      </c>
      <c r="K31" s="41" t="str">
        <f t="shared" si="3"/>
        <v/>
      </c>
      <c r="L31" s="41" t="str">
        <f t="shared" si="3"/>
        <v/>
      </c>
      <c r="M31" s="41" t="str">
        <f t="shared" si="3"/>
        <v/>
      </c>
      <c r="N31" s="41" t="str">
        <f t="shared" si="3"/>
        <v/>
      </c>
      <c r="O31" s="41" t="str">
        <f t="shared" si="3"/>
        <v/>
      </c>
      <c r="P31" s="41" t="str">
        <f t="shared" si="3"/>
        <v/>
      </c>
      <c r="Q31" s="41" t="str">
        <f t="shared" si="3"/>
        <v/>
      </c>
      <c r="R31" s="41" t="str">
        <f t="shared" si="3"/>
        <v/>
      </c>
      <c r="S31" s="41" t="str">
        <f t="shared" si="3"/>
        <v/>
      </c>
      <c r="T31" s="41" t="str">
        <f t="shared" si="3"/>
        <v/>
      </c>
      <c r="U31" s="41" t="str">
        <f t="shared" si="3"/>
        <v/>
      </c>
      <c r="V31" s="41" t="str">
        <f t="shared" si="3"/>
        <v/>
      </c>
      <c r="W31" s="41" t="str">
        <f t="shared" si="3"/>
        <v/>
      </c>
      <c r="X31" s="41" t="str">
        <f t="shared" si="3"/>
        <v/>
      </c>
      <c r="Y31" s="41" t="str">
        <f t="shared" si="3"/>
        <v/>
      </c>
      <c r="Z31" s="41" t="str">
        <f t="shared" si="3"/>
        <v/>
      </c>
      <c r="AA31" s="41" t="str">
        <f t="shared" si="3"/>
        <v/>
      </c>
      <c r="AB31" s="41" t="str">
        <f t="shared" si="3"/>
        <v/>
      </c>
      <c r="AC31" s="41" t="str">
        <f t="shared" si="3"/>
        <v/>
      </c>
      <c r="AD31" s="41">
        <f t="shared" si="3"/>
        <v>0.1</v>
      </c>
      <c r="AE31" s="41">
        <f t="shared" si="3"/>
        <v>0.1</v>
      </c>
      <c r="AF31" s="8">
        <f t="shared" si="4"/>
        <v>0.30000000000000004</v>
      </c>
      <c r="AG31" s="3"/>
      <c r="AH31" s="3"/>
      <c r="AI31" s="3"/>
      <c r="AJ31" s="3"/>
      <c r="AK31" s="3"/>
      <c r="AL31" s="3"/>
      <c r="AM31" s="3"/>
      <c r="AN31" s="3"/>
      <c r="AO31" s="3"/>
      <c r="AP31" s="3"/>
      <c r="AQ31" s="3"/>
      <c r="AR31" s="3"/>
      <c r="AS31" s="3"/>
      <c r="AT31" s="3"/>
      <c r="AU31" s="3"/>
      <c r="AV31" s="3"/>
      <c r="AW31" s="3"/>
      <c r="AX31" s="3"/>
    </row>
    <row r="32" spans="1:50" s="8" customFormat="1" ht="15" customHeight="1">
      <c r="A32" s="21">
        <f t="shared" si="1"/>
        <v>0.05</v>
      </c>
      <c r="B32" s="7" t="s">
        <v>207</v>
      </c>
      <c r="C32" s="41">
        <f t="shared" si="3"/>
        <v>0.05</v>
      </c>
      <c r="D32" s="41" t="str">
        <f t="shared" si="3"/>
        <v/>
      </c>
      <c r="E32" s="41" t="str">
        <f t="shared" si="3"/>
        <v/>
      </c>
      <c r="F32" s="41" t="str">
        <f t="shared" si="3"/>
        <v/>
      </c>
      <c r="G32" s="41" t="str">
        <f t="shared" si="3"/>
        <v/>
      </c>
      <c r="H32" s="41" t="str">
        <f t="shared" si="3"/>
        <v/>
      </c>
      <c r="I32" s="41" t="str">
        <f t="shared" si="3"/>
        <v/>
      </c>
      <c r="J32" s="41" t="str">
        <f t="shared" si="3"/>
        <v/>
      </c>
      <c r="K32" s="41" t="str">
        <f t="shared" si="3"/>
        <v/>
      </c>
      <c r="L32" s="41" t="str">
        <f t="shared" si="3"/>
        <v/>
      </c>
      <c r="M32" s="41" t="str">
        <f t="shared" si="3"/>
        <v/>
      </c>
      <c r="N32" s="41" t="str">
        <f t="shared" si="3"/>
        <v/>
      </c>
      <c r="O32" s="41" t="str">
        <f t="shared" si="3"/>
        <v/>
      </c>
      <c r="P32" s="41" t="str">
        <f t="shared" si="3"/>
        <v/>
      </c>
      <c r="Q32" s="41" t="str">
        <f t="shared" si="3"/>
        <v/>
      </c>
      <c r="R32" s="41" t="str">
        <f t="shared" si="3"/>
        <v/>
      </c>
      <c r="S32" s="41" t="str">
        <f t="shared" si="3"/>
        <v/>
      </c>
      <c r="T32" s="41" t="str">
        <f t="shared" si="3"/>
        <v/>
      </c>
      <c r="U32" s="41" t="str">
        <f t="shared" si="3"/>
        <v/>
      </c>
      <c r="V32" s="41" t="str">
        <f t="shared" si="3"/>
        <v/>
      </c>
      <c r="W32" s="41" t="str">
        <f t="shared" si="3"/>
        <v/>
      </c>
      <c r="X32" s="41">
        <f t="shared" si="3"/>
        <v>0.05</v>
      </c>
      <c r="Y32" s="41">
        <f t="shared" si="3"/>
        <v>0.05</v>
      </c>
      <c r="Z32" s="41" t="str">
        <f t="shared" ref="Z32:AE32" si="5">IF(Z15="x",$B$1*$A32,"")</f>
        <v/>
      </c>
      <c r="AA32" s="41" t="str">
        <f t="shared" si="5"/>
        <v/>
      </c>
      <c r="AB32" s="41" t="str">
        <f t="shared" si="5"/>
        <v/>
      </c>
      <c r="AC32" s="41" t="str">
        <f t="shared" si="5"/>
        <v/>
      </c>
      <c r="AD32" s="41" t="str">
        <f t="shared" si="5"/>
        <v/>
      </c>
      <c r="AE32" s="41" t="str">
        <f t="shared" si="5"/>
        <v/>
      </c>
      <c r="AF32" s="8">
        <f t="shared" si="4"/>
        <v>0.15000000000000002</v>
      </c>
      <c r="AG32" s="3"/>
      <c r="AH32" s="3"/>
      <c r="AI32" s="3"/>
      <c r="AJ32" s="3"/>
      <c r="AK32" s="3"/>
      <c r="AL32" s="3"/>
      <c r="AM32" s="3"/>
      <c r="AN32" s="3"/>
      <c r="AO32" s="3"/>
      <c r="AP32" s="3"/>
      <c r="AQ32" s="3"/>
      <c r="AR32" s="3"/>
      <c r="AS32" s="3"/>
      <c r="AT32" s="3"/>
      <c r="AU32" s="3"/>
      <c r="AV32" s="3"/>
      <c r="AW32" s="3"/>
      <c r="AX32" s="3"/>
    </row>
    <row r="33" spans="1:50" s="8" customFormat="1" ht="15" customHeight="1">
      <c r="A33" s="21">
        <f t="shared" si="1"/>
        <v>7.4999999999999997E-2</v>
      </c>
      <c r="B33" s="7" t="s">
        <v>208</v>
      </c>
      <c r="C33" s="41">
        <f t="shared" ref="C33:AE35" si="6">IF(C16="x",$B$1*$A33,"")</f>
        <v>7.4999999999999997E-2</v>
      </c>
      <c r="D33" s="41">
        <f t="shared" si="6"/>
        <v>7.4999999999999997E-2</v>
      </c>
      <c r="E33" s="41" t="str">
        <f t="shared" si="6"/>
        <v/>
      </c>
      <c r="F33" s="41">
        <f t="shared" si="6"/>
        <v>7.4999999999999997E-2</v>
      </c>
      <c r="G33" s="41" t="str">
        <f t="shared" si="6"/>
        <v/>
      </c>
      <c r="H33" s="41" t="str">
        <f t="shared" si="6"/>
        <v/>
      </c>
      <c r="I33" s="41" t="str">
        <f t="shared" si="6"/>
        <v/>
      </c>
      <c r="J33" s="41" t="str">
        <f t="shared" si="6"/>
        <v/>
      </c>
      <c r="K33" s="41" t="str">
        <f t="shared" si="6"/>
        <v/>
      </c>
      <c r="L33" s="41" t="str">
        <f t="shared" si="6"/>
        <v/>
      </c>
      <c r="M33" s="41" t="str">
        <f t="shared" si="6"/>
        <v/>
      </c>
      <c r="N33" s="41" t="str">
        <f t="shared" si="6"/>
        <v/>
      </c>
      <c r="O33" s="41" t="str">
        <f t="shared" si="6"/>
        <v/>
      </c>
      <c r="P33" s="41" t="str">
        <f t="shared" si="6"/>
        <v/>
      </c>
      <c r="Q33" s="41" t="str">
        <f t="shared" si="6"/>
        <v/>
      </c>
      <c r="R33" s="41" t="str">
        <f t="shared" si="6"/>
        <v/>
      </c>
      <c r="S33" s="41" t="str">
        <f t="shared" si="6"/>
        <v/>
      </c>
      <c r="T33" s="41" t="str">
        <f t="shared" si="6"/>
        <v/>
      </c>
      <c r="U33" s="41" t="str">
        <f t="shared" si="6"/>
        <v/>
      </c>
      <c r="V33" s="41" t="str">
        <f t="shared" si="6"/>
        <v/>
      </c>
      <c r="W33" s="41" t="str">
        <f t="shared" si="6"/>
        <v/>
      </c>
      <c r="X33" s="41" t="str">
        <f t="shared" si="6"/>
        <v/>
      </c>
      <c r="Y33" s="41" t="str">
        <f t="shared" si="6"/>
        <v/>
      </c>
      <c r="Z33" s="41" t="str">
        <f t="shared" si="6"/>
        <v/>
      </c>
      <c r="AA33" s="41" t="str">
        <f t="shared" si="6"/>
        <v/>
      </c>
      <c r="AB33" s="41" t="str">
        <f t="shared" si="6"/>
        <v/>
      </c>
      <c r="AC33" s="41" t="str">
        <f t="shared" si="6"/>
        <v/>
      </c>
      <c r="AD33" s="41" t="str">
        <f t="shared" si="6"/>
        <v/>
      </c>
      <c r="AE33" s="41" t="str">
        <f t="shared" si="6"/>
        <v/>
      </c>
      <c r="AF33" s="8">
        <f t="shared" si="4"/>
        <v>0.22499999999999998</v>
      </c>
      <c r="AG33" s="3"/>
      <c r="AH33" s="3"/>
      <c r="AI33" s="3"/>
      <c r="AJ33" s="3"/>
      <c r="AK33" s="3"/>
      <c r="AL33" s="3"/>
      <c r="AM33" s="3"/>
      <c r="AN33" s="3"/>
      <c r="AO33" s="3"/>
      <c r="AP33" s="3"/>
      <c r="AQ33" s="3"/>
      <c r="AR33" s="3"/>
      <c r="AS33" s="3"/>
      <c r="AT33" s="3"/>
      <c r="AU33" s="3"/>
      <c r="AV33" s="3"/>
      <c r="AW33" s="3"/>
      <c r="AX33" s="3"/>
    </row>
    <row r="34" spans="1:50" s="8" customFormat="1" ht="15" customHeight="1">
      <c r="A34" s="21">
        <f t="shared" si="1"/>
        <v>7.4999999999999997E-2</v>
      </c>
      <c r="B34" s="7" t="s">
        <v>209</v>
      </c>
      <c r="C34" s="41">
        <f t="shared" si="6"/>
        <v>7.4999999999999997E-2</v>
      </c>
      <c r="D34" s="41">
        <f t="shared" si="6"/>
        <v>7.4999999999999997E-2</v>
      </c>
      <c r="E34" s="41" t="str">
        <f t="shared" si="6"/>
        <v/>
      </c>
      <c r="F34" s="41">
        <f t="shared" si="6"/>
        <v>7.4999999999999997E-2</v>
      </c>
      <c r="G34" s="41" t="str">
        <f t="shared" si="6"/>
        <v/>
      </c>
      <c r="H34" s="41" t="str">
        <f t="shared" si="6"/>
        <v/>
      </c>
      <c r="I34" s="41" t="str">
        <f t="shared" si="6"/>
        <v/>
      </c>
      <c r="J34" s="41" t="str">
        <f t="shared" si="6"/>
        <v/>
      </c>
      <c r="K34" s="41" t="str">
        <f t="shared" si="6"/>
        <v/>
      </c>
      <c r="L34" s="41" t="str">
        <f t="shared" si="6"/>
        <v/>
      </c>
      <c r="M34" s="41" t="str">
        <f t="shared" si="6"/>
        <v/>
      </c>
      <c r="N34" s="41" t="str">
        <f t="shared" si="6"/>
        <v/>
      </c>
      <c r="O34" s="41" t="str">
        <f t="shared" si="6"/>
        <v/>
      </c>
      <c r="P34" s="41" t="str">
        <f t="shared" si="6"/>
        <v/>
      </c>
      <c r="Q34" s="41" t="str">
        <f t="shared" si="6"/>
        <v/>
      </c>
      <c r="R34" s="41" t="str">
        <f t="shared" si="6"/>
        <v/>
      </c>
      <c r="S34" s="41" t="str">
        <f t="shared" si="6"/>
        <v/>
      </c>
      <c r="T34" s="41" t="str">
        <f t="shared" si="6"/>
        <v/>
      </c>
      <c r="U34" s="41" t="str">
        <f t="shared" si="6"/>
        <v/>
      </c>
      <c r="V34" s="41" t="str">
        <f t="shared" si="6"/>
        <v/>
      </c>
      <c r="W34" s="41" t="str">
        <f t="shared" si="6"/>
        <v/>
      </c>
      <c r="X34" s="41" t="str">
        <f t="shared" si="6"/>
        <v/>
      </c>
      <c r="Y34" s="41" t="str">
        <f t="shared" si="6"/>
        <v/>
      </c>
      <c r="Z34" s="41" t="str">
        <f t="shared" si="6"/>
        <v/>
      </c>
      <c r="AA34" s="41" t="str">
        <f t="shared" si="6"/>
        <v/>
      </c>
      <c r="AB34" s="41" t="str">
        <f t="shared" si="6"/>
        <v/>
      </c>
      <c r="AC34" s="41" t="str">
        <f t="shared" si="6"/>
        <v/>
      </c>
      <c r="AD34" s="41" t="str">
        <f t="shared" si="6"/>
        <v/>
      </c>
      <c r="AE34" s="41" t="str">
        <f t="shared" si="6"/>
        <v/>
      </c>
      <c r="AF34" s="8">
        <f t="shared" si="4"/>
        <v>0.22499999999999998</v>
      </c>
      <c r="AG34" s="3"/>
      <c r="AH34" s="3"/>
      <c r="AI34" s="3"/>
      <c r="AJ34" s="3"/>
      <c r="AK34" s="3"/>
      <c r="AL34" s="3"/>
      <c r="AM34" s="3"/>
      <c r="AN34" s="3"/>
      <c r="AO34" s="3"/>
      <c r="AP34" s="3"/>
      <c r="AQ34" s="3"/>
      <c r="AR34" s="3"/>
      <c r="AS34" s="3"/>
      <c r="AT34" s="3"/>
      <c r="AU34" s="3"/>
      <c r="AV34" s="3"/>
      <c r="AW34" s="3"/>
      <c r="AX34" s="3"/>
    </row>
    <row r="35" spans="1:50" s="8" customFormat="1" ht="15" customHeight="1">
      <c r="A35" s="21">
        <f t="shared" si="1"/>
        <v>0.2</v>
      </c>
      <c r="B35" s="7" t="s">
        <v>210</v>
      </c>
      <c r="C35" s="41" t="str">
        <f t="shared" si="6"/>
        <v/>
      </c>
      <c r="D35" s="41">
        <f t="shared" si="6"/>
        <v>0.2</v>
      </c>
      <c r="E35" s="41" t="str">
        <f t="shared" si="6"/>
        <v/>
      </c>
      <c r="F35" s="41" t="str">
        <f t="shared" si="6"/>
        <v/>
      </c>
      <c r="G35" s="41" t="str">
        <f t="shared" si="6"/>
        <v/>
      </c>
      <c r="H35" s="41" t="str">
        <f t="shared" si="6"/>
        <v/>
      </c>
      <c r="I35" s="41" t="str">
        <f t="shared" si="6"/>
        <v/>
      </c>
      <c r="J35" s="41" t="str">
        <f t="shared" si="6"/>
        <v/>
      </c>
      <c r="K35" s="41" t="str">
        <f t="shared" si="6"/>
        <v/>
      </c>
      <c r="L35" s="41" t="str">
        <f t="shared" si="6"/>
        <v/>
      </c>
      <c r="M35" s="41" t="str">
        <f t="shared" si="6"/>
        <v/>
      </c>
      <c r="N35" s="41" t="str">
        <f t="shared" si="6"/>
        <v/>
      </c>
      <c r="O35" s="41" t="str">
        <f t="shared" si="6"/>
        <v/>
      </c>
      <c r="P35" s="41" t="str">
        <f t="shared" si="6"/>
        <v/>
      </c>
      <c r="Q35" s="41" t="str">
        <f t="shared" si="6"/>
        <v/>
      </c>
      <c r="R35" s="41" t="str">
        <f t="shared" si="6"/>
        <v/>
      </c>
      <c r="S35" s="41" t="str">
        <f t="shared" si="6"/>
        <v/>
      </c>
      <c r="T35" s="41" t="str">
        <f t="shared" si="6"/>
        <v/>
      </c>
      <c r="U35" s="41" t="str">
        <f t="shared" si="6"/>
        <v/>
      </c>
      <c r="V35" s="41" t="str">
        <f t="shared" si="6"/>
        <v/>
      </c>
      <c r="W35" s="41" t="str">
        <f t="shared" si="6"/>
        <v/>
      </c>
      <c r="X35" s="41" t="str">
        <f t="shared" si="6"/>
        <v/>
      </c>
      <c r="Y35" s="41" t="str">
        <f t="shared" si="6"/>
        <v/>
      </c>
      <c r="Z35" s="41" t="str">
        <f t="shared" si="6"/>
        <v/>
      </c>
      <c r="AA35" s="41" t="str">
        <f t="shared" si="6"/>
        <v/>
      </c>
      <c r="AB35" s="41" t="str">
        <f t="shared" si="6"/>
        <v/>
      </c>
      <c r="AC35" s="41" t="str">
        <f t="shared" si="6"/>
        <v/>
      </c>
      <c r="AD35" s="41">
        <f t="shared" si="6"/>
        <v>0.2</v>
      </c>
      <c r="AE35" s="41">
        <f t="shared" si="6"/>
        <v>0.2</v>
      </c>
      <c r="AF35" s="8">
        <f t="shared" si="4"/>
        <v>0.60000000000000009</v>
      </c>
      <c r="AG35" s="3"/>
      <c r="AH35" s="3"/>
      <c r="AI35" s="3"/>
      <c r="AJ35" s="3"/>
      <c r="AK35" s="3"/>
      <c r="AL35" s="3"/>
      <c r="AM35" s="3"/>
      <c r="AN35" s="3"/>
      <c r="AO35" s="3"/>
      <c r="AP35" s="3"/>
      <c r="AQ35" s="3"/>
      <c r="AR35" s="3"/>
      <c r="AS35" s="3"/>
      <c r="AT35" s="3"/>
      <c r="AU35" s="3"/>
      <c r="AV35" s="3"/>
      <c r="AW35" s="3"/>
      <c r="AX35" s="3"/>
    </row>
    <row r="36" spans="1:50" s="8" customFormat="1" ht="15" customHeight="1">
      <c r="C36" s="22">
        <f>IF(SUM(C23:C35)&gt;0,SUM(C23:C35),"")</f>
        <v>0.2</v>
      </c>
      <c r="D36" s="22">
        <f t="shared" ref="D36:AE36" si="7">IF(SUM(D23:D35)&gt;0,SUM(D23:D35),"")</f>
        <v>0.45</v>
      </c>
      <c r="E36" s="22" t="str">
        <f t="shared" si="7"/>
        <v/>
      </c>
      <c r="F36" s="22">
        <f t="shared" si="7"/>
        <v>0.15</v>
      </c>
      <c r="G36" s="22" t="str">
        <f t="shared" si="7"/>
        <v/>
      </c>
      <c r="H36" s="22" t="str">
        <f t="shared" si="7"/>
        <v/>
      </c>
      <c r="I36" s="22">
        <f t="shared" si="7"/>
        <v>0.5</v>
      </c>
      <c r="J36" s="22">
        <f t="shared" si="7"/>
        <v>0.25</v>
      </c>
      <c r="K36" s="22" t="str">
        <f t="shared" si="7"/>
        <v/>
      </c>
      <c r="L36" s="22" t="str">
        <f t="shared" si="7"/>
        <v/>
      </c>
      <c r="M36" s="22">
        <f t="shared" si="7"/>
        <v>0.5</v>
      </c>
      <c r="N36" s="22" t="str">
        <f t="shared" si="7"/>
        <v/>
      </c>
      <c r="O36" s="22" t="str">
        <f t="shared" si="7"/>
        <v/>
      </c>
      <c r="P36" s="22" t="str">
        <f t="shared" si="7"/>
        <v/>
      </c>
      <c r="Q36" s="22">
        <f t="shared" si="7"/>
        <v>0.5</v>
      </c>
      <c r="R36" s="22">
        <f t="shared" si="7"/>
        <v>0.5</v>
      </c>
      <c r="S36" s="22">
        <f t="shared" si="7"/>
        <v>0.25</v>
      </c>
      <c r="T36" s="22">
        <f t="shared" si="7"/>
        <v>0.5</v>
      </c>
      <c r="U36" s="22" t="str">
        <f t="shared" si="7"/>
        <v/>
      </c>
      <c r="V36" s="22" t="str">
        <f t="shared" si="7"/>
        <v/>
      </c>
      <c r="W36" s="22" t="str">
        <f t="shared" si="7"/>
        <v/>
      </c>
      <c r="X36" s="22">
        <f t="shared" si="7"/>
        <v>0.05</v>
      </c>
      <c r="Y36" s="22">
        <f t="shared" si="7"/>
        <v>0.05</v>
      </c>
      <c r="Z36" s="22" t="str">
        <f t="shared" si="7"/>
        <v/>
      </c>
      <c r="AA36" s="22">
        <f t="shared" si="7"/>
        <v>0.25</v>
      </c>
      <c r="AB36" s="22" t="str">
        <f t="shared" si="7"/>
        <v/>
      </c>
      <c r="AC36" s="22" t="str">
        <f t="shared" si="7"/>
        <v/>
      </c>
      <c r="AD36" s="22">
        <f t="shared" si="7"/>
        <v>0.55000000000000004</v>
      </c>
      <c r="AE36" s="22">
        <f t="shared" si="7"/>
        <v>0.30000000000000004</v>
      </c>
      <c r="AG36" s="3"/>
      <c r="AH36" s="3"/>
      <c r="AI36" s="3"/>
      <c r="AJ36" s="3"/>
      <c r="AK36" s="3"/>
      <c r="AL36" s="3"/>
      <c r="AM36" s="3"/>
      <c r="AN36" s="3"/>
      <c r="AO36" s="3"/>
      <c r="AP36" s="3"/>
      <c r="AQ36" s="3"/>
      <c r="AR36" s="3"/>
      <c r="AS36" s="3"/>
      <c r="AT36" s="3"/>
      <c r="AU36" s="3"/>
      <c r="AV36" s="3"/>
      <c r="AW36" s="3"/>
      <c r="AX36" s="3"/>
    </row>
    <row r="37" spans="1:50" s="8" customFormat="1" ht="30.75" customHeight="1">
      <c r="B37" s="3"/>
      <c r="AG37" s="3"/>
      <c r="AH37" s="3"/>
      <c r="AI37" s="3"/>
      <c r="AJ37" s="3"/>
      <c r="AK37" s="3"/>
      <c r="AL37" s="3"/>
      <c r="AM37" s="3"/>
      <c r="AN37" s="3"/>
      <c r="AO37" s="3"/>
      <c r="AP37" s="3"/>
      <c r="AQ37" s="3"/>
      <c r="AR37" s="3"/>
      <c r="AS37" s="3"/>
      <c r="AT37" s="3"/>
      <c r="AU37" s="3"/>
      <c r="AV37" s="3"/>
      <c r="AW37" s="3"/>
      <c r="AX37" s="3"/>
    </row>
    <row r="38" spans="1:50" s="8" customFormat="1" ht="15" customHeight="1">
      <c r="B38" s="3" t="s">
        <v>213</v>
      </c>
      <c r="AG38" s="3"/>
      <c r="AH38" s="3"/>
      <c r="AI38" s="3"/>
      <c r="AJ38" s="3"/>
      <c r="AK38" s="3"/>
      <c r="AL38" s="3"/>
      <c r="AM38" s="3"/>
      <c r="AN38" s="3"/>
      <c r="AO38" s="3"/>
      <c r="AP38" s="3"/>
      <c r="AQ38" s="3"/>
      <c r="AR38" s="3"/>
      <c r="AS38" s="3"/>
      <c r="AT38" s="3"/>
      <c r="AU38" s="3"/>
      <c r="AV38" s="3"/>
      <c r="AW38" s="3"/>
      <c r="AX38" s="3"/>
    </row>
    <row r="39" spans="1:50" s="8" customFormat="1" ht="15" customHeight="1">
      <c r="A39" s="19" t="s">
        <v>222</v>
      </c>
      <c r="B39" s="12" t="s">
        <v>193</v>
      </c>
      <c r="C39" s="20" t="s">
        <v>118</v>
      </c>
      <c r="D39" s="20" t="s">
        <v>119</v>
      </c>
      <c r="E39" s="20" t="s">
        <v>120</v>
      </c>
      <c r="F39" s="20" t="s">
        <v>121</v>
      </c>
      <c r="G39" s="20" t="s">
        <v>122</v>
      </c>
      <c r="H39" s="20" t="s">
        <v>123</v>
      </c>
      <c r="I39" s="20" t="s">
        <v>124</v>
      </c>
      <c r="J39" s="20" t="s">
        <v>125</v>
      </c>
      <c r="K39" s="20" t="s">
        <v>126</v>
      </c>
      <c r="L39" s="20" t="s">
        <v>127</v>
      </c>
      <c r="M39" s="20" t="s">
        <v>128</v>
      </c>
      <c r="N39" s="20" t="s">
        <v>129</v>
      </c>
      <c r="O39" s="20" t="s">
        <v>130</v>
      </c>
      <c r="P39" s="20" t="s">
        <v>131</v>
      </c>
      <c r="Q39" s="20" t="s">
        <v>132</v>
      </c>
      <c r="R39" s="20" t="s">
        <v>133</v>
      </c>
      <c r="S39" s="20" t="s">
        <v>134</v>
      </c>
      <c r="T39" s="20" t="s">
        <v>135</v>
      </c>
      <c r="U39" s="20" t="s">
        <v>136</v>
      </c>
      <c r="V39" s="20" t="s">
        <v>137</v>
      </c>
      <c r="W39" s="20" t="s">
        <v>138</v>
      </c>
      <c r="X39" s="20" t="s">
        <v>139</v>
      </c>
      <c r="Y39" s="20" t="s">
        <v>140</v>
      </c>
      <c r="Z39" s="20" t="s">
        <v>141</v>
      </c>
      <c r="AA39" s="20" t="s">
        <v>142</v>
      </c>
      <c r="AB39" s="20" t="s">
        <v>143</v>
      </c>
      <c r="AC39" s="20" t="s">
        <v>144</v>
      </c>
      <c r="AD39" s="20" t="s">
        <v>145</v>
      </c>
      <c r="AE39" s="20" t="s">
        <v>146</v>
      </c>
      <c r="AG39" s="3"/>
      <c r="AH39" s="3"/>
      <c r="AI39" s="3"/>
      <c r="AJ39" s="3"/>
      <c r="AK39" s="3"/>
      <c r="AL39" s="3"/>
      <c r="AM39" s="3"/>
      <c r="AN39" s="3"/>
      <c r="AO39" s="3"/>
      <c r="AP39" s="3"/>
      <c r="AQ39" s="3"/>
      <c r="AR39" s="3"/>
      <c r="AS39" s="3"/>
      <c r="AT39" s="3"/>
      <c r="AU39" s="3"/>
      <c r="AV39" s="3"/>
      <c r="AW39" s="3"/>
      <c r="AX39" s="3"/>
    </row>
    <row r="40" spans="1:50" s="8" customFormat="1" ht="15" customHeight="1">
      <c r="A40" s="21">
        <f t="shared" ref="A40:A52" si="8">A6/$A$19</f>
        <v>0</v>
      </c>
      <c r="B40" s="7" t="s">
        <v>198</v>
      </c>
      <c r="C40" s="41" t="str">
        <f t="shared" ref="C40:AE48" si="9">IF(C6="x",$A40,"")</f>
        <v/>
      </c>
      <c r="D40" s="41" t="str">
        <f t="shared" si="9"/>
        <v/>
      </c>
      <c r="E40" s="41" t="str">
        <f t="shared" si="9"/>
        <v/>
      </c>
      <c r="F40" s="41" t="str">
        <f t="shared" si="9"/>
        <v/>
      </c>
      <c r="G40" s="41" t="str">
        <f t="shared" si="9"/>
        <v/>
      </c>
      <c r="H40" s="41" t="str">
        <f t="shared" si="9"/>
        <v/>
      </c>
      <c r="I40" s="41" t="str">
        <f t="shared" si="9"/>
        <v/>
      </c>
      <c r="J40" s="41" t="str">
        <f t="shared" si="9"/>
        <v/>
      </c>
      <c r="K40" s="41" t="str">
        <f t="shared" si="9"/>
        <v/>
      </c>
      <c r="L40" s="41" t="str">
        <f t="shared" si="9"/>
        <v/>
      </c>
      <c r="M40" s="41" t="str">
        <f t="shared" si="9"/>
        <v/>
      </c>
      <c r="N40" s="41" t="str">
        <f t="shared" si="9"/>
        <v/>
      </c>
      <c r="O40" s="41" t="str">
        <f t="shared" si="9"/>
        <v/>
      </c>
      <c r="P40" s="41" t="str">
        <f t="shared" si="9"/>
        <v/>
      </c>
      <c r="Q40" s="41" t="str">
        <f t="shared" si="9"/>
        <v/>
      </c>
      <c r="R40" s="41" t="str">
        <f t="shared" si="9"/>
        <v/>
      </c>
      <c r="S40" s="41" t="str">
        <f t="shared" si="9"/>
        <v/>
      </c>
      <c r="T40" s="41" t="str">
        <f t="shared" si="9"/>
        <v/>
      </c>
      <c r="U40" s="41" t="str">
        <f t="shared" si="9"/>
        <v/>
      </c>
      <c r="V40" s="41" t="str">
        <f t="shared" si="9"/>
        <v/>
      </c>
      <c r="W40" s="41" t="str">
        <f t="shared" si="9"/>
        <v/>
      </c>
      <c r="X40" s="41" t="str">
        <f t="shared" si="9"/>
        <v/>
      </c>
      <c r="Y40" s="41" t="str">
        <f t="shared" si="9"/>
        <v/>
      </c>
      <c r="Z40" s="41" t="str">
        <f t="shared" si="9"/>
        <v/>
      </c>
      <c r="AA40" s="41" t="str">
        <f t="shared" si="9"/>
        <v/>
      </c>
      <c r="AB40" s="41" t="str">
        <f t="shared" si="9"/>
        <v/>
      </c>
      <c r="AC40" s="41" t="str">
        <f t="shared" si="9"/>
        <v/>
      </c>
      <c r="AD40" s="41" t="str">
        <f t="shared" si="9"/>
        <v/>
      </c>
      <c r="AE40" s="41" t="str">
        <f t="shared" si="9"/>
        <v/>
      </c>
      <c r="AF40" s="8" t="str">
        <f>IF(SUM(C40:AE40)&gt;0,SUM(C40:AE40),"")</f>
        <v/>
      </c>
      <c r="AG40" s="3"/>
      <c r="AH40" s="3"/>
      <c r="AI40" s="3"/>
      <c r="AJ40" s="3"/>
      <c r="AK40" s="3"/>
      <c r="AL40" s="3"/>
      <c r="AM40" s="3"/>
      <c r="AN40" s="3"/>
      <c r="AO40" s="3"/>
      <c r="AP40" s="3"/>
      <c r="AQ40" s="3"/>
      <c r="AR40" s="3"/>
      <c r="AS40" s="3"/>
      <c r="AT40" s="3"/>
      <c r="AU40" s="3"/>
      <c r="AV40" s="3"/>
      <c r="AW40" s="3"/>
      <c r="AX40" s="3"/>
    </row>
    <row r="41" spans="1:50" s="8" customFormat="1" ht="15" customHeight="1">
      <c r="A41" s="21">
        <f t="shared" si="8"/>
        <v>0.25</v>
      </c>
      <c r="B41" s="7" t="s">
        <v>199</v>
      </c>
      <c r="C41" s="41" t="str">
        <f t="shared" si="9"/>
        <v/>
      </c>
      <c r="D41" s="41" t="str">
        <f t="shared" si="9"/>
        <v/>
      </c>
      <c r="E41" s="41" t="str">
        <f t="shared" si="9"/>
        <v/>
      </c>
      <c r="F41" s="41" t="str">
        <f t="shared" si="9"/>
        <v/>
      </c>
      <c r="G41" s="41" t="str">
        <f t="shared" si="9"/>
        <v/>
      </c>
      <c r="H41" s="41" t="str">
        <f t="shared" si="9"/>
        <v/>
      </c>
      <c r="I41" s="41">
        <f t="shared" si="9"/>
        <v>0.25</v>
      </c>
      <c r="J41" s="41">
        <f t="shared" si="9"/>
        <v>0.25</v>
      </c>
      <c r="K41" s="41" t="str">
        <f t="shared" si="9"/>
        <v/>
      </c>
      <c r="L41" s="41" t="str">
        <f t="shared" si="9"/>
        <v/>
      </c>
      <c r="M41" s="41">
        <f t="shared" si="9"/>
        <v>0.25</v>
      </c>
      <c r="N41" s="41" t="str">
        <f t="shared" si="9"/>
        <v/>
      </c>
      <c r="O41" s="41" t="str">
        <f t="shared" si="9"/>
        <v/>
      </c>
      <c r="P41" s="41" t="str">
        <f t="shared" si="9"/>
        <v/>
      </c>
      <c r="Q41" s="41">
        <f t="shared" si="9"/>
        <v>0.25</v>
      </c>
      <c r="R41" s="41">
        <f t="shared" si="9"/>
        <v>0.25</v>
      </c>
      <c r="S41" s="41" t="str">
        <f t="shared" si="9"/>
        <v/>
      </c>
      <c r="T41" s="41">
        <f t="shared" si="9"/>
        <v>0.25</v>
      </c>
      <c r="U41" s="41" t="str">
        <f t="shared" si="9"/>
        <v/>
      </c>
      <c r="V41" s="41" t="str">
        <f t="shared" si="9"/>
        <v/>
      </c>
      <c r="W41" s="41" t="str">
        <f t="shared" si="9"/>
        <v/>
      </c>
      <c r="X41" s="41" t="str">
        <f t="shared" si="9"/>
        <v/>
      </c>
      <c r="Y41" s="41" t="str">
        <f t="shared" si="9"/>
        <v/>
      </c>
      <c r="Z41" s="41" t="str">
        <f t="shared" si="9"/>
        <v/>
      </c>
      <c r="AA41" s="41" t="str">
        <f t="shared" si="9"/>
        <v/>
      </c>
      <c r="AB41" s="41" t="str">
        <f t="shared" si="9"/>
        <v/>
      </c>
      <c r="AC41" s="41" t="str">
        <f t="shared" si="9"/>
        <v/>
      </c>
      <c r="AD41" s="41" t="str">
        <f t="shared" si="9"/>
        <v/>
      </c>
      <c r="AE41" s="41" t="str">
        <f t="shared" si="9"/>
        <v/>
      </c>
      <c r="AF41" s="8">
        <f t="shared" ref="AF41:AF52" si="10">IF(SUM(C41:AE41)&gt;0,SUM(C41:AE41),"")</f>
        <v>1.5</v>
      </c>
      <c r="AG41" s="3"/>
      <c r="AH41" s="3"/>
      <c r="AI41" s="3"/>
      <c r="AJ41" s="3"/>
      <c r="AK41" s="3"/>
      <c r="AL41" s="3"/>
      <c r="AM41" s="3"/>
      <c r="AN41" s="3"/>
      <c r="AO41" s="3"/>
      <c r="AP41" s="3"/>
      <c r="AQ41" s="3"/>
      <c r="AR41" s="3"/>
      <c r="AS41" s="3"/>
      <c r="AT41" s="3"/>
      <c r="AU41" s="3"/>
      <c r="AV41" s="3"/>
      <c r="AW41" s="3"/>
      <c r="AX41" s="3"/>
    </row>
    <row r="42" spans="1:50" s="8" customFormat="1" ht="15" customHeight="1">
      <c r="A42" s="21">
        <f t="shared" si="8"/>
        <v>0</v>
      </c>
      <c r="B42" s="7" t="s">
        <v>200</v>
      </c>
      <c r="C42" s="41" t="str">
        <f t="shared" si="9"/>
        <v/>
      </c>
      <c r="D42" s="41" t="str">
        <f t="shared" si="9"/>
        <v/>
      </c>
      <c r="E42" s="41" t="str">
        <f t="shared" si="9"/>
        <v/>
      </c>
      <c r="F42" s="41" t="str">
        <f t="shared" si="9"/>
        <v/>
      </c>
      <c r="G42" s="41" t="str">
        <f t="shared" si="9"/>
        <v/>
      </c>
      <c r="H42" s="41" t="str">
        <f t="shared" si="9"/>
        <v/>
      </c>
      <c r="I42" s="41" t="str">
        <f t="shared" si="9"/>
        <v/>
      </c>
      <c r="J42" s="41" t="str">
        <f t="shared" si="9"/>
        <v/>
      </c>
      <c r="K42" s="41" t="str">
        <f t="shared" si="9"/>
        <v/>
      </c>
      <c r="L42" s="41" t="str">
        <f t="shared" si="9"/>
        <v/>
      </c>
      <c r="M42" s="41" t="str">
        <f t="shared" si="9"/>
        <v/>
      </c>
      <c r="N42" s="41" t="str">
        <f t="shared" si="9"/>
        <v/>
      </c>
      <c r="O42" s="41" t="str">
        <f t="shared" si="9"/>
        <v/>
      </c>
      <c r="P42" s="41" t="str">
        <f t="shared" si="9"/>
        <v/>
      </c>
      <c r="Q42" s="41" t="str">
        <f t="shared" si="9"/>
        <v/>
      </c>
      <c r="R42" s="41" t="str">
        <f t="shared" si="9"/>
        <v/>
      </c>
      <c r="S42" s="41" t="str">
        <f t="shared" si="9"/>
        <v/>
      </c>
      <c r="T42" s="41" t="str">
        <f t="shared" si="9"/>
        <v/>
      </c>
      <c r="U42" s="41" t="str">
        <f t="shared" si="9"/>
        <v/>
      </c>
      <c r="V42" s="41" t="str">
        <f t="shared" si="9"/>
        <v/>
      </c>
      <c r="W42" s="41" t="str">
        <f t="shared" si="9"/>
        <v/>
      </c>
      <c r="X42" s="41" t="str">
        <f t="shared" si="9"/>
        <v/>
      </c>
      <c r="Y42" s="41" t="str">
        <f t="shared" si="9"/>
        <v/>
      </c>
      <c r="Z42" s="41" t="str">
        <f t="shared" si="9"/>
        <v/>
      </c>
      <c r="AA42" s="41" t="str">
        <f t="shared" si="9"/>
        <v/>
      </c>
      <c r="AB42" s="41" t="str">
        <f t="shared" si="9"/>
        <v/>
      </c>
      <c r="AC42" s="41" t="str">
        <f t="shared" si="9"/>
        <v/>
      </c>
      <c r="AD42" s="41" t="str">
        <f t="shared" si="9"/>
        <v/>
      </c>
      <c r="AE42" s="41" t="str">
        <f t="shared" si="9"/>
        <v/>
      </c>
      <c r="AF42" s="8" t="str">
        <f t="shared" si="10"/>
        <v/>
      </c>
      <c r="AG42" s="3"/>
      <c r="AH42" s="3"/>
      <c r="AI42" s="3"/>
      <c r="AJ42" s="3"/>
      <c r="AK42" s="3"/>
      <c r="AL42" s="3"/>
      <c r="AM42" s="3"/>
      <c r="AN42" s="3"/>
      <c r="AO42" s="3"/>
      <c r="AP42" s="3"/>
      <c r="AQ42" s="3"/>
      <c r="AR42" s="3"/>
      <c r="AS42" s="3"/>
      <c r="AT42" s="3"/>
      <c r="AU42" s="3"/>
      <c r="AV42" s="3"/>
      <c r="AW42" s="3"/>
      <c r="AX42" s="3"/>
    </row>
    <row r="43" spans="1:50" s="8" customFormat="1" ht="15" customHeight="1">
      <c r="A43" s="21">
        <f t="shared" si="8"/>
        <v>0</v>
      </c>
      <c r="B43" s="7" t="s">
        <v>201</v>
      </c>
      <c r="C43" s="41" t="str">
        <f t="shared" si="9"/>
        <v/>
      </c>
      <c r="D43" s="41" t="str">
        <f t="shared" si="9"/>
        <v/>
      </c>
      <c r="E43" s="41" t="str">
        <f t="shared" si="9"/>
        <v/>
      </c>
      <c r="F43" s="41" t="str">
        <f t="shared" si="9"/>
        <v/>
      </c>
      <c r="G43" s="41" t="str">
        <f t="shared" si="9"/>
        <v/>
      </c>
      <c r="H43" s="41" t="str">
        <f t="shared" si="9"/>
        <v/>
      </c>
      <c r="I43" s="41" t="str">
        <f t="shared" si="9"/>
        <v/>
      </c>
      <c r="J43" s="41" t="str">
        <f t="shared" si="9"/>
        <v/>
      </c>
      <c r="K43" s="41" t="str">
        <f t="shared" si="9"/>
        <v/>
      </c>
      <c r="L43" s="41" t="str">
        <f t="shared" si="9"/>
        <v/>
      </c>
      <c r="M43" s="41" t="str">
        <f t="shared" si="9"/>
        <v/>
      </c>
      <c r="N43" s="41" t="str">
        <f t="shared" si="9"/>
        <v/>
      </c>
      <c r="O43" s="41" t="str">
        <f t="shared" si="9"/>
        <v/>
      </c>
      <c r="P43" s="41" t="str">
        <f t="shared" si="9"/>
        <v/>
      </c>
      <c r="Q43" s="41" t="str">
        <f t="shared" si="9"/>
        <v/>
      </c>
      <c r="R43" s="41" t="str">
        <f t="shared" si="9"/>
        <v/>
      </c>
      <c r="S43" s="41" t="str">
        <f t="shared" si="9"/>
        <v/>
      </c>
      <c r="T43" s="41" t="str">
        <f t="shared" si="9"/>
        <v/>
      </c>
      <c r="U43" s="41" t="str">
        <f t="shared" si="9"/>
        <v/>
      </c>
      <c r="V43" s="41" t="str">
        <f t="shared" si="9"/>
        <v/>
      </c>
      <c r="W43" s="41" t="str">
        <f t="shared" si="9"/>
        <v/>
      </c>
      <c r="X43" s="41" t="str">
        <f t="shared" si="9"/>
        <v/>
      </c>
      <c r="Y43" s="41" t="str">
        <f t="shared" si="9"/>
        <v/>
      </c>
      <c r="Z43" s="41" t="str">
        <f t="shared" si="9"/>
        <v/>
      </c>
      <c r="AA43" s="41" t="str">
        <f t="shared" si="9"/>
        <v/>
      </c>
      <c r="AB43" s="41" t="str">
        <f t="shared" si="9"/>
        <v/>
      </c>
      <c r="AC43" s="41" t="str">
        <f t="shared" si="9"/>
        <v/>
      </c>
      <c r="AD43" s="41" t="str">
        <f t="shared" si="9"/>
        <v/>
      </c>
      <c r="AE43" s="41" t="str">
        <f t="shared" si="9"/>
        <v/>
      </c>
      <c r="AF43" s="8" t="str">
        <f t="shared" si="10"/>
        <v/>
      </c>
      <c r="AG43" s="3"/>
      <c r="AH43" s="3"/>
      <c r="AI43" s="3"/>
      <c r="AJ43" s="3"/>
      <c r="AK43" s="3"/>
      <c r="AL43" s="3"/>
      <c r="AM43" s="3"/>
      <c r="AN43" s="3"/>
      <c r="AO43" s="3"/>
      <c r="AP43" s="3"/>
      <c r="AQ43" s="3"/>
      <c r="AR43" s="3"/>
      <c r="AS43" s="3"/>
      <c r="AT43" s="3"/>
      <c r="AU43" s="3"/>
      <c r="AV43" s="3"/>
      <c r="AW43" s="3"/>
      <c r="AX43" s="3"/>
    </row>
    <row r="44" spans="1:50" s="8" customFormat="1" ht="15" customHeight="1">
      <c r="A44" s="21">
        <f t="shared" si="8"/>
        <v>0</v>
      </c>
      <c r="B44" s="7" t="s">
        <v>202</v>
      </c>
      <c r="C44" s="41" t="str">
        <f t="shared" si="9"/>
        <v/>
      </c>
      <c r="D44" s="41" t="str">
        <f t="shared" si="9"/>
        <v/>
      </c>
      <c r="E44" s="41" t="str">
        <f t="shared" si="9"/>
        <v/>
      </c>
      <c r="F44" s="41" t="str">
        <f t="shared" si="9"/>
        <v/>
      </c>
      <c r="G44" s="41" t="str">
        <f t="shared" si="9"/>
        <v/>
      </c>
      <c r="H44" s="41" t="str">
        <f t="shared" si="9"/>
        <v/>
      </c>
      <c r="I44" s="41" t="str">
        <f t="shared" si="9"/>
        <v/>
      </c>
      <c r="J44" s="41" t="str">
        <f t="shared" si="9"/>
        <v/>
      </c>
      <c r="K44" s="41" t="str">
        <f t="shared" si="9"/>
        <v/>
      </c>
      <c r="L44" s="41" t="str">
        <f t="shared" si="9"/>
        <v/>
      </c>
      <c r="M44" s="41" t="str">
        <f t="shared" si="9"/>
        <v/>
      </c>
      <c r="N44" s="41" t="str">
        <f t="shared" si="9"/>
        <v/>
      </c>
      <c r="O44" s="41" t="str">
        <f t="shared" si="9"/>
        <v/>
      </c>
      <c r="P44" s="41" t="str">
        <f t="shared" si="9"/>
        <v/>
      </c>
      <c r="Q44" s="41" t="str">
        <f t="shared" si="9"/>
        <v/>
      </c>
      <c r="R44" s="41" t="str">
        <f t="shared" si="9"/>
        <v/>
      </c>
      <c r="S44" s="41" t="str">
        <f t="shared" si="9"/>
        <v/>
      </c>
      <c r="T44" s="41" t="str">
        <f t="shared" si="9"/>
        <v/>
      </c>
      <c r="U44" s="41" t="str">
        <f t="shared" si="9"/>
        <v/>
      </c>
      <c r="V44" s="41" t="str">
        <f t="shared" si="9"/>
        <v/>
      </c>
      <c r="W44" s="41" t="str">
        <f t="shared" si="9"/>
        <v/>
      </c>
      <c r="X44" s="41" t="str">
        <f t="shared" si="9"/>
        <v/>
      </c>
      <c r="Y44" s="41" t="str">
        <f t="shared" si="9"/>
        <v/>
      </c>
      <c r="Z44" s="41" t="str">
        <f t="shared" si="9"/>
        <v/>
      </c>
      <c r="AA44" s="41" t="str">
        <f t="shared" si="9"/>
        <v/>
      </c>
      <c r="AB44" s="41" t="str">
        <f t="shared" si="9"/>
        <v/>
      </c>
      <c r="AC44" s="41" t="str">
        <f t="shared" si="9"/>
        <v/>
      </c>
      <c r="AD44" s="41" t="str">
        <f t="shared" si="9"/>
        <v/>
      </c>
      <c r="AE44" s="41" t="str">
        <f t="shared" si="9"/>
        <v/>
      </c>
      <c r="AF44" s="8" t="str">
        <f t="shared" si="10"/>
        <v/>
      </c>
      <c r="AG44" s="3"/>
      <c r="AH44" s="3"/>
      <c r="AI44" s="3"/>
      <c r="AJ44" s="3"/>
      <c r="AK44" s="3"/>
      <c r="AL44" s="3"/>
      <c r="AM44" s="3"/>
      <c r="AN44" s="3"/>
      <c r="AO44" s="3"/>
      <c r="AP44" s="3"/>
      <c r="AQ44" s="3"/>
      <c r="AR44" s="3"/>
      <c r="AS44" s="3"/>
      <c r="AT44" s="3"/>
      <c r="AU44" s="3"/>
      <c r="AV44" s="3"/>
      <c r="AW44" s="3"/>
      <c r="AX44" s="3"/>
    </row>
    <row r="45" spans="1:50" s="8" customFormat="1" ht="15" customHeight="1">
      <c r="A45" s="21">
        <f t="shared" si="8"/>
        <v>0</v>
      </c>
      <c r="B45" s="7" t="s">
        <v>203</v>
      </c>
      <c r="C45" s="41" t="str">
        <f t="shared" si="9"/>
        <v/>
      </c>
      <c r="D45" s="41" t="str">
        <f t="shared" si="9"/>
        <v/>
      </c>
      <c r="E45" s="41" t="str">
        <f t="shared" si="9"/>
        <v/>
      </c>
      <c r="F45" s="41" t="str">
        <f t="shared" si="9"/>
        <v/>
      </c>
      <c r="G45" s="41" t="str">
        <f t="shared" si="9"/>
        <v/>
      </c>
      <c r="H45" s="41" t="str">
        <f t="shared" si="9"/>
        <v/>
      </c>
      <c r="I45" s="41" t="str">
        <f t="shared" si="9"/>
        <v/>
      </c>
      <c r="J45" s="41" t="str">
        <f t="shared" si="9"/>
        <v/>
      </c>
      <c r="K45" s="41" t="str">
        <f t="shared" si="9"/>
        <v/>
      </c>
      <c r="L45" s="41" t="str">
        <f t="shared" si="9"/>
        <v/>
      </c>
      <c r="M45" s="41" t="str">
        <f t="shared" si="9"/>
        <v/>
      </c>
      <c r="N45" s="41" t="str">
        <f t="shared" si="9"/>
        <v/>
      </c>
      <c r="O45" s="41" t="str">
        <f t="shared" si="9"/>
        <v/>
      </c>
      <c r="P45" s="41" t="str">
        <f t="shared" si="9"/>
        <v/>
      </c>
      <c r="Q45" s="41" t="str">
        <f t="shared" si="9"/>
        <v/>
      </c>
      <c r="R45" s="41" t="str">
        <f t="shared" si="9"/>
        <v/>
      </c>
      <c r="S45" s="41" t="str">
        <f t="shared" si="9"/>
        <v/>
      </c>
      <c r="T45" s="41" t="str">
        <f t="shared" si="9"/>
        <v/>
      </c>
      <c r="U45" s="41" t="str">
        <f t="shared" si="9"/>
        <v/>
      </c>
      <c r="V45" s="41" t="str">
        <f t="shared" si="9"/>
        <v/>
      </c>
      <c r="W45" s="41" t="str">
        <f t="shared" si="9"/>
        <v/>
      </c>
      <c r="X45" s="41" t="str">
        <f t="shared" si="9"/>
        <v/>
      </c>
      <c r="Y45" s="41" t="str">
        <f t="shared" si="9"/>
        <v/>
      </c>
      <c r="Z45" s="41" t="str">
        <f t="shared" si="9"/>
        <v/>
      </c>
      <c r="AA45" s="41" t="str">
        <f t="shared" si="9"/>
        <v/>
      </c>
      <c r="AB45" s="41" t="str">
        <f t="shared" si="9"/>
        <v/>
      </c>
      <c r="AC45" s="41" t="str">
        <f t="shared" si="9"/>
        <v/>
      </c>
      <c r="AD45" s="41" t="str">
        <f t="shared" si="9"/>
        <v/>
      </c>
      <c r="AE45" s="41" t="str">
        <f t="shared" si="9"/>
        <v/>
      </c>
      <c r="AF45" s="8" t="str">
        <f t="shared" si="10"/>
        <v/>
      </c>
      <c r="AG45" s="3"/>
      <c r="AH45" s="3"/>
      <c r="AI45" s="3"/>
      <c r="AJ45" s="3"/>
      <c r="AK45" s="3"/>
      <c r="AL45" s="3"/>
      <c r="AM45" s="3"/>
      <c r="AN45" s="3"/>
      <c r="AO45" s="3"/>
      <c r="AP45" s="3"/>
      <c r="AQ45" s="3"/>
      <c r="AR45" s="3"/>
      <c r="AS45" s="3"/>
      <c r="AT45" s="3"/>
      <c r="AU45" s="3"/>
      <c r="AV45" s="3"/>
      <c r="AW45" s="3"/>
      <c r="AX45" s="3"/>
    </row>
    <row r="46" spans="1:50" s="8" customFormat="1" ht="15" customHeight="1">
      <c r="A46" s="21">
        <f t="shared" si="8"/>
        <v>0.25</v>
      </c>
      <c r="B46" s="7" t="s">
        <v>204</v>
      </c>
      <c r="C46" s="41" t="str">
        <f t="shared" si="9"/>
        <v/>
      </c>
      <c r="D46" s="41" t="str">
        <f t="shared" si="9"/>
        <v/>
      </c>
      <c r="E46" s="41" t="str">
        <f t="shared" si="9"/>
        <v/>
      </c>
      <c r="F46" s="41" t="str">
        <f t="shared" si="9"/>
        <v/>
      </c>
      <c r="G46" s="41" t="str">
        <f t="shared" si="9"/>
        <v/>
      </c>
      <c r="H46" s="41" t="str">
        <f t="shared" si="9"/>
        <v/>
      </c>
      <c r="I46" s="41">
        <f t="shared" si="9"/>
        <v>0.25</v>
      </c>
      <c r="J46" s="41" t="str">
        <f t="shared" si="9"/>
        <v/>
      </c>
      <c r="K46" s="41" t="str">
        <f t="shared" si="9"/>
        <v/>
      </c>
      <c r="L46" s="41" t="str">
        <f t="shared" si="9"/>
        <v/>
      </c>
      <c r="M46" s="41">
        <f t="shared" si="9"/>
        <v>0.25</v>
      </c>
      <c r="N46" s="41" t="str">
        <f t="shared" si="9"/>
        <v/>
      </c>
      <c r="O46" s="41" t="str">
        <f t="shared" si="9"/>
        <v/>
      </c>
      <c r="P46" s="41" t="str">
        <f t="shared" si="9"/>
        <v/>
      </c>
      <c r="Q46" s="41">
        <f t="shared" si="9"/>
        <v>0.25</v>
      </c>
      <c r="R46" s="41">
        <f t="shared" si="9"/>
        <v>0.25</v>
      </c>
      <c r="S46" s="41">
        <f t="shared" si="9"/>
        <v>0.25</v>
      </c>
      <c r="T46" s="41">
        <f t="shared" si="9"/>
        <v>0.25</v>
      </c>
      <c r="U46" s="41" t="str">
        <f t="shared" si="9"/>
        <v/>
      </c>
      <c r="V46" s="41" t="str">
        <f t="shared" si="9"/>
        <v/>
      </c>
      <c r="W46" s="41" t="str">
        <f t="shared" si="9"/>
        <v/>
      </c>
      <c r="X46" s="41" t="str">
        <f t="shared" si="9"/>
        <v/>
      </c>
      <c r="Y46" s="41" t="str">
        <f t="shared" si="9"/>
        <v/>
      </c>
      <c r="Z46" s="41" t="str">
        <f t="shared" si="9"/>
        <v/>
      </c>
      <c r="AA46" s="41">
        <f t="shared" si="9"/>
        <v>0.25</v>
      </c>
      <c r="AB46" s="41" t="str">
        <f t="shared" si="9"/>
        <v/>
      </c>
      <c r="AC46" s="41" t="str">
        <f t="shared" si="9"/>
        <v/>
      </c>
      <c r="AD46" s="41">
        <f t="shared" si="9"/>
        <v>0.25</v>
      </c>
      <c r="AE46" s="41" t="str">
        <f t="shared" si="9"/>
        <v/>
      </c>
      <c r="AF46" s="8">
        <f t="shared" si="10"/>
        <v>2</v>
      </c>
      <c r="AG46" s="3"/>
      <c r="AH46" s="3"/>
      <c r="AI46" s="3"/>
      <c r="AJ46" s="3"/>
      <c r="AK46" s="3"/>
      <c r="AL46" s="3"/>
      <c r="AM46" s="3"/>
      <c r="AN46" s="3"/>
      <c r="AO46" s="3"/>
      <c r="AP46" s="3"/>
      <c r="AQ46" s="3"/>
      <c r="AR46" s="3"/>
      <c r="AS46" s="3"/>
      <c r="AT46" s="3"/>
      <c r="AU46" s="3"/>
      <c r="AV46" s="3"/>
      <c r="AW46" s="3"/>
      <c r="AX46" s="3"/>
    </row>
    <row r="47" spans="1:50" s="8" customFormat="1" ht="15" customHeight="1">
      <c r="A47" s="21">
        <f t="shared" si="8"/>
        <v>0</v>
      </c>
      <c r="B47" s="7" t="s">
        <v>205</v>
      </c>
      <c r="C47" s="41" t="str">
        <f t="shared" si="9"/>
        <v/>
      </c>
      <c r="D47" s="41" t="str">
        <f t="shared" si="9"/>
        <v/>
      </c>
      <c r="E47" s="41" t="str">
        <f t="shared" si="9"/>
        <v/>
      </c>
      <c r="F47" s="41" t="str">
        <f t="shared" si="9"/>
        <v/>
      </c>
      <c r="G47" s="41" t="str">
        <f t="shared" si="9"/>
        <v/>
      </c>
      <c r="H47" s="41" t="str">
        <f t="shared" si="9"/>
        <v/>
      </c>
      <c r="I47" s="41" t="str">
        <f t="shared" si="9"/>
        <v/>
      </c>
      <c r="J47" s="41" t="str">
        <f t="shared" si="9"/>
        <v/>
      </c>
      <c r="K47" s="41" t="str">
        <f t="shared" si="9"/>
        <v/>
      </c>
      <c r="L47" s="41" t="str">
        <f t="shared" si="9"/>
        <v/>
      </c>
      <c r="M47" s="41" t="str">
        <f t="shared" si="9"/>
        <v/>
      </c>
      <c r="N47" s="41" t="str">
        <f t="shared" si="9"/>
        <v/>
      </c>
      <c r="O47" s="41" t="str">
        <f t="shared" si="9"/>
        <v/>
      </c>
      <c r="P47" s="41" t="str">
        <f t="shared" si="9"/>
        <v/>
      </c>
      <c r="Q47" s="41" t="str">
        <f t="shared" si="9"/>
        <v/>
      </c>
      <c r="R47" s="41" t="str">
        <f t="shared" si="9"/>
        <v/>
      </c>
      <c r="S47" s="41" t="str">
        <f t="shared" si="9"/>
        <v/>
      </c>
      <c r="T47" s="41" t="str">
        <f t="shared" si="9"/>
        <v/>
      </c>
      <c r="U47" s="41" t="str">
        <f t="shared" si="9"/>
        <v/>
      </c>
      <c r="V47" s="41" t="str">
        <f t="shared" si="9"/>
        <v/>
      </c>
      <c r="W47" s="41" t="str">
        <f t="shared" si="9"/>
        <v/>
      </c>
      <c r="X47" s="41" t="str">
        <f t="shared" si="9"/>
        <v/>
      </c>
      <c r="Y47" s="41" t="str">
        <f t="shared" si="9"/>
        <v/>
      </c>
      <c r="Z47" s="41" t="str">
        <f t="shared" si="9"/>
        <v/>
      </c>
      <c r="AA47" s="41" t="str">
        <f t="shared" si="9"/>
        <v/>
      </c>
      <c r="AB47" s="41" t="str">
        <f t="shared" si="9"/>
        <v/>
      </c>
      <c r="AC47" s="41" t="str">
        <f t="shared" si="9"/>
        <v/>
      </c>
      <c r="AD47" s="41" t="str">
        <f t="shared" si="9"/>
        <v/>
      </c>
      <c r="AE47" s="41" t="str">
        <f t="shared" si="9"/>
        <v/>
      </c>
      <c r="AF47" s="8" t="str">
        <f t="shared" si="10"/>
        <v/>
      </c>
      <c r="AG47" s="3"/>
      <c r="AH47" s="3"/>
      <c r="AI47" s="3"/>
      <c r="AJ47" s="3"/>
      <c r="AK47" s="3"/>
      <c r="AL47" s="3"/>
      <c r="AM47" s="3"/>
      <c r="AN47" s="3"/>
      <c r="AO47" s="3"/>
      <c r="AP47" s="3"/>
      <c r="AQ47" s="3"/>
      <c r="AR47" s="3"/>
      <c r="AS47" s="3"/>
      <c r="AT47" s="3"/>
      <c r="AU47" s="3"/>
      <c r="AV47" s="3"/>
      <c r="AW47" s="3"/>
      <c r="AX47" s="3"/>
    </row>
    <row r="48" spans="1:50" s="8" customFormat="1" ht="15" customHeight="1">
      <c r="A48" s="21">
        <f t="shared" si="8"/>
        <v>0.1</v>
      </c>
      <c r="B48" s="7" t="s">
        <v>206</v>
      </c>
      <c r="C48" s="41" t="str">
        <f t="shared" si="9"/>
        <v/>
      </c>
      <c r="D48" s="41">
        <f t="shared" si="9"/>
        <v>0.1</v>
      </c>
      <c r="E48" s="41" t="str">
        <f t="shared" si="9"/>
        <v/>
      </c>
      <c r="F48" s="41" t="str">
        <f t="shared" si="9"/>
        <v/>
      </c>
      <c r="G48" s="41" t="str">
        <f t="shared" si="9"/>
        <v/>
      </c>
      <c r="H48" s="41" t="str">
        <f t="shared" si="9"/>
        <v/>
      </c>
      <c r="I48" s="41" t="str">
        <f t="shared" si="9"/>
        <v/>
      </c>
      <c r="J48" s="41" t="str">
        <f t="shared" si="9"/>
        <v/>
      </c>
      <c r="K48" s="41" t="str">
        <f t="shared" si="9"/>
        <v/>
      </c>
      <c r="L48" s="41" t="str">
        <f t="shared" si="9"/>
        <v/>
      </c>
      <c r="M48" s="41" t="str">
        <f t="shared" si="9"/>
        <v/>
      </c>
      <c r="N48" s="41" t="str">
        <f t="shared" si="9"/>
        <v/>
      </c>
      <c r="O48" s="41" t="str">
        <f t="shared" si="9"/>
        <v/>
      </c>
      <c r="P48" s="41" t="str">
        <f t="shared" si="9"/>
        <v/>
      </c>
      <c r="Q48" s="41" t="str">
        <f t="shared" si="9"/>
        <v/>
      </c>
      <c r="R48" s="41" t="str">
        <f t="shared" si="9"/>
        <v/>
      </c>
      <c r="S48" s="41" t="str">
        <f t="shared" si="9"/>
        <v/>
      </c>
      <c r="T48" s="41" t="str">
        <f t="shared" si="9"/>
        <v/>
      </c>
      <c r="U48" s="41" t="str">
        <f t="shared" si="9"/>
        <v/>
      </c>
      <c r="V48" s="41" t="str">
        <f t="shared" si="9"/>
        <v/>
      </c>
      <c r="W48" s="41" t="str">
        <f t="shared" si="9"/>
        <v/>
      </c>
      <c r="X48" s="41" t="str">
        <f t="shared" si="9"/>
        <v/>
      </c>
      <c r="Y48" s="41" t="str">
        <f t="shared" si="9"/>
        <v/>
      </c>
      <c r="Z48" s="41" t="str">
        <f t="shared" ref="Z48:AE48" si="11">IF(Z14="x",$A48,"")</f>
        <v/>
      </c>
      <c r="AA48" s="41" t="str">
        <f t="shared" si="11"/>
        <v/>
      </c>
      <c r="AB48" s="41" t="str">
        <f t="shared" si="11"/>
        <v/>
      </c>
      <c r="AC48" s="41" t="str">
        <f t="shared" si="11"/>
        <v/>
      </c>
      <c r="AD48" s="41">
        <f t="shared" si="11"/>
        <v>0.1</v>
      </c>
      <c r="AE48" s="41">
        <f t="shared" si="11"/>
        <v>0.1</v>
      </c>
      <c r="AF48" s="8">
        <f t="shared" si="10"/>
        <v>0.30000000000000004</v>
      </c>
      <c r="AG48" s="3"/>
      <c r="AH48" s="3"/>
      <c r="AI48" s="3"/>
      <c r="AJ48" s="3"/>
      <c r="AK48" s="3"/>
      <c r="AL48" s="3"/>
      <c r="AM48" s="3"/>
      <c r="AN48" s="3"/>
      <c r="AO48" s="3"/>
      <c r="AP48" s="3"/>
      <c r="AQ48" s="3"/>
      <c r="AR48" s="3"/>
      <c r="AS48" s="3"/>
      <c r="AT48" s="3"/>
      <c r="AU48" s="3"/>
      <c r="AV48" s="3"/>
      <c r="AW48" s="3"/>
      <c r="AX48" s="3"/>
    </row>
    <row r="49" spans="1:50" s="8" customFormat="1" ht="15" customHeight="1">
      <c r="A49" s="21">
        <f t="shared" si="8"/>
        <v>0.05</v>
      </c>
      <c r="B49" s="7" t="s">
        <v>207</v>
      </c>
      <c r="C49" s="41">
        <f t="shared" ref="C49:AE52" si="12">IF(C15="x",$A49,"")</f>
        <v>0.05</v>
      </c>
      <c r="D49" s="41" t="str">
        <f t="shared" si="12"/>
        <v/>
      </c>
      <c r="E49" s="41" t="str">
        <f t="shared" si="12"/>
        <v/>
      </c>
      <c r="F49" s="41" t="str">
        <f t="shared" si="12"/>
        <v/>
      </c>
      <c r="G49" s="41" t="str">
        <f t="shared" si="12"/>
        <v/>
      </c>
      <c r="H49" s="41" t="str">
        <f t="shared" si="12"/>
        <v/>
      </c>
      <c r="I49" s="41" t="str">
        <f t="shared" si="12"/>
        <v/>
      </c>
      <c r="J49" s="41" t="str">
        <f t="shared" si="12"/>
        <v/>
      </c>
      <c r="K49" s="41" t="str">
        <f t="shared" si="12"/>
        <v/>
      </c>
      <c r="L49" s="41" t="str">
        <f t="shared" si="12"/>
        <v/>
      </c>
      <c r="M49" s="41" t="str">
        <f t="shared" si="12"/>
        <v/>
      </c>
      <c r="N49" s="41" t="str">
        <f t="shared" si="12"/>
        <v/>
      </c>
      <c r="O49" s="41" t="str">
        <f t="shared" si="12"/>
        <v/>
      </c>
      <c r="P49" s="41" t="str">
        <f t="shared" si="12"/>
        <v/>
      </c>
      <c r="Q49" s="41" t="str">
        <f t="shared" si="12"/>
        <v/>
      </c>
      <c r="R49" s="41" t="str">
        <f t="shared" si="12"/>
        <v/>
      </c>
      <c r="S49" s="41" t="str">
        <f t="shared" si="12"/>
        <v/>
      </c>
      <c r="T49" s="41" t="str">
        <f t="shared" si="12"/>
        <v/>
      </c>
      <c r="U49" s="41" t="str">
        <f t="shared" si="12"/>
        <v/>
      </c>
      <c r="V49" s="41" t="str">
        <f t="shared" si="12"/>
        <v/>
      </c>
      <c r="W49" s="41" t="str">
        <f t="shared" si="12"/>
        <v/>
      </c>
      <c r="X49" s="41">
        <f t="shared" si="12"/>
        <v>0.05</v>
      </c>
      <c r="Y49" s="41">
        <f t="shared" si="12"/>
        <v>0.05</v>
      </c>
      <c r="Z49" s="41" t="str">
        <f t="shared" si="12"/>
        <v/>
      </c>
      <c r="AA49" s="41" t="str">
        <f t="shared" si="12"/>
        <v/>
      </c>
      <c r="AB49" s="41" t="str">
        <f t="shared" si="12"/>
        <v/>
      </c>
      <c r="AC49" s="41" t="str">
        <f t="shared" si="12"/>
        <v/>
      </c>
      <c r="AD49" s="41" t="str">
        <f t="shared" si="12"/>
        <v/>
      </c>
      <c r="AE49" s="41" t="str">
        <f t="shared" si="12"/>
        <v/>
      </c>
      <c r="AF49" s="8">
        <f t="shared" si="10"/>
        <v>0.15000000000000002</v>
      </c>
      <c r="AG49" s="3"/>
      <c r="AH49" s="3"/>
      <c r="AI49" s="3"/>
      <c r="AJ49" s="3"/>
      <c r="AK49" s="3"/>
      <c r="AL49" s="3"/>
      <c r="AM49" s="3"/>
      <c r="AN49" s="3"/>
      <c r="AO49" s="3"/>
      <c r="AP49" s="3"/>
      <c r="AQ49" s="3"/>
      <c r="AR49" s="3"/>
      <c r="AS49" s="3"/>
      <c r="AT49" s="3"/>
      <c r="AU49" s="3"/>
      <c r="AV49" s="3"/>
      <c r="AW49" s="3"/>
      <c r="AX49" s="3"/>
    </row>
    <row r="50" spans="1:50" s="8" customFormat="1" ht="15" customHeight="1">
      <c r="A50" s="21">
        <f t="shared" si="8"/>
        <v>7.4999999999999997E-2</v>
      </c>
      <c r="B50" s="7" t="s">
        <v>208</v>
      </c>
      <c r="C50" s="41">
        <f t="shared" si="12"/>
        <v>7.4999999999999997E-2</v>
      </c>
      <c r="D50" s="41">
        <f t="shared" si="12"/>
        <v>7.4999999999999997E-2</v>
      </c>
      <c r="E50" s="41" t="str">
        <f t="shared" si="12"/>
        <v/>
      </c>
      <c r="F50" s="41">
        <f t="shared" si="12"/>
        <v>7.4999999999999997E-2</v>
      </c>
      <c r="G50" s="41" t="str">
        <f t="shared" si="12"/>
        <v/>
      </c>
      <c r="H50" s="41" t="str">
        <f t="shared" si="12"/>
        <v/>
      </c>
      <c r="I50" s="41" t="str">
        <f t="shared" si="12"/>
        <v/>
      </c>
      <c r="J50" s="41" t="str">
        <f t="shared" si="12"/>
        <v/>
      </c>
      <c r="K50" s="41" t="str">
        <f t="shared" si="12"/>
        <v/>
      </c>
      <c r="L50" s="41" t="str">
        <f t="shared" si="12"/>
        <v/>
      </c>
      <c r="M50" s="41" t="str">
        <f t="shared" si="12"/>
        <v/>
      </c>
      <c r="N50" s="41" t="str">
        <f t="shared" si="12"/>
        <v/>
      </c>
      <c r="O50" s="41" t="str">
        <f t="shared" si="12"/>
        <v/>
      </c>
      <c r="P50" s="41" t="str">
        <f t="shared" si="12"/>
        <v/>
      </c>
      <c r="Q50" s="41" t="str">
        <f t="shared" si="12"/>
        <v/>
      </c>
      <c r="R50" s="41" t="str">
        <f t="shared" si="12"/>
        <v/>
      </c>
      <c r="S50" s="41" t="str">
        <f t="shared" si="12"/>
        <v/>
      </c>
      <c r="T50" s="41" t="str">
        <f t="shared" si="12"/>
        <v/>
      </c>
      <c r="U50" s="41" t="str">
        <f t="shared" si="12"/>
        <v/>
      </c>
      <c r="V50" s="41" t="str">
        <f t="shared" si="12"/>
        <v/>
      </c>
      <c r="W50" s="41" t="str">
        <f t="shared" si="12"/>
        <v/>
      </c>
      <c r="X50" s="41" t="str">
        <f t="shared" si="12"/>
        <v/>
      </c>
      <c r="Y50" s="41" t="str">
        <f t="shared" si="12"/>
        <v/>
      </c>
      <c r="Z50" s="41" t="str">
        <f t="shared" si="12"/>
        <v/>
      </c>
      <c r="AA50" s="41" t="str">
        <f t="shared" si="12"/>
        <v/>
      </c>
      <c r="AB50" s="41" t="str">
        <f t="shared" si="12"/>
        <v/>
      </c>
      <c r="AC50" s="41" t="str">
        <f t="shared" si="12"/>
        <v/>
      </c>
      <c r="AD50" s="41" t="str">
        <f t="shared" si="12"/>
        <v/>
      </c>
      <c r="AE50" s="41" t="str">
        <f t="shared" si="12"/>
        <v/>
      </c>
      <c r="AF50" s="8">
        <f t="shared" si="10"/>
        <v>0.22499999999999998</v>
      </c>
      <c r="AG50" s="3"/>
      <c r="AH50" s="3"/>
      <c r="AI50" s="3"/>
      <c r="AJ50" s="3"/>
      <c r="AK50" s="3"/>
      <c r="AL50" s="3"/>
      <c r="AM50" s="3"/>
      <c r="AN50" s="3"/>
      <c r="AO50" s="3"/>
      <c r="AP50" s="3"/>
      <c r="AQ50" s="3"/>
      <c r="AR50" s="3"/>
      <c r="AS50" s="3"/>
      <c r="AT50" s="3"/>
      <c r="AU50" s="3"/>
      <c r="AV50" s="3"/>
      <c r="AW50" s="3"/>
      <c r="AX50" s="3"/>
    </row>
    <row r="51" spans="1:50" s="8" customFormat="1" ht="15" customHeight="1">
      <c r="A51" s="21">
        <f t="shared" si="8"/>
        <v>7.4999999999999997E-2</v>
      </c>
      <c r="B51" s="7" t="s">
        <v>209</v>
      </c>
      <c r="C51" s="41">
        <f t="shared" si="12"/>
        <v>7.4999999999999997E-2</v>
      </c>
      <c r="D51" s="41">
        <f t="shared" si="12"/>
        <v>7.4999999999999997E-2</v>
      </c>
      <c r="E51" s="41" t="str">
        <f t="shared" si="12"/>
        <v/>
      </c>
      <c r="F51" s="41">
        <f t="shared" si="12"/>
        <v>7.4999999999999997E-2</v>
      </c>
      <c r="G51" s="41" t="str">
        <f t="shared" si="12"/>
        <v/>
      </c>
      <c r="H51" s="41" t="str">
        <f t="shared" si="12"/>
        <v/>
      </c>
      <c r="I51" s="41" t="str">
        <f t="shared" si="12"/>
        <v/>
      </c>
      <c r="J51" s="41" t="str">
        <f t="shared" si="12"/>
        <v/>
      </c>
      <c r="K51" s="41" t="str">
        <f t="shared" si="12"/>
        <v/>
      </c>
      <c r="L51" s="41" t="str">
        <f t="shared" si="12"/>
        <v/>
      </c>
      <c r="M51" s="41" t="str">
        <f t="shared" si="12"/>
        <v/>
      </c>
      <c r="N51" s="41" t="str">
        <f t="shared" si="12"/>
        <v/>
      </c>
      <c r="O51" s="41" t="str">
        <f t="shared" si="12"/>
        <v/>
      </c>
      <c r="P51" s="41" t="str">
        <f t="shared" si="12"/>
        <v/>
      </c>
      <c r="Q51" s="41" t="str">
        <f t="shared" si="12"/>
        <v/>
      </c>
      <c r="R51" s="41" t="str">
        <f t="shared" si="12"/>
        <v/>
      </c>
      <c r="S51" s="41" t="str">
        <f t="shared" si="12"/>
        <v/>
      </c>
      <c r="T51" s="41" t="str">
        <f t="shared" si="12"/>
        <v/>
      </c>
      <c r="U51" s="41" t="str">
        <f t="shared" si="12"/>
        <v/>
      </c>
      <c r="V51" s="41" t="str">
        <f t="shared" si="12"/>
        <v/>
      </c>
      <c r="W51" s="41" t="str">
        <f t="shared" si="12"/>
        <v/>
      </c>
      <c r="X51" s="41" t="str">
        <f t="shared" si="12"/>
        <v/>
      </c>
      <c r="Y51" s="41" t="str">
        <f t="shared" si="12"/>
        <v/>
      </c>
      <c r="Z51" s="41" t="str">
        <f t="shared" si="12"/>
        <v/>
      </c>
      <c r="AA51" s="41" t="str">
        <f t="shared" si="12"/>
        <v/>
      </c>
      <c r="AB51" s="41" t="str">
        <f t="shared" si="12"/>
        <v/>
      </c>
      <c r="AC51" s="41" t="str">
        <f t="shared" si="12"/>
        <v/>
      </c>
      <c r="AD51" s="41" t="str">
        <f t="shared" si="12"/>
        <v/>
      </c>
      <c r="AE51" s="41" t="str">
        <f t="shared" si="12"/>
        <v/>
      </c>
      <c r="AF51" s="8">
        <f t="shared" si="10"/>
        <v>0.22499999999999998</v>
      </c>
      <c r="AG51" s="3"/>
      <c r="AH51" s="3"/>
      <c r="AI51" s="3"/>
      <c r="AJ51" s="3"/>
      <c r="AK51" s="3"/>
      <c r="AL51" s="3"/>
      <c r="AM51" s="3"/>
      <c r="AN51" s="3"/>
      <c r="AO51" s="3"/>
      <c r="AP51" s="3"/>
      <c r="AQ51" s="3"/>
      <c r="AR51" s="3"/>
      <c r="AS51" s="3"/>
      <c r="AT51" s="3"/>
      <c r="AU51" s="3"/>
      <c r="AV51" s="3"/>
      <c r="AW51" s="3"/>
      <c r="AX51" s="3"/>
    </row>
    <row r="52" spans="1:50" s="8" customFormat="1" ht="15" customHeight="1">
      <c r="A52" s="21">
        <f t="shared" si="8"/>
        <v>0.2</v>
      </c>
      <c r="B52" s="7" t="s">
        <v>210</v>
      </c>
      <c r="C52" s="42" t="str">
        <f t="shared" si="12"/>
        <v/>
      </c>
      <c r="D52" s="42">
        <f t="shared" si="12"/>
        <v>0.2</v>
      </c>
      <c r="E52" s="42" t="str">
        <f t="shared" si="12"/>
        <v/>
      </c>
      <c r="F52" s="42" t="str">
        <f t="shared" si="12"/>
        <v/>
      </c>
      <c r="G52" s="42" t="str">
        <f t="shared" si="12"/>
        <v/>
      </c>
      <c r="H52" s="42" t="str">
        <f t="shared" si="12"/>
        <v/>
      </c>
      <c r="I52" s="42" t="str">
        <f t="shared" si="12"/>
        <v/>
      </c>
      <c r="J52" s="42" t="str">
        <f t="shared" si="12"/>
        <v/>
      </c>
      <c r="K52" s="42" t="str">
        <f t="shared" si="12"/>
        <v/>
      </c>
      <c r="L52" s="42" t="str">
        <f t="shared" si="12"/>
        <v/>
      </c>
      <c r="M52" s="42" t="str">
        <f t="shared" si="12"/>
        <v/>
      </c>
      <c r="N52" s="42" t="str">
        <f t="shared" si="12"/>
        <v/>
      </c>
      <c r="O52" s="42" t="str">
        <f t="shared" si="12"/>
        <v/>
      </c>
      <c r="P52" s="42" t="str">
        <f t="shared" si="12"/>
        <v/>
      </c>
      <c r="Q52" s="42" t="str">
        <f t="shared" si="12"/>
        <v/>
      </c>
      <c r="R52" s="42" t="str">
        <f t="shared" si="12"/>
        <v/>
      </c>
      <c r="S52" s="42" t="str">
        <f t="shared" si="12"/>
        <v/>
      </c>
      <c r="T52" s="42" t="str">
        <f t="shared" si="12"/>
        <v/>
      </c>
      <c r="U52" s="42" t="str">
        <f t="shared" si="12"/>
        <v/>
      </c>
      <c r="V52" s="42" t="str">
        <f t="shared" si="12"/>
        <v/>
      </c>
      <c r="W52" s="42" t="str">
        <f t="shared" si="12"/>
        <v/>
      </c>
      <c r="X52" s="42" t="str">
        <f t="shared" si="12"/>
        <v/>
      </c>
      <c r="Y52" s="42" t="str">
        <f t="shared" si="12"/>
        <v/>
      </c>
      <c r="Z52" s="42" t="str">
        <f t="shared" si="12"/>
        <v/>
      </c>
      <c r="AA52" s="42" t="str">
        <f t="shared" si="12"/>
        <v/>
      </c>
      <c r="AB52" s="42" t="str">
        <f t="shared" si="12"/>
        <v/>
      </c>
      <c r="AC52" s="42" t="str">
        <f t="shared" si="12"/>
        <v/>
      </c>
      <c r="AD52" s="42">
        <f t="shared" si="12"/>
        <v>0.2</v>
      </c>
      <c r="AE52" s="42">
        <f t="shared" si="12"/>
        <v>0.2</v>
      </c>
      <c r="AF52" s="8">
        <f t="shared" si="10"/>
        <v>0.60000000000000009</v>
      </c>
      <c r="AG52" s="3"/>
      <c r="AH52" s="3"/>
      <c r="AI52" s="3"/>
      <c r="AJ52" s="3"/>
      <c r="AK52" s="3"/>
      <c r="AL52" s="3"/>
      <c r="AM52" s="3"/>
      <c r="AN52" s="3"/>
      <c r="AO52" s="3"/>
      <c r="AP52" s="3"/>
      <c r="AQ52" s="3"/>
      <c r="AR52" s="3"/>
      <c r="AS52" s="3"/>
      <c r="AT52" s="3"/>
      <c r="AU52" s="3"/>
      <c r="AV52" s="3"/>
      <c r="AW52" s="3"/>
      <c r="AX52" s="3"/>
    </row>
    <row r="53" spans="1:50">
      <c r="C53" s="23">
        <f t="shared" ref="C53:AE53" si="13">IF(SUM(C40:C52)&gt;0,SUM(C40:C52),"")</f>
        <v>0.2</v>
      </c>
      <c r="D53" s="23">
        <f t="shared" si="13"/>
        <v>0.45</v>
      </c>
      <c r="E53" s="23" t="str">
        <f t="shared" si="13"/>
        <v/>
      </c>
      <c r="F53" s="23">
        <f t="shared" si="13"/>
        <v>0.15</v>
      </c>
      <c r="G53" s="23" t="str">
        <f t="shared" si="13"/>
        <v/>
      </c>
      <c r="H53" s="23" t="str">
        <f t="shared" si="13"/>
        <v/>
      </c>
      <c r="I53" s="23">
        <f t="shared" si="13"/>
        <v>0.5</v>
      </c>
      <c r="J53" s="23">
        <f t="shared" si="13"/>
        <v>0.25</v>
      </c>
      <c r="K53" s="23" t="str">
        <f t="shared" si="13"/>
        <v/>
      </c>
      <c r="L53" s="23" t="str">
        <f t="shared" si="13"/>
        <v/>
      </c>
      <c r="M53" s="23">
        <f t="shared" si="13"/>
        <v>0.5</v>
      </c>
      <c r="N53" s="23" t="str">
        <f t="shared" si="13"/>
        <v/>
      </c>
      <c r="O53" s="23" t="str">
        <f t="shared" si="13"/>
        <v/>
      </c>
      <c r="P53" s="23" t="str">
        <f t="shared" si="13"/>
        <v/>
      </c>
      <c r="Q53" s="23">
        <f t="shared" si="13"/>
        <v>0.5</v>
      </c>
      <c r="R53" s="23">
        <f t="shared" si="13"/>
        <v>0.5</v>
      </c>
      <c r="S53" s="23">
        <f t="shared" si="13"/>
        <v>0.25</v>
      </c>
      <c r="T53" s="23">
        <f t="shared" si="13"/>
        <v>0.5</v>
      </c>
      <c r="U53" s="23" t="str">
        <f t="shared" si="13"/>
        <v/>
      </c>
      <c r="V53" s="23" t="str">
        <f t="shared" si="13"/>
        <v/>
      </c>
      <c r="W53" s="23" t="str">
        <f t="shared" si="13"/>
        <v/>
      </c>
      <c r="X53" s="23">
        <f t="shared" si="13"/>
        <v>0.05</v>
      </c>
      <c r="Y53" s="23">
        <f t="shared" si="13"/>
        <v>0.05</v>
      </c>
      <c r="Z53" s="23" t="str">
        <f t="shared" si="13"/>
        <v/>
      </c>
      <c r="AA53" s="23">
        <f t="shared" si="13"/>
        <v>0.25</v>
      </c>
      <c r="AB53" s="23" t="str">
        <f t="shared" si="13"/>
        <v/>
      </c>
      <c r="AC53" s="23" t="str">
        <f t="shared" si="13"/>
        <v/>
      </c>
      <c r="AD53" s="23">
        <f t="shared" si="13"/>
        <v>0.55000000000000004</v>
      </c>
      <c r="AE53" s="23">
        <f t="shared" si="13"/>
        <v>0.30000000000000004</v>
      </c>
    </row>
    <row r="55" spans="1:50">
      <c r="A55" s="8" t="s">
        <v>214</v>
      </c>
      <c r="B55" s="8">
        <v>1</v>
      </c>
      <c r="C55" s="8">
        <v>40</v>
      </c>
      <c r="AG55" s="8"/>
      <c r="AH55" s="8"/>
    </row>
    <row r="56" spans="1:50">
      <c r="B56" s="3" t="s">
        <v>213</v>
      </c>
      <c r="C56" s="8">
        <v>2</v>
      </c>
      <c r="D56" s="8">
        <v>3</v>
      </c>
      <c r="E56" s="8">
        <v>4</v>
      </c>
      <c r="F56" s="8">
        <v>5</v>
      </c>
      <c r="G56" s="8">
        <v>6</v>
      </c>
      <c r="H56" s="8">
        <v>7</v>
      </c>
      <c r="I56" s="8">
        <v>8</v>
      </c>
      <c r="J56" s="8">
        <v>9</v>
      </c>
      <c r="K56" s="8">
        <v>10</v>
      </c>
      <c r="L56" s="8">
        <v>11</v>
      </c>
      <c r="M56" s="8">
        <v>12</v>
      </c>
      <c r="N56" s="8">
        <v>13</v>
      </c>
      <c r="O56" s="8">
        <v>14</v>
      </c>
      <c r="P56" s="8">
        <v>15</v>
      </c>
      <c r="Q56" s="8">
        <v>16</v>
      </c>
      <c r="R56" s="8">
        <v>17</v>
      </c>
      <c r="S56" s="8">
        <v>18</v>
      </c>
      <c r="T56" s="8">
        <v>19</v>
      </c>
      <c r="U56" s="8">
        <v>20</v>
      </c>
      <c r="V56" s="8">
        <v>21</v>
      </c>
      <c r="W56" s="8">
        <v>22</v>
      </c>
      <c r="X56" s="8">
        <v>23</v>
      </c>
      <c r="Y56" s="8">
        <v>24</v>
      </c>
      <c r="Z56" s="8">
        <v>25</v>
      </c>
      <c r="AA56" s="8">
        <v>26</v>
      </c>
      <c r="AB56" s="8">
        <v>27</v>
      </c>
      <c r="AC56" s="8">
        <v>28</v>
      </c>
      <c r="AD56" s="8">
        <v>29</v>
      </c>
      <c r="AE56" s="8">
        <v>30</v>
      </c>
      <c r="AG56" s="8"/>
      <c r="AH56" s="8"/>
    </row>
    <row r="57" spans="1:50">
      <c r="A57" s="8" t="s">
        <v>222</v>
      </c>
      <c r="B57" s="3" t="s">
        <v>193</v>
      </c>
      <c r="C57" s="8" t="s">
        <v>118</v>
      </c>
      <c r="D57" s="8" t="s">
        <v>119</v>
      </c>
      <c r="E57" s="8" t="s">
        <v>120</v>
      </c>
      <c r="F57" s="8" t="s">
        <v>121</v>
      </c>
      <c r="G57" s="8" t="s">
        <v>122</v>
      </c>
      <c r="H57" s="8" t="s">
        <v>123</v>
      </c>
      <c r="I57" s="8" t="s">
        <v>124</v>
      </c>
      <c r="J57" s="8" t="s">
        <v>125</v>
      </c>
      <c r="K57" s="8" t="s">
        <v>126</v>
      </c>
      <c r="L57" s="8" t="s">
        <v>127</v>
      </c>
      <c r="M57" s="8" t="s">
        <v>128</v>
      </c>
      <c r="N57" s="8" t="s">
        <v>129</v>
      </c>
      <c r="O57" s="8" t="s">
        <v>130</v>
      </c>
      <c r="P57" s="8" t="s">
        <v>131</v>
      </c>
      <c r="Q57" s="8" t="s">
        <v>132</v>
      </c>
      <c r="R57" s="8" t="s">
        <v>133</v>
      </c>
      <c r="S57" s="8" t="s">
        <v>134</v>
      </c>
      <c r="T57" s="8" t="s">
        <v>135</v>
      </c>
      <c r="U57" s="8" t="s">
        <v>136</v>
      </c>
      <c r="V57" s="8" t="s">
        <v>137</v>
      </c>
      <c r="W57" s="8" t="s">
        <v>138</v>
      </c>
      <c r="X57" s="8" t="s">
        <v>139</v>
      </c>
      <c r="Y57" s="8" t="s">
        <v>140</v>
      </c>
      <c r="Z57" s="8" t="s">
        <v>141</v>
      </c>
      <c r="AA57" s="8" t="s">
        <v>142</v>
      </c>
      <c r="AB57" s="8" t="s">
        <v>143</v>
      </c>
      <c r="AC57" s="8" t="s">
        <v>144</v>
      </c>
      <c r="AD57" s="8" t="s">
        <v>145</v>
      </c>
      <c r="AE57" s="8" t="s">
        <v>146</v>
      </c>
      <c r="AG57" s="8"/>
      <c r="AH57" s="8"/>
    </row>
    <row r="58" spans="1:50">
      <c r="A58" s="8">
        <v>0.25</v>
      </c>
      <c r="B58" s="3" t="s">
        <v>198</v>
      </c>
      <c r="C58" s="104" t="str">
        <f>IFERROR(VLOOKUP($B$55,'PLOs-TQF-Mapping'!$C$54:$AF$59,C$56)*C40,"")</f>
        <v/>
      </c>
      <c r="D58" s="104" t="str">
        <f>IFERROR(VLOOKUP($B$55,'PLOs-TQF-Mapping'!$C$54:$AF$59,D$56)*D40,"")</f>
        <v/>
      </c>
      <c r="E58" s="104" t="str">
        <f>IFERROR(VLOOKUP($B$55,'PLOs-TQF-Mapping'!$C$54:$AF$59,E$56)*E40,"")</f>
        <v/>
      </c>
      <c r="F58" s="104" t="str">
        <f>IFERROR(VLOOKUP($B$55,'PLOs-TQF-Mapping'!$C$54:$AF$59,F$56)*F40,"")</f>
        <v/>
      </c>
      <c r="G58" s="104" t="str">
        <f>IFERROR(VLOOKUP($B$55,'PLOs-TQF-Mapping'!$C$54:$AF$59,G$56)*G40,"")</f>
        <v/>
      </c>
      <c r="H58" s="104" t="str">
        <f>IFERROR(VLOOKUP($B$55,'PLOs-TQF-Mapping'!$C$54:$AF$59,H$56)*H40,"")</f>
        <v/>
      </c>
      <c r="I58" s="104" t="str">
        <f>IFERROR(VLOOKUP($B$55,'PLOs-TQF-Mapping'!$C$54:$AF$59,I$56)*I40,"")</f>
        <v/>
      </c>
      <c r="J58" s="104" t="str">
        <f>IFERROR(VLOOKUP($B$55,'PLOs-TQF-Mapping'!$C$54:$AF$59,J$56)*J40,"")</f>
        <v/>
      </c>
      <c r="K58" s="104" t="str">
        <f>IFERROR(VLOOKUP($B$55,'PLOs-TQF-Mapping'!$C$54:$AF$59,K$56)*K40,"")</f>
        <v/>
      </c>
      <c r="L58" s="104" t="str">
        <f>IFERROR(VLOOKUP($B$55,'PLOs-TQF-Mapping'!$C$54:$AF$59,L$56)*L40,"")</f>
        <v/>
      </c>
      <c r="M58" s="104" t="str">
        <f>IFERROR(VLOOKUP($B$55,'PLOs-TQF-Mapping'!$C$54:$AF$59,M$56)*M40,"")</f>
        <v/>
      </c>
      <c r="N58" s="104" t="str">
        <f>IFERROR(VLOOKUP($B$55,'PLOs-TQF-Mapping'!$C$54:$AF$59,N$56)*N40,"")</f>
        <v/>
      </c>
      <c r="O58" s="104" t="str">
        <f>IFERROR(VLOOKUP($B$55,'PLOs-TQF-Mapping'!$C$54:$AF$59,O$56)*O40,"")</f>
        <v/>
      </c>
      <c r="P58" s="104" t="str">
        <f>IFERROR(VLOOKUP($B$55,'PLOs-TQF-Mapping'!$C$54:$AF$59,P$56)*P40,"")</f>
        <v/>
      </c>
      <c r="Q58" s="104" t="str">
        <f>IFERROR(VLOOKUP($B$55,'PLOs-TQF-Mapping'!$C$54:$AF$59,Q$56)*Q40,"")</f>
        <v/>
      </c>
      <c r="R58" s="104" t="str">
        <f>IFERROR(VLOOKUP($B$55,'PLOs-TQF-Mapping'!$C$54:$AF$59,R$56)*R40,"")</f>
        <v/>
      </c>
      <c r="S58" s="104" t="str">
        <f>IFERROR(VLOOKUP($B$55,'PLOs-TQF-Mapping'!$C$54:$AF$59,S$56)*S40,"")</f>
        <v/>
      </c>
      <c r="T58" s="104" t="str">
        <f>IFERROR(VLOOKUP($B$55,'PLOs-TQF-Mapping'!$C$54:$AF$59,T$56)*T40,"")</f>
        <v/>
      </c>
      <c r="U58" s="104" t="str">
        <f>IFERROR(VLOOKUP($B$55,'PLOs-TQF-Mapping'!$C$54:$AF$59,U$56)*U40,"")</f>
        <v/>
      </c>
      <c r="V58" s="104" t="str">
        <f>IFERROR(VLOOKUP($B$55,'PLOs-TQF-Mapping'!$C$54:$AF$59,V$56)*V40,"")</f>
        <v/>
      </c>
      <c r="W58" s="104" t="str">
        <f>IFERROR(VLOOKUP($B$55,'PLOs-TQF-Mapping'!$C$54:$AF$59,W$56)*W40,"")</f>
        <v/>
      </c>
      <c r="X58" s="104" t="str">
        <f>IFERROR(VLOOKUP($B$55,'PLOs-TQF-Mapping'!$C$54:$AF$59,X$56)*X40,"")</f>
        <v/>
      </c>
      <c r="Y58" s="104" t="str">
        <f>IFERROR(VLOOKUP($B$55,'PLOs-TQF-Mapping'!$C$54:$AF$59,Y$56)*Y40,"")</f>
        <v/>
      </c>
      <c r="Z58" s="104" t="str">
        <f>IFERROR(VLOOKUP($B$55,'PLOs-TQF-Mapping'!$C$54:$AF$59,Z$56)*Z40,"")</f>
        <v/>
      </c>
      <c r="AA58" s="104" t="str">
        <f>IFERROR(VLOOKUP($B$55,'PLOs-TQF-Mapping'!$C$54:$AF$59,AA$56)*AA40,"")</f>
        <v/>
      </c>
      <c r="AB58" s="104" t="str">
        <f>IFERROR(VLOOKUP($B$55,'PLOs-TQF-Mapping'!$C$54:$AF$59,AB$56)*AB40,"")</f>
        <v/>
      </c>
      <c r="AC58" s="104" t="str">
        <f>IFERROR(VLOOKUP($B$55,'PLOs-TQF-Mapping'!$C$54:$AF$59,AC$56)*AC40,"")</f>
        <v/>
      </c>
      <c r="AD58" s="104" t="str">
        <f>IFERROR(VLOOKUP($B$55,'PLOs-TQF-Mapping'!$C$54:$AF$59,AD$56)*AD40,"")</f>
        <v/>
      </c>
      <c r="AE58" s="104" t="str">
        <f>IFERROR(VLOOKUP($B$55,'PLOs-TQF-Mapping'!$C$54:$AF$59,AE$56)*AE40,"")</f>
        <v/>
      </c>
      <c r="AF58" s="8" t="str">
        <f>IF(SUM(C58:AE58)&gt;0,SUM(C58:AE58),"")</f>
        <v/>
      </c>
      <c r="AG58" s="8"/>
      <c r="AH58" s="8"/>
    </row>
    <row r="59" spans="1:50">
      <c r="A59" s="8">
        <v>0.3</v>
      </c>
      <c r="B59" s="3" t="s">
        <v>199</v>
      </c>
      <c r="C59" s="104" t="str">
        <f>IFERROR(VLOOKUP($B$55,'PLOs-TQF-Mapping'!$C$54:$AF$59,C$56)*C41,"")</f>
        <v/>
      </c>
      <c r="D59" s="104" t="str">
        <f>IFERROR(VLOOKUP($B$55,'PLOs-TQF-Mapping'!$C$54:$AF$59,D$56)*D41,"")</f>
        <v/>
      </c>
      <c r="E59" s="104" t="str">
        <f>IFERROR(VLOOKUP($B$55,'PLOs-TQF-Mapping'!$C$54:$AF$59,E$56)*E41,"")</f>
        <v/>
      </c>
      <c r="F59" s="104" t="str">
        <f>IFERROR(VLOOKUP($B$55,'PLOs-TQF-Mapping'!$C$54:$AF$59,F$56)*F41,"")</f>
        <v/>
      </c>
      <c r="G59" s="104" t="str">
        <f>IFERROR(VLOOKUP($B$55,'PLOs-TQF-Mapping'!$C$54:$AF$59,G$56)*G41,"")</f>
        <v/>
      </c>
      <c r="H59" s="104" t="str">
        <f>IFERROR(VLOOKUP($B$55,'PLOs-TQF-Mapping'!$C$54:$AF$59,H$56)*H41,"")</f>
        <v/>
      </c>
      <c r="I59" s="104" t="str">
        <f>IFERROR(VLOOKUP($B$55,'PLOs-TQF-Mapping'!$C$54:$AF$59,I$56)*I41,"")</f>
        <v/>
      </c>
      <c r="J59" s="104">
        <f>IFERROR(VLOOKUP($B$55,'PLOs-TQF-Mapping'!$C$54:$AF$59,J$56)*J41,"")</f>
        <v>0.85766353510834603</v>
      </c>
      <c r="K59" s="104" t="str">
        <f>IFERROR(VLOOKUP($B$55,'PLOs-TQF-Mapping'!$C$54:$AF$59,K$56)*K41,"")</f>
        <v/>
      </c>
      <c r="L59" s="104" t="str">
        <f>IFERROR(VLOOKUP($B$55,'PLOs-TQF-Mapping'!$C$54:$AF$59,L$56)*L41,"")</f>
        <v/>
      </c>
      <c r="M59" s="104" t="str">
        <f>IFERROR(VLOOKUP($B$55,'PLOs-TQF-Mapping'!$C$54:$AF$59,M$56)*M41,"")</f>
        <v/>
      </c>
      <c r="N59" s="104" t="str">
        <f>IFERROR(VLOOKUP($B$55,'PLOs-TQF-Mapping'!$C$54:$AF$59,N$56)*N41,"")</f>
        <v/>
      </c>
      <c r="O59" s="104" t="str">
        <f>IFERROR(VLOOKUP($B$55,'PLOs-TQF-Mapping'!$C$54:$AF$59,O$56)*O41,"")</f>
        <v/>
      </c>
      <c r="P59" s="104" t="str">
        <f>IFERROR(VLOOKUP($B$55,'PLOs-TQF-Mapping'!$C$54:$AF$59,P$56)*P41,"")</f>
        <v/>
      </c>
      <c r="Q59" s="104">
        <f>IFERROR(VLOOKUP($B$55,'PLOs-TQF-Mapping'!$C$54:$AF$59,Q$56)*Q41,"")</f>
        <v>0.93201136077974311</v>
      </c>
      <c r="R59" s="104" t="str">
        <f>IFERROR(VLOOKUP($B$55,'PLOs-TQF-Mapping'!$C$54:$AF$59,R$56)*R41,"")</f>
        <v/>
      </c>
      <c r="S59" s="104" t="str">
        <f>IFERROR(VLOOKUP($B$55,'PLOs-TQF-Mapping'!$C$54:$AF$59,S$56)*S41,"")</f>
        <v/>
      </c>
      <c r="T59" s="104" t="str">
        <f>IFERROR(VLOOKUP($B$55,'PLOs-TQF-Mapping'!$C$54:$AF$59,T$56)*T41,"")</f>
        <v/>
      </c>
      <c r="U59" s="104" t="str">
        <f>IFERROR(VLOOKUP($B$55,'PLOs-TQF-Mapping'!$C$54:$AF$59,U$56)*U41,"")</f>
        <v/>
      </c>
      <c r="V59" s="104" t="str">
        <f>IFERROR(VLOOKUP($B$55,'PLOs-TQF-Mapping'!$C$54:$AF$59,V$56)*V41,"")</f>
        <v/>
      </c>
      <c r="W59" s="104" t="str">
        <f>IFERROR(VLOOKUP($B$55,'PLOs-TQF-Mapping'!$C$54:$AF$59,W$56)*W41,"")</f>
        <v/>
      </c>
      <c r="X59" s="104" t="str">
        <f>IFERROR(VLOOKUP($B$55,'PLOs-TQF-Mapping'!$C$54:$AF$59,X$56)*X41,"")</f>
        <v/>
      </c>
      <c r="Y59" s="104" t="str">
        <f>IFERROR(VLOOKUP($B$55,'PLOs-TQF-Mapping'!$C$54:$AF$59,Y$56)*Y41,"")</f>
        <v/>
      </c>
      <c r="Z59" s="104" t="str">
        <f>IFERROR(VLOOKUP($B$55,'PLOs-TQF-Mapping'!$C$54:$AF$59,Z$56)*Z41,"")</f>
        <v/>
      </c>
      <c r="AA59" s="104" t="str">
        <f>IFERROR(VLOOKUP($B$55,'PLOs-TQF-Mapping'!$C$54:$AF$59,AA$56)*AA41,"")</f>
        <v/>
      </c>
      <c r="AB59" s="104" t="str">
        <f>IFERROR(VLOOKUP($B$55,'PLOs-TQF-Mapping'!$C$54:$AF$59,AB$56)*AB41,"")</f>
        <v/>
      </c>
      <c r="AC59" s="104" t="str">
        <f>IFERROR(VLOOKUP($B$55,'PLOs-TQF-Mapping'!$C$54:$AF$59,AC$56)*AC41,"")</f>
        <v/>
      </c>
      <c r="AD59" s="104" t="str">
        <f>IFERROR(VLOOKUP($B$55,'PLOs-TQF-Mapping'!$C$54:$AF$59,AD$56)*AD41,"")</f>
        <v/>
      </c>
      <c r="AE59" s="104" t="str">
        <f>IFERROR(VLOOKUP($B$55,'PLOs-TQF-Mapping'!$C$54:$AF$59,AE$56)*AE41,"")</f>
        <v/>
      </c>
      <c r="AF59" s="8">
        <f t="shared" ref="AF59:AF70" si="14">IF(SUM(C59:AE59)&gt;0,SUM(C59:AE59),"")</f>
        <v>1.7896748958880893</v>
      </c>
      <c r="AG59" s="8"/>
      <c r="AH59" s="8"/>
    </row>
    <row r="60" spans="1:50">
      <c r="A60" s="8">
        <v>7.4999999999999997E-2</v>
      </c>
      <c r="B60" s="3" t="s">
        <v>200</v>
      </c>
      <c r="C60" s="104" t="str">
        <f>IFERROR(VLOOKUP($B$55,'PLOs-TQF-Mapping'!$C$54:$AF$59,C$56)*C42,"")</f>
        <v/>
      </c>
      <c r="D60" s="104" t="str">
        <f>IFERROR(VLOOKUP($B$55,'PLOs-TQF-Mapping'!$C$54:$AF$59,D$56)*D42,"")</f>
        <v/>
      </c>
      <c r="E60" s="104" t="str">
        <f>IFERROR(VLOOKUP($B$55,'PLOs-TQF-Mapping'!$C$54:$AF$59,E$56)*E42,"")</f>
        <v/>
      </c>
      <c r="F60" s="104" t="str">
        <f>IFERROR(VLOOKUP($B$55,'PLOs-TQF-Mapping'!$C$54:$AF$59,F$56)*F42,"")</f>
        <v/>
      </c>
      <c r="G60" s="104" t="str">
        <f>IFERROR(VLOOKUP($B$55,'PLOs-TQF-Mapping'!$C$54:$AF$59,G$56)*G42,"")</f>
        <v/>
      </c>
      <c r="H60" s="104" t="str">
        <f>IFERROR(VLOOKUP($B$55,'PLOs-TQF-Mapping'!$C$54:$AF$59,H$56)*H42,"")</f>
        <v/>
      </c>
      <c r="I60" s="104" t="str">
        <f>IFERROR(VLOOKUP($B$55,'PLOs-TQF-Mapping'!$C$54:$AF$59,I$56)*I42,"")</f>
        <v/>
      </c>
      <c r="J60" s="104" t="str">
        <f>IFERROR(VLOOKUP($B$55,'PLOs-TQF-Mapping'!$C$54:$AF$59,J$56)*J42,"")</f>
        <v/>
      </c>
      <c r="K60" s="104" t="str">
        <f>IFERROR(VLOOKUP($B$55,'PLOs-TQF-Mapping'!$C$54:$AF$59,K$56)*K42,"")</f>
        <v/>
      </c>
      <c r="L60" s="104" t="str">
        <f>IFERROR(VLOOKUP($B$55,'PLOs-TQF-Mapping'!$C$54:$AF$59,L$56)*L42,"")</f>
        <v/>
      </c>
      <c r="M60" s="104" t="str">
        <f>IFERROR(VLOOKUP($B$55,'PLOs-TQF-Mapping'!$C$54:$AF$59,M$56)*M42,"")</f>
        <v/>
      </c>
      <c r="N60" s="104" t="str">
        <f>IFERROR(VLOOKUP($B$55,'PLOs-TQF-Mapping'!$C$54:$AF$59,N$56)*N42,"")</f>
        <v/>
      </c>
      <c r="O60" s="104" t="str">
        <f>IFERROR(VLOOKUP($B$55,'PLOs-TQF-Mapping'!$C$54:$AF$59,O$56)*O42,"")</f>
        <v/>
      </c>
      <c r="P60" s="104" t="str">
        <f>IFERROR(VLOOKUP($B$55,'PLOs-TQF-Mapping'!$C$54:$AF$59,P$56)*P42,"")</f>
        <v/>
      </c>
      <c r="Q60" s="104" t="str">
        <f>IFERROR(VLOOKUP($B$55,'PLOs-TQF-Mapping'!$C$54:$AF$59,Q$56)*Q42,"")</f>
        <v/>
      </c>
      <c r="R60" s="104" t="str">
        <f>IFERROR(VLOOKUP($B$55,'PLOs-TQF-Mapping'!$C$54:$AF$59,R$56)*R42,"")</f>
        <v/>
      </c>
      <c r="S60" s="104" t="str">
        <f>IFERROR(VLOOKUP($B$55,'PLOs-TQF-Mapping'!$C$54:$AF$59,S$56)*S42,"")</f>
        <v/>
      </c>
      <c r="T60" s="104" t="str">
        <f>IFERROR(VLOOKUP($B$55,'PLOs-TQF-Mapping'!$C$54:$AF$59,T$56)*T42,"")</f>
        <v/>
      </c>
      <c r="U60" s="104" t="str">
        <f>IFERROR(VLOOKUP($B$55,'PLOs-TQF-Mapping'!$C$54:$AF$59,U$56)*U42,"")</f>
        <v/>
      </c>
      <c r="V60" s="104" t="str">
        <f>IFERROR(VLOOKUP($B$55,'PLOs-TQF-Mapping'!$C$54:$AF$59,V$56)*V42,"")</f>
        <v/>
      </c>
      <c r="W60" s="104" t="str">
        <f>IFERROR(VLOOKUP($B$55,'PLOs-TQF-Mapping'!$C$54:$AF$59,W$56)*W42,"")</f>
        <v/>
      </c>
      <c r="X60" s="104" t="str">
        <f>IFERROR(VLOOKUP($B$55,'PLOs-TQF-Mapping'!$C$54:$AF$59,X$56)*X42,"")</f>
        <v/>
      </c>
      <c r="Y60" s="104" t="str">
        <f>IFERROR(VLOOKUP($B$55,'PLOs-TQF-Mapping'!$C$54:$AF$59,Y$56)*Y42,"")</f>
        <v/>
      </c>
      <c r="Z60" s="104" t="str">
        <f>IFERROR(VLOOKUP($B$55,'PLOs-TQF-Mapping'!$C$54:$AF$59,Z$56)*Z42,"")</f>
        <v/>
      </c>
      <c r="AA60" s="104" t="str">
        <f>IFERROR(VLOOKUP($B$55,'PLOs-TQF-Mapping'!$C$54:$AF$59,AA$56)*AA42,"")</f>
        <v/>
      </c>
      <c r="AB60" s="104" t="str">
        <f>IFERROR(VLOOKUP($B$55,'PLOs-TQF-Mapping'!$C$54:$AF$59,AB$56)*AB42,"")</f>
        <v/>
      </c>
      <c r="AC60" s="104" t="str">
        <f>IFERROR(VLOOKUP($B$55,'PLOs-TQF-Mapping'!$C$54:$AF$59,AC$56)*AC42,"")</f>
        <v/>
      </c>
      <c r="AD60" s="104" t="str">
        <f>IFERROR(VLOOKUP($B$55,'PLOs-TQF-Mapping'!$C$54:$AF$59,AD$56)*AD42,"")</f>
        <v/>
      </c>
      <c r="AE60" s="104" t="str">
        <f>IFERROR(VLOOKUP($B$55,'PLOs-TQF-Mapping'!$C$54:$AF$59,AE$56)*AE42,"")</f>
        <v/>
      </c>
      <c r="AF60" s="8" t="str">
        <f t="shared" si="14"/>
        <v/>
      </c>
      <c r="AG60" s="8"/>
      <c r="AH60" s="8"/>
    </row>
    <row r="61" spans="1:50">
      <c r="A61" s="8">
        <v>7.4999999999999997E-2</v>
      </c>
      <c r="B61" s="3" t="s">
        <v>201</v>
      </c>
      <c r="C61" s="104" t="str">
        <f>IFERROR(VLOOKUP($B$55,'PLOs-TQF-Mapping'!$C$54:$AF$59,C$56)*C43,"")</f>
        <v/>
      </c>
      <c r="D61" s="104" t="str">
        <f>IFERROR(VLOOKUP($B$55,'PLOs-TQF-Mapping'!$C$54:$AF$59,D$56)*D43,"")</f>
        <v/>
      </c>
      <c r="E61" s="104" t="str">
        <f>IFERROR(VLOOKUP($B$55,'PLOs-TQF-Mapping'!$C$54:$AF$59,E$56)*E43,"")</f>
        <v/>
      </c>
      <c r="F61" s="104" t="str">
        <f>IFERROR(VLOOKUP($B$55,'PLOs-TQF-Mapping'!$C$54:$AF$59,F$56)*F43,"")</f>
        <v/>
      </c>
      <c r="G61" s="104" t="str">
        <f>IFERROR(VLOOKUP($B$55,'PLOs-TQF-Mapping'!$C$54:$AF$59,G$56)*G43,"")</f>
        <v/>
      </c>
      <c r="H61" s="104" t="str">
        <f>IFERROR(VLOOKUP($B$55,'PLOs-TQF-Mapping'!$C$54:$AF$59,H$56)*H43,"")</f>
        <v/>
      </c>
      <c r="I61" s="104" t="str">
        <f>IFERROR(VLOOKUP($B$55,'PLOs-TQF-Mapping'!$C$54:$AF$59,I$56)*I43,"")</f>
        <v/>
      </c>
      <c r="J61" s="104" t="str">
        <f>IFERROR(VLOOKUP($B$55,'PLOs-TQF-Mapping'!$C$54:$AF$59,J$56)*J43,"")</f>
        <v/>
      </c>
      <c r="K61" s="104" t="str">
        <f>IFERROR(VLOOKUP($B$55,'PLOs-TQF-Mapping'!$C$54:$AF$59,K$56)*K43,"")</f>
        <v/>
      </c>
      <c r="L61" s="104" t="str">
        <f>IFERROR(VLOOKUP($B$55,'PLOs-TQF-Mapping'!$C$54:$AF$59,L$56)*L43,"")</f>
        <v/>
      </c>
      <c r="M61" s="104" t="str">
        <f>IFERROR(VLOOKUP($B$55,'PLOs-TQF-Mapping'!$C$54:$AF$59,M$56)*M43,"")</f>
        <v/>
      </c>
      <c r="N61" s="104" t="str">
        <f>IFERROR(VLOOKUP($B$55,'PLOs-TQF-Mapping'!$C$54:$AF$59,N$56)*N43,"")</f>
        <v/>
      </c>
      <c r="O61" s="104" t="str">
        <f>IFERROR(VLOOKUP($B$55,'PLOs-TQF-Mapping'!$C$54:$AF$59,O$56)*O43,"")</f>
        <v/>
      </c>
      <c r="P61" s="104" t="str">
        <f>IFERROR(VLOOKUP($B$55,'PLOs-TQF-Mapping'!$C$54:$AF$59,P$56)*P43,"")</f>
        <v/>
      </c>
      <c r="Q61" s="104" t="str">
        <f>IFERROR(VLOOKUP($B$55,'PLOs-TQF-Mapping'!$C$54:$AF$59,Q$56)*Q43,"")</f>
        <v/>
      </c>
      <c r="R61" s="104" t="str">
        <f>IFERROR(VLOOKUP($B$55,'PLOs-TQF-Mapping'!$C$54:$AF$59,R$56)*R43,"")</f>
        <v/>
      </c>
      <c r="S61" s="104" t="str">
        <f>IFERROR(VLOOKUP($B$55,'PLOs-TQF-Mapping'!$C$54:$AF$59,S$56)*S43,"")</f>
        <v/>
      </c>
      <c r="T61" s="104" t="str">
        <f>IFERROR(VLOOKUP($B$55,'PLOs-TQF-Mapping'!$C$54:$AF$59,T$56)*T43,"")</f>
        <v/>
      </c>
      <c r="U61" s="104" t="str">
        <f>IFERROR(VLOOKUP($B$55,'PLOs-TQF-Mapping'!$C$54:$AF$59,U$56)*U43,"")</f>
        <v/>
      </c>
      <c r="V61" s="104" t="str">
        <f>IFERROR(VLOOKUP($B$55,'PLOs-TQF-Mapping'!$C$54:$AF$59,V$56)*V43,"")</f>
        <v/>
      </c>
      <c r="W61" s="104" t="str">
        <f>IFERROR(VLOOKUP($B$55,'PLOs-TQF-Mapping'!$C$54:$AF$59,W$56)*W43,"")</f>
        <v/>
      </c>
      <c r="X61" s="104" t="str">
        <f>IFERROR(VLOOKUP($B$55,'PLOs-TQF-Mapping'!$C$54:$AF$59,X$56)*X43,"")</f>
        <v/>
      </c>
      <c r="Y61" s="104" t="str">
        <f>IFERROR(VLOOKUP($B$55,'PLOs-TQF-Mapping'!$C$54:$AF$59,Y$56)*Y43,"")</f>
        <v/>
      </c>
      <c r="Z61" s="104" t="str">
        <f>IFERROR(VLOOKUP($B$55,'PLOs-TQF-Mapping'!$C$54:$AF$59,Z$56)*Z43,"")</f>
        <v/>
      </c>
      <c r="AA61" s="104" t="str">
        <f>IFERROR(VLOOKUP($B$55,'PLOs-TQF-Mapping'!$C$54:$AF$59,AA$56)*AA43,"")</f>
        <v/>
      </c>
      <c r="AB61" s="104" t="str">
        <f>IFERROR(VLOOKUP($B$55,'PLOs-TQF-Mapping'!$C$54:$AF$59,AB$56)*AB43,"")</f>
        <v/>
      </c>
      <c r="AC61" s="104" t="str">
        <f>IFERROR(VLOOKUP($B$55,'PLOs-TQF-Mapping'!$C$54:$AF$59,AC$56)*AC43,"")</f>
        <v/>
      </c>
      <c r="AD61" s="104" t="str">
        <f>IFERROR(VLOOKUP($B$55,'PLOs-TQF-Mapping'!$C$54:$AF$59,AD$56)*AD43,"")</f>
        <v/>
      </c>
      <c r="AE61" s="104" t="str">
        <f>IFERROR(VLOOKUP($B$55,'PLOs-TQF-Mapping'!$C$54:$AF$59,AE$56)*AE43,"")</f>
        <v/>
      </c>
      <c r="AF61" s="8" t="str">
        <f t="shared" si="14"/>
        <v/>
      </c>
      <c r="AG61" s="8"/>
      <c r="AH61" s="8"/>
    </row>
    <row r="62" spans="1:50">
      <c r="A62" s="8">
        <v>0</v>
      </c>
      <c r="B62" s="3" t="s">
        <v>202</v>
      </c>
      <c r="C62" s="104" t="str">
        <f>IFERROR(VLOOKUP($B$55,'PLOs-TQF-Mapping'!$C$54:$AF$59,C$56)*C44,"")</f>
        <v/>
      </c>
      <c r="D62" s="104" t="str">
        <f>IFERROR(VLOOKUP($B$55,'PLOs-TQF-Mapping'!$C$54:$AF$59,D$56)*D44,"")</f>
        <v/>
      </c>
      <c r="E62" s="104" t="str">
        <f>IFERROR(VLOOKUP($B$55,'PLOs-TQF-Mapping'!$C$54:$AF$59,E$56)*E44,"")</f>
        <v/>
      </c>
      <c r="F62" s="104" t="str">
        <f>IFERROR(VLOOKUP($B$55,'PLOs-TQF-Mapping'!$C$54:$AF$59,F$56)*F44,"")</f>
        <v/>
      </c>
      <c r="G62" s="104" t="str">
        <f>IFERROR(VLOOKUP($B$55,'PLOs-TQF-Mapping'!$C$54:$AF$59,G$56)*G44,"")</f>
        <v/>
      </c>
      <c r="H62" s="104" t="str">
        <f>IFERROR(VLOOKUP($B$55,'PLOs-TQF-Mapping'!$C$54:$AF$59,H$56)*H44,"")</f>
        <v/>
      </c>
      <c r="I62" s="104" t="str">
        <f>IFERROR(VLOOKUP($B$55,'PLOs-TQF-Mapping'!$C$54:$AF$59,I$56)*I44,"")</f>
        <v/>
      </c>
      <c r="J62" s="104" t="str">
        <f>IFERROR(VLOOKUP($B$55,'PLOs-TQF-Mapping'!$C$54:$AF$59,J$56)*J44,"")</f>
        <v/>
      </c>
      <c r="K62" s="104" t="str">
        <f>IFERROR(VLOOKUP($B$55,'PLOs-TQF-Mapping'!$C$54:$AF$59,K$56)*K44,"")</f>
        <v/>
      </c>
      <c r="L62" s="104" t="str">
        <f>IFERROR(VLOOKUP($B$55,'PLOs-TQF-Mapping'!$C$54:$AF$59,L$56)*L44,"")</f>
        <v/>
      </c>
      <c r="M62" s="104" t="str">
        <f>IFERROR(VLOOKUP($B$55,'PLOs-TQF-Mapping'!$C$54:$AF$59,M$56)*M44,"")</f>
        <v/>
      </c>
      <c r="N62" s="104" t="str">
        <f>IFERROR(VLOOKUP($B$55,'PLOs-TQF-Mapping'!$C$54:$AF$59,N$56)*N44,"")</f>
        <v/>
      </c>
      <c r="O62" s="104" t="str">
        <f>IFERROR(VLOOKUP($B$55,'PLOs-TQF-Mapping'!$C$54:$AF$59,O$56)*O44,"")</f>
        <v/>
      </c>
      <c r="P62" s="104" t="str">
        <f>IFERROR(VLOOKUP($B$55,'PLOs-TQF-Mapping'!$C$54:$AF$59,P$56)*P44,"")</f>
        <v/>
      </c>
      <c r="Q62" s="104" t="str">
        <f>IFERROR(VLOOKUP($B$55,'PLOs-TQF-Mapping'!$C$54:$AF$59,Q$56)*Q44,"")</f>
        <v/>
      </c>
      <c r="R62" s="104" t="str">
        <f>IFERROR(VLOOKUP($B$55,'PLOs-TQF-Mapping'!$C$54:$AF$59,R$56)*R44,"")</f>
        <v/>
      </c>
      <c r="S62" s="104" t="str">
        <f>IFERROR(VLOOKUP($B$55,'PLOs-TQF-Mapping'!$C$54:$AF$59,S$56)*S44,"")</f>
        <v/>
      </c>
      <c r="T62" s="104" t="str">
        <f>IFERROR(VLOOKUP($B$55,'PLOs-TQF-Mapping'!$C$54:$AF$59,T$56)*T44,"")</f>
        <v/>
      </c>
      <c r="U62" s="104" t="str">
        <f>IFERROR(VLOOKUP($B$55,'PLOs-TQF-Mapping'!$C$54:$AF$59,U$56)*U44,"")</f>
        <v/>
      </c>
      <c r="V62" s="104" t="str">
        <f>IFERROR(VLOOKUP($B$55,'PLOs-TQF-Mapping'!$C$54:$AF$59,V$56)*V44,"")</f>
        <v/>
      </c>
      <c r="W62" s="104" t="str">
        <f>IFERROR(VLOOKUP($B$55,'PLOs-TQF-Mapping'!$C$54:$AF$59,W$56)*W44,"")</f>
        <v/>
      </c>
      <c r="X62" s="104" t="str">
        <f>IFERROR(VLOOKUP($B$55,'PLOs-TQF-Mapping'!$C$54:$AF$59,X$56)*X44,"")</f>
        <v/>
      </c>
      <c r="Y62" s="104" t="str">
        <f>IFERROR(VLOOKUP($B$55,'PLOs-TQF-Mapping'!$C$54:$AF$59,Y$56)*Y44,"")</f>
        <v/>
      </c>
      <c r="Z62" s="104" t="str">
        <f>IFERROR(VLOOKUP($B$55,'PLOs-TQF-Mapping'!$C$54:$AF$59,Z$56)*Z44,"")</f>
        <v/>
      </c>
      <c r="AA62" s="104" t="str">
        <f>IFERROR(VLOOKUP($B$55,'PLOs-TQF-Mapping'!$C$54:$AF$59,AA$56)*AA44,"")</f>
        <v/>
      </c>
      <c r="AB62" s="104" t="str">
        <f>IFERROR(VLOOKUP($B$55,'PLOs-TQF-Mapping'!$C$54:$AF$59,AB$56)*AB44,"")</f>
        <v/>
      </c>
      <c r="AC62" s="104" t="str">
        <f>IFERROR(VLOOKUP($B$55,'PLOs-TQF-Mapping'!$C$54:$AF$59,AC$56)*AC44,"")</f>
        <v/>
      </c>
      <c r="AD62" s="104" t="str">
        <f>IFERROR(VLOOKUP($B$55,'PLOs-TQF-Mapping'!$C$54:$AF$59,AD$56)*AD44,"")</f>
        <v/>
      </c>
      <c r="AE62" s="104" t="str">
        <f>IFERROR(VLOOKUP($B$55,'PLOs-TQF-Mapping'!$C$54:$AF$59,AE$56)*AE44,"")</f>
        <v/>
      </c>
      <c r="AF62" s="8" t="str">
        <f t="shared" si="14"/>
        <v/>
      </c>
      <c r="AG62" s="8"/>
      <c r="AH62" s="8"/>
    </row>
    <row r="63" spans="1:50">
      <c r="A63" s="8">
        <v>0.2</v>
      </c>
      <c r="B63" s="3" t="s">
        <v>203</v>
      </c>
      <c r="C63" s="104" t="str">
        <f>IFERROR(VLOOKUP($B$55,'PLOs-TQF-Mapping'!$C$54:$AF$59,C$56)*C45,"")</f>
        <v/>
      </c>
      <c r="D63" s="104" t="str">
        <f>IFERROR(VLOOKUP($B$55,'PLOs-TQF-Mapping'!$C$54:$AF$59,D$56)*D45,"")</f>
        <v/>
      </c>
      <c r="E63" s="104" t="str">
        <f>IFERROR(VLOOKUP($B$55,'PLOs-TQF-Mapping'!$C$54:$AF$59,E$56)*E45,"")</f>
        <v/>
      </c>
      <c r="F63" s="104" t="str">
        <f>IFERROR(VLOOKUP($B$55,'PLOs-TQF-Mapping'!$C$54:$AF$59,F$56)*F45,"")</f>
        <v/>
      </c>
      <c r="G63" s="104" t="str">
        <f>IFERROR(VLOOKUP($B$55,'PLOs-TQF-Mapping'!$C$54:$AF$59,G$56)*G45,"")</f>
        <v/>
      </c>
      <c r="H63" s="104" t="str">
        <f>IFERROR(VLOOKUP($B$55,'PLOs-TQF-Mapping'!$C$54:$AF$59,H$56)*H45,"")</f>
        <v/>
      </c>
      <c r="I63" s="104" t="str">
        <f>IFERROR(VLOOKUP($B$55,'PLOs-TQF-Mapping'!$C$54:$AF$59,I$56)*I45,"")</f>
        <v/>
      </c>
      <c r="J63" s="104" t="str">
        <f>IFERROR(VLOOKUP($B$55,'PLOs-TQF-Mapping'!$C$54:$AF$59,J$56)*J45,"")</f>
        <v/>
      </c>
      <c r="K63" s="104" t="str">
        <f>IFERROR(VLOOKUP($B$55,'PLOs-TQF-Mapping'!$C$54:$AF$59,K$56)*K45,"")</f>
        <v/>
      </c>
      <c r="L63" s="104" t="str">
        <f>IFERROR(VLOOKUP($B$55,'PLOs-TQF-Mapping'!$C$54:$AF$59,L$56)*L45,"")</f>
        <v/>
      </c>
      <c r="M63" s="104" t="str">
        <f>IFERROR(VLOOKUP($B$55,'PLOs-TQF-Mapping'!$C$54:$AF$59,M$56)*M45,"")</f>
        <v/>
      </c>
      <c r="N63" s="104" t="str">
        <f>IFERROR(VLOOKUP($B$55,'PLOs-TQF-Mapping'!$C$54:$AF$59,N$56)*N45,"")</f>
        <v/>
      </c>
      <c r="O63" s="104" t="str">
        <f>IFERROR(VLOOKUP($B$55,'PLOs-TQF-Mapping'!$C$54:$AF$59,O$56)*O45,"")</f>
        <v/>
      </c>
      <c r="P63" s="104" t="str">
        <f>IFERROR(VLOOKUP($B$55,'PLOs-TQF-Mapping'!$C$54:$AF$59,P$56)*P45,"")</f>
        <v/>
      </c>
      <c r="Q63" s="104" t="str">
        <f>IFERROR(VLOOKUP($B$55,'PLOs-TQF-Mapping'!$C$54:$AF$59,Q$56)*Q45,"")</f>
        <v/>
      </c>
      <c r="R63" s="104" t="str">
        <f>IFERROR(VLOOKUP($B$55,'PLOs-TQF-Mapping'!$C$54:$AF$59,R$56)*R45,"")</f>
        <v/>
      </c>
      <c r="S63" s="104" t="str">
        <f>IFERROR(VLOOKUP($B$55,'PLOs-TQF-Mapping'!$C$54:$AF$59,S$56)*S45,"")</f>
        <v/>
      </c>
      <c r="T63" s="104" t="str">
        <f>IFERROR(VLOOKUP($B$55,'PLOs-TQF-Mapping'!$C$54:$AF$59,T$56)*T45,"")</f>
        <v/>
      </c>
      <c r="U63" s="104" t="str">
        <f>IFERROR(VLOOKUP($B$55,'PLOs-TQF-Mapping'!$C$54:$AF$59,U$56)*U45,"")</f>
        <v/>
      </c>
      <c r="V63" s="104" t="str">
        <f>IFERROR(VLOOKUP($B$55,'PLOs-TQF-Mapping'!$C$54:$AF$59,V$56)*V45,"")</f>
        <v/>
      </c>
      <c r="W63" s="104" t="str">
        <f>IFERROR(VLOOKUP($B$55,'PLOs-TQF-Mapping'!$C$54:$AF$59,W$56)*W45,"")</f>
        <v/>
      </c>
      <c r="X63" s="104" t="str">
        <f>IFERROR(VLOOKUP($B$55,'PLOs-TQF-Mapping'!$C$54:$AF$59,X$56)*X45,"")</f>
        <v/>
      </c>
      <c r="Y63" s="104" t="str">
        <f>IFERROR(VLOOKUP($B$55,'PLOs-TQF-Mapping'!$C$54:$AF$59,Y$56)*Y45,"")</f>
        <v/>
      </c>
      <c r="Z63" s="104" t="str">
        <f>IFERROR(VLOOKUP($B$55,'PLOs-TQF-Mapping'!$C$54:$AF$59,Z$56)*Z45,"")</f>
        <v/>
      </c>
      <c r="AA63" s="104" t="str">
        <f>IFERROR(VLOOKUP($B$55,'PLOs-TQF-Mapping'!$C$54:$AF$59,AA$56)*AA45,"")</f>
        <v/>
      </c>
      <c r="AB63" s="104" t="str">
        <f>IFERROR(VLOOKUP($B$55,'PLOs-TQF-Mapping'!$C$54:$AF$59,AB$56)*AB45,"")</f>
        <v/>
      </c>
      <c r="AC63" s="104" t="str">
        <f>IFERROR(VLOOKUP($B$55,'PLOs-TQF-Mapping'!$C$54:$AF$59,AC$56)*AC45,"")</f>
        <v/>
      </c>
      <c r="AD63" s="104" t="str">
        <f>IFERROR(VLOOKUP($B$55,'PLOs-TQF-Mapping'!$C$54:$AF$59,AD$56)*AD45,"")</f>
        <v/>
      </c>
      <c r="AE63" s="104" t="str">
        <f>IFERROR(VLOOKUP($B$55,'PLOs-TQF-Mapping'!$C$54:$AF$59,AE$56)*AE45,"")</f>
        <v/>
      </c>
      <c r="AF63" s="8" t="str">
        <f t="shared" si="14"/>
        <v/>
      </c>
      <c r="AG63" s="8"/>
      <c r="AH63" s="8"/>
    </row>
    <row r="64" spans="1:50">
      <c r="A64" s="8">
        <v>0</v>
      </c>
      <c r="B64" s="3" t="s">
        <v>204</v>
      </c>
      <c r="C64" s="104" t="str">
        <f>IFERROR(VLOOKUP($B$55,'PLOs-TQF-Mapping'!$C$54:$AF$59,C$56)*C46,"")</f>
        <v/>
      </c>
      <c r="D64" s="104" t="str">
        <f>IFERROR(VLOOKUP($B$55,'PLOs-TQF-Mapping'!$C$54:$AF$59,D$56)*D46,"")</f>
        <v/>
      </c>
      <c r="E64" s="104" t="str">
        <f>IFERROR(VLOOKUP($B$55,'PLOs-TQF-Mapping'!$C$54:$AF$59,E$56)*E46,"")</f>
        <v/>
      </c>
      <c r="F64" s="104" t="str">
        <f>IFERROR(VLOOKUP($B$55,'PLOs-TQF-Mapping'!$C$54:$AF$59,F$56)*F46,"")</f>
        <v/>
      </c>
      <c r="G64" s="104" t="str">
        <f>IFERROR(VLOOKUP($B$55,'PLOs-TQF-Mapping'!$C$54:$AF$59,G$56)*G46,"")</f>
        <v/>
      </c>
      <c r="H64" s="104" t="str">
        <f>IFERROR(VLOOKUP($B$55,'PLOs-TQF-Mapping'!$C$54:$AF$59,H$56)*H46,"")</f>
        <v/>
      </c>
      <c r="I64" s="104" t="str">
        <f>IFERROR(VLOOKUP($B$55,'PLOs-TQF-Mapping'!$C$54:$AF$59,I$56)*I46,"")</f>
        <v/>
      </c>
      <c r="J64" s="104" t="str">
        <f>IFERROR(VLOOKUP($B$55,'PLOs-TQF-Mapping'!$C$54:$AF$59,J$56)*J46,"")</f>
        <v/>
      </c>
      <c r="K64" s="104" t="str">
        <f>IFERROR(VLOOKUP($B$55,'PLOs-TQF-Mapping'!$C$54:$AF$59,K$56)*K46,"")</f>
        <v/>
      </c>
      <c r="L64" s="104" t="str">
        <f>IFERROR(VLOOKUP($B$55,'PLOs-TQF-Mapping'!$C$54:$AF$59,L$56)*L46,"")</f>
        <v/>
      </c>
      <c r="M64" s="104" t="str">
        <f>IFERROR(VLOOKUP($B$55,'PLOs-TQF-Mapping'!$C$54:$AF$59,M$56)*M46,"")</f>
        <v/>
      </c>
      <c r="N64" s="104" t="str">
        <f>IFERROR(VLOOKUP($B$55,'PLOs-TQF-Mapping'!$C$54:$AF$59,N$56)*N46,"")</f>
        <v/>
      </c>
      <c r="O64" s="104" t="str">
        <f>IFERROR(VLOOKUP($B$55,'PLOs-TQF-Mapping'!$C$54:$AF$59,O$56)*O46,"")</f>
        <v/>
      </c>
      <c r="P64" s="104" t="str">
        <f>IFERROR(VLOOKUP($B$55,'PLOs-TQF-Mapping'!$C$54:$AF$59,P$56)*P46,"")</f>
        <v/>
      </c>
      <c r="Q64" s="104">
        <f>IFERROR(VLOOKUP($B$55,'PLOs-TQF-Mapping'!$C$54:$AF$59,Q$56)*Q46,"")</f>
        <v>0.93201136077974311</v>
      </c>
      <c r="R64" s="104" t="str">
        <f>IFERROR(VLOOKUP($B$55,'PLOs-TQF-Mapping'!$C$54:$AF$59,R$56)*R46,"")</f>
        <v/>
      </c>
      <c r="S64" s="104" t="str">
        <f>IFERROR(VLOOKUP($B$55,'PLOs-TQF-Mapping'!$C$54:$AF$59,S$56)*S46,"")</f>
        <v/>
      </c>
      <c r="T64" s="104" t="str">
        <f>IFERROR(VLOOKUP($B$55,'PLOs-TQF-Mapping'!$C$54:$AF$59,T$56)*T46,"")</f>
        <v/>
      </c>
      <c r="U64" s="104" t="str">
        <f>IFERROR(VLOOKUP($B$55,'PLOs-TQF-Mapping'!$C$54:$AF$59,U$56)*U46,"")</f>
        <v/>
      </c>
      <c r="V64" s="104" t="str">
        <f>IFERROR(VLOOKUP($B$55,'PLOs-TQF-Mapping'!$C$54:$AF$59,V$56)*V46,"")</f>
        <v/>
      </c>
      <c r="W64" s="104" t="str">
        <f>IFERROR(VLOOKUP($B$55,'PLOs-TQF-Mapping'!$C$54:$AF$59,W$56)*W46,"")</f>
        <v/>
      </c>
      <c r="X64" s="104" t="str">
        <f>IFERROR(VLOOKUP($B$55,'PLOs-TQF-Mapping'!$C$54:$AF$59,X$56)*X46,"")</f>
        <v/>
      </c>
      <c r="Y64" s="104" t="str">
        <f>IFERROR(VLOOKUP($B$55,'PLOs-TQF-Mapping'!$C$54:$AF$59,Y$56)*Y46,"")</f>
        <v/>
      </c>
      <c r="Z64" s="104" t="str">
        <f>IFERROR(VLOOKUP($B$55,'PLOs-TQF-Mapping'!$C$54:$AF$59,Z$56)*Z46,"")</f>
        <v/>
      </c>
      <c r="AA64" s="104" t="str">
        <f>IFERROR(VLOOKUP($B$55,'PLOs-TQF-Mapping'!$C$54:$AF$59,AA$56)*AA46,"")</f>
        <v/>
      </c>
      <c r="AB64" s="104" t="str">
        <f>IFERROR(VLOOKUP($B$55,'PLOs-TQF-Mapping'!$C$54:$AF$59,AB$56)*AB46,"")</f>
        <v/>
      </c>
      <c r="AC64" s="104" t="str">
        <f>IFERROR(VLOOKUP($B$55,'PLOs-TQF-Mapping'!$C$54:$AF$59,AC$56)*AC46,"")</f>
        <v/>
      </c>
      <c r="AD64" s="104" t="str">
        <f>IFERROR(VLOOKUP($B$55,'PLOs-TQF-Mapping'!$C$54:$AF$59,AD$56)*AD46,"")</f>
        <v/>
      </c>
      <c r="AE64" s="104" t="str">
        <f>IFERROR(VLOOKUP($B$55,'PLOs-TQF-Mapping'!$C$54:$AF$59,AE$56)*AE46,"")</f>
        <v/>
      </c>
      <c r="AF64" s="8">
        <f t="shared" si="14"/>
        <v>0.93201136077974311</v>
      </c>
      <c r="AG64" s="8"/>
      <c r="AH64" s="8"/>
    </row>
    <row r="65" spans="1:34">
      <c r="A65" s="8">
        <v>0</v>
      </c>
      <c r="B65" s="3" t="s">
        <v>205</v>
      </c>
      <c r="C65" s="104" t="str">
        <f>IFERROR(VLOOKUP($B$55,'PLOs-TQF-Mapping'!$C$54:$AF$59,C$56)*C47,"")</f>
        <v/>
      </c>
      <c r="D65" s="104" t="str">
        <f>IFERROR(VLOOKUP($B$55,'PLOs-TQF-Mapping'!$C$54:$AF$59,D$56)*D47,"")</f>
        <v/>
      </c>
      <c r="E65" s="104" t="str">
        <f>IFERROR(VLOOKUP($B$55,'PLOs-TQF-Mapping'!$C$54:$AF$59,E$56)*E47,"")</f>
        <v/>
      </c>
      <c r="F65" s="104" t="str">
        <f>IFERROR(VLOOKUP($B$55,'PLOs-TQF-Mapping'!$C$54:$AF$59,F$56)*F47,"")</f>
        <v/>
      </c>
      <c r="G65" s="104" t="str">
        <f>IFERROR(VLOOKUP($B$55,'PLOs-TQF-Mapping'!$C$54:$AF$59,G$56)*G47,"")</f>
        <v/>
      </c>
      <c r="H65" s="104" t="str">
        <f>IFERROR(VLOOKUP($B$55,'PLOs-TQF-Mapping'!$C$54:$AF$59,H$56)*H47,"")</f>
        <v/>
      </c>
      <c r="I65" s="104" t="str">
        <f>IFERROR(VLOOKUP($B$55,'PLOs-TQF-Mapping'!$C$54:$AF$59,I$56)*I47,"")</f>
        <v/>
      </c>
      <c r="J65" s="104" t="str">
        <f>IFERROR(VLOOKUP($B$55,'PLOs-TQF-Mapping'!$C$54:$AF$59,J$56)*J47,"")</f>
        <v/>
      </c>
      <c r="K65" s="104" t="str">
        <f>IFERROR(VLOOKUP($B$55,'PLOs-TQF-Mapping'!$C$54:$AF$59,K$56)*K47,"")</f>
        <v/>
      </c>
      <c r="L65" s="104" t="str">
        <f>IFERROR(VLOOKUP($B$55,'PLOs-TQF-Mapping'!$C$54:$AF$59,L$56)*L47,"")</f>
        <v/>
      </c>
      <c r="M65" s="104" t="str">
        <f>IFERROR(VLOOKUP($B$55,'PLOs-TQF-Mapping'!$C$54:$AF$59,M$56)*M47,"")</f>
        <v/>
      </c>
      <c r="N65" s="104" t="str">
        <f>IFERROR(VLOOKUP($B$55,'PLOs-TQF-Mapping'!$C$54:$AF$59,N$56)*N47,"")</f>
        <v/>
      </c>
      <c r="O65" s="104" t="str">
        <f>IFERROR(VLOOKUP($B$55,'PLOs-TQF-Mapping'!$C$54:$AF$59,O$56)*O47,"")</f>
        <v/>
      </c>
      <c r="P65" s="104" t="str">
        <f>IFERROR(VLOOKUP($B$55,'PLOs-TQF-Mapping'!$C$54:$AF$59,P$56)*P47,"")</f>
        <v/>
      </c>
      <c r="Q65" s="104" t="str">
        <f>IFERROR(VLOOKUP($B$55,'PLOs-TQF-Mapping'!$C$54:$AF$59,Q$56)*Q47,"")</f>
        <v/>
      </c>
      <c r="R65" s="104" t="str">
        <f>IFERROR(VLOOKUP($B$55,'PLOs-TQF-Mapping'!$C$54:$AF$59,R$56)*R47,"")</f>
        <v/>
      </c>
      <c r="S65" s="104" t="str">
        <f>IFERROR(VLOOKUP($B$55,'PLOs-TQF-Mapping'!$C$54:$AF$59,S$56)*S47,"")</f>
        <v/>
      </c>
      <c r="T65" s="104" t="str">
        <f>IFERROR(VLOOKUP($B$55,'PLOs-TQF-Mapping'!$C$54:$AF$59,T$56)*T47,"")</f>
        <v/>
      </c>
      <c r="U65" s="104" t="str">
        <f>IFERROR(VLOOKUP($B$55,'PLOs-TQF-Mapping'!$C$54:$AF$59,U$56)*U47,"")</f>
        <v/>
      </c>
      <c r="V65" s="104" t="str">
        <f>IFERROR(VLOOKUP($B$55,'PLOs-TQF-Mapping'!$C$54:$AF$59,V$56)*V47,"")</f>
        <v/>
      </c>
      <c r="W65" s="104" t="str">
        <f>IFERROR(VLOOKUP($B$55,'PLOs-TQF-Mapping'!$C$54:$AF$59,W$56)*W47,"")</f>
        <v/>
      </c>
      <c r="X65" s="104" t="str">
        <f>IFERROR(VLOOKUP($B$55,'PLOs-TQF-Mapping'!$C$54:$AF$59,X$56)*X47,"")</f>
        <v/>
      </c>
      <c r="Y65" s="104" t="str">
        <f>IFERROR(VLOOKUP($B$55,'PLOs-TQF-Mapping'!$C$54:$AF$59,Y$56)*Y47,"")</f>
        <v/>
      </c>
      <c r="Z65" s="104" t="str">
        <f>IFERROR(VLOOKUP($B$55,'PLOs-TQF-Mapping'!$C$54:$AF$59,Z$56)*Z47,"")</f>
        <v/>
      </c>
      <c r="AA65" s="104" t="str">
        <f>IFERROR(VLOOKUP($B$55,'PLOs-TQF-Mapping'!$C$54:$AF$59,AA$56)*AA47,"")</f>
        <v/>
      </c>
      <c r="AB65" s="104" t="str">
        <f>IFERROR(VLOOKUP($B$55,'PLOs-TQF-Mapping'!$C$54:$AF$59,AB$56)*AB47,"")</f>
        <v/>
      </c>
      <c r="AC65" s="104" t="str">
        <f>IFERROR(VLOOKUP($B$55,'PLOs-TQF-Mapping'!$C$54:$AF$59,AC$56)*AC47,"")</f>
        <v/>
      </c>
      <c r="AD65" s="104" t="str">
        <f>IFERROR(VLOOKUP($B$55,'PLOs-TQF-Mapping'!$C$54:$AF$59,AD$56)*AD47,"")</f>
        <v/>
      </c>
      <c r="AE65" s="104" t="str">
        <f>IFERROR(VLOOKUP($B$55,'PLOs-TQF-Mapping'!$C$54:$AF$59,AE$56)*AE47,"")</f>
        <v/>
      </c>
      <c r="AF65" s="8" t="str">
        <f t="shared" si="14"/>
        <v/>
      </c>
      <c r="AG65" s="8"/>
      <c r="AH65" s="8"/>
    </row>
    <row r="66" spans="1:34">
      <c r="A66" s="8">
        <v>0</v>
      </c>
      <c r="B66" s="3" t="s">
        <v>206</v>
      </c>
      <c r="C66" s="104" t="str">
        <f>IFERROR(VLOOKUP($B$55,'PLOs-TQF-Mapping'!$C$54:$AF$59,C$56)*C48,"")</f>
        <v/>
      </c>
      <c r="D66" s="104" t="str">
        <f>IFERROR(VLOOKUP($B$55,'PLOs-TQF-Mapping'!$C$54:$AF$59,D$56)*D48,"")</f>
        <v/>
      </c>
      <c r="E66" s="104" t="str">
        <f>IFERROR(VLOOKUP($B$55,'PLOs-TQF-Mapping'!$C$54:$AF$59,E$56)*E48,"")</f>
        <v/>
      </c>
      <c r="F66" s="104" t="str">
        <f>IFERROR(VLOOKUP($B$55,'PLOs-TQF-Mapping'!$C$54:$AF$59,F$56)*F48,"")</f>
        <v/>
      </c>
      <c r="G66" s="104" t="str">
        <f>IFERROR(VLOOKUP($B$55,'PLOs-TQF-Mapping'!$C$54:$AF$59,G$56)*G48,"")</f>
        <v/>
      </c>
      <c r="H66" s="104" t="str">
        <f>IFERROR(VLOOKUP($B$55,'PLOs-TQF-Mapping'!$C$54:$AF$59,H$56)*H48,"")</f>
        <v/>
      </c>
      <c r="I66" s="104" t="str">
        <f>IFERROR(VLOOKUP($B$55,'PLOs-TQF-Mapping'!$C$54:$AF$59,I$56)*I48,"")</f>
        <v/>
      </c>
      <c r="J66" s="104" t="str">
        <f>IFERROR(VLOOKUP($B$55,'PLOs-TQF-Mapping'!$C$54:$AF$59,J$56)*J48,"")</f>
        <v/>
      </c>
      <c r="K66" s="104" t="str">
        <f>IFERROR(VLOOKUP($B$55,'PLOs-TQF-Mapping'!$C$54:$AF$59,K$56)*K48,"")</f>
        <v/>
      </c>
      <c r="L66" s="104" t="str">
        <f>IFERROR(VLOOKUP($B$55,'PLOs-TQF-Mapping'!$C$54:$AF$59,L$56)*L48,"")</f>
        <v/>
      </c>
      <c r="M66" s="104" t="str">
        <f>IFERROR(VLOOKUP($B$55,'PLOs-TQF-Mapping'!$C$54:$AF$59,M$56)*M48,"")</f>
        <v/>
      </c>
      <c r="N66" s="104" t="str">
        <f>IFERROR(VLOOKUP($B$55,'PLOs-TQF-Mapping'!$C$54:$AF$59,N$56)*N48,"")</f>
        <v/>
      </c>
      <c r="O66" s="104" t="str">
        <f>IFERROR(VLOOKUP($B$55,'PLOs-TQF-Mapping'!$C$54:$AF$59,O$56)*O48,"")</f>
        <v/>
      </c>
      <c r="P66" s="104" t="str">
        <f>IFERROR(VLOOKUP($B$55,'PLOs-TQF-Mapping'!$C$54:$AF$59,P$56)*P48,"")</f>
        <v/>
      </c>
      <c r="Q66" s="104" t="str">
        <f>IFERROR(VLOOKUP($B$55,'PLOs-TQF-Mapping'!$C$54:$AF$59,Q$56)*Q48,"")</f>
        <v/>
      </c>
      <c r="R66" s="104" t="str">
        <f>IFERROR(VLOOKUP($B$55,'PLOs-TQF-Mapping'!$C$54:$AF$59,R$56)*R48,"")</f>
        <v/>
      </c>
      <c r="S66" s="104" t="str">
        <f>IFERROR(VLOOKUP($B$55,'PLOs-TQF-Mapping'!$C$54:$AF$59,S$56)*S48,"")</f>
        <v/>
      </c>
      <c r="T66" s="104" t="str">
        <f>IFERROR(VLOOKUP($B$55,'PLOs-TQF-Mapping'!$C$54:$AF$59,T$56)*T48,"")</f>
        <v/>
      </c>
      <c r="U66" s="104" t="str">
        <f>IFERROR(VLOOKUP($B$55,'PLOs-TQF-Mapping'!$C$54:$AF$59,U$56)*U48,"")</f>
        <v/>
      </c>
      <c r="V66" s="104" t="str">
        <f>IFERROR(VLOOKUP($B$55,'PLOs-TQF-Mapping'!$C$54:$AF$59,V$56)*V48,"")</f>
        <v/>
      </c>
      <c r="W66" s="104" t="str">
        <f>IFERROR(VLOOKUP($B$55,'PLOs-TQF-Mapping'!$C$54:$AF$59,W$56)*W48,"")</f>
        <v/>
      </c>
      <c r="X66" s="104" t="str">
        <f>IFERROR(VLOOKUP($B$55,'PLOs-TQF-Mapping'!$C$54:$AF$59,X$56)*X48,"")</f>
        <v/>
      </c>
      <c r="Y66" s="104" t="str">
        <f>IFERROR(VLOOKUP($B$55,'PLOs-TQF-Mapping'!$C$54:$AF$59,Y$56)*Y48,"")</f>
        <v/>
      </c>
      <c r="Z66" s="104" t="str">
        <f>IFERROR(VLOOKUP($B$55,'PLOs-TQF-Mapping'!$C$54:$AF$59,Z$56)*Z48,"")</f>
        <v/>
      </c>
      <c r="AA66" s="104" t="str">
        <f>IFERROR(VLOOKUP($B$55,'PLOs-TQF-Mapping'!$C$54:$AF$59,AA$56)*AA48,"")</f>
        <v/>
      </c>
      <c r="AB66" s="104" t="str">
        <f>IFERROR(VLOOKUP($B$55,'PLOs-TQF-Mapping'!$C$54:$AF$59,AB$56)*AB48,"")</f>
        <v/>
      </c>
      <c r="AC66" s="104" t="str">
        <f>IFERROR(VLOOKUP($B$55,'PLOs-TQF-Mapping'!$C$54:$AF$59,AC$56)*AC48,"")</f>
        <v/>
      </c>
      <c r="AD66" s="104" t="str">
        <f>IFERROR(VLOOKUP($B$55,'PLOs-TQF-Mapping'!$C$54:$AF$59,AD$56)*AD48,"")</f>
        <v/>
      </c>
      <c r="AE66" s="104" t="str">
        <f>IFERROR(VLOOKUP($B$55,'PLOs-TQF-Mapping'!$C$54:$AF$59,AE$56)*AE48,"")</f>
        <v/>
      </c>
      <c r="AF66" s="8" t="str">
        <f t="shared" si="14"/>
        <v/>
      </c>
      <c r="AG66" s="8"/>
      <c r="AH66" s="8"/>
    </row>
    <row r="67" spans="1:34">
      <c r="A67" s="8">
        <v>0</v>
      </c>
      <c r="B67" s="3" t="s">
        <v>207</v>
      </c>
      <c r="C67" s="104" t="str">
        <f>IFERROR(VLOOKUP($B$55,'PLOs-TQF-Mapping'!$C$54:$AF$59,C$56)*C49,"")</f>
        <v/>
      </c>
      <c r="D67" s="104" t="str">
        <f>IFERROR(VLOOKUP($B$55,'PLOs-TQF-Mapping'!$C$54:$AF$59,D$56)*D49,"")</f>
        <v/>
      </c>
      <c r="E67" s="104" t="str">
        <f>IFERROR(VLOOKUP($B$55,'PLOs-TQF-Mapping'!$C$54:$AF$59,E$56)*E49,"")</f>
        <v/>
      </c>
      <c r="F67" s="104" t="str">
        <f>IFERROR(VLOOKUP($B$55,'PLOs-TQF-Mapping'!$C$54:$AF$59,F$56)*F49,"")</f>
        <v/>
      </c>
      <c r="G67" s="104" t="str">
        <f>IFERROR(VLOOKUP($B$55,'PLOs-TQF-Mapping'!$C$54:$AF$59,G$56)*G49,"")</f>
        <v/>
      </c>
      <c r="H67" s="104" t="str">
        <f>IFERROR(VLOOKUP($B$55,'PLOs-TQF-Mapping'!$C$54:$AF$59,H$56)*H49,"")</f>
        <v/>
      </c>
      <c r="I67" s="104" t="str">
        <f>IFERROR(VLOOKUP($B$55,'PLOs-TQF-Mapping'!$C$54:$AF$59,I$56)*I49,"")</f>
        <v/>
      </c>
      <c r="J67" s="104" t="str">
        <f>IFERROR(VLOOKUP($B$55,'PLOs-TQF-Mapping'!$C$54:$AF$59,J$56)*J49,"")</f>
        <v/>
      </c>
      <c r="K67" s="104" t="str">
        <f>IFERROR(VLOOKUP($B$55,'PLOs-TQF-Mapping'!$C$54:$AF$59,K$56)*K49,"")</f>
        <v/>
      </c>
      <c r="L67" s="104" t="str">
        <f>IFERROR(VLOOKUP($B$55,'PLOs-TQF-Mapping'!$C$54:$AF$59,L$56)*L49,"")</f>
        <v/>
      </c>
      <c r="M67" s="104" t="str">
        <f>IFERROR(VLOOKUP($B$55,'PLOs-TQF-Mapping'!$C$54:$AF$59,M$56)*M49,"")</f>
        <v/>
      </c>
      <c r="N67" s="104" t="str">
        <f>IFERROR(VLOOKUP($B$55,'PLOs-TQF-Mapping'!$C$54:$AF$59,N$56)*N49,"")</f>
        <v/>
      </c>
      <c r="O67" s="104" t="str">
        <f>IFERROR(VLOOKUP($B$55,'PLOs-TQF-Mapping'!$C$54:$AF$59,O$56)*O49,"")</f>
        <v/>
      </c>
      <c r="P67" s="104" t="str">
        <f>IFERROR(VLOOKUP($B$55,'PLOs-TQF-Mapping'!$C$54:$AF$59,P$56)*P49,"")</f>
        <v/>
      </c>
      <c r="Q67" s="104" t="str">
        <f>IFERROR(VLOOKUP($B$55,'PLOs-TQF-Mapping'!$C$54:$AF$59,Q$56)*Q49,"")</f>
        <v/>
      </c>
      <c r="R67" s="104" t="str">
        <f>IFERROR(VLOOKUP($B$55,'PLOs-TQF-Mapping'!$C$54:$AF$59,R$56)*R49,"")</f>
        <v/>
      </c>
      <c r="S67" s="104" t="str">
        <f>IFERROR(VLOOKUP($B$55,'PLOs-TQF-Mapping'!$C$54:$AF$59,S$56)*S49,"")</f>
        <v/>
      </c>
      <c r="T67" s="104" t="str">
        <f>IFERROR(VLOOKUP($B$55,'PLOs-TQF-Mapping'!$C$54:$AF$59,T$56)*T49,"")</f>
        <v/>
      </c>
      <c r="U67" s="104" t="str">
        <f>IFERROR(VLOOKUP($B$55,'PLOs-TQF-Mapping'!$C$54:$AF$59,U$56)*U49,"")</f>
        <v/>
      </c>
      <c r="V67" s="104" t="str">
        <f>IFERROR(VLOOKUP($B$55,'PLOs-TQF-Mapping'!$C$54:$AF$59,V$56)*V49,"")</f>
        <v/>
      </c>
      <c r="W67" s="104" t="str">
        <f>IFERROR(VLOOKUP($B$55,'PLOs-TQF-Mapping'!$C$54:$AF$59,W$56)*W49,"")</f>
        <v/>
      </c>
      <c r="X67" s="104">
        <f>IFERROR(VLOOKUP($B$55,'PLOs-TQF-Mapping'!$C$54:$AF$59,X$56)*X49,"")</f>
        <v>0.25</v>
      </c>
      <c r="Y67" s="104" t="str">
        <f>IFERROR(VLOOKUP($B$55,'PLOs-TQF-Mapping'!$C$54:$AF$59,Y$56)*Y49,"")</f>
        <v/>
      </c>
      <c r="Z67" s="104" t="str">
        <f>IFERROR(VLOOKUP($B$55,'PLOs-TQF-Mapping'!$C$54:$AF$59,Z$56)*Z49,"")</f>
        <v/>
      </c>
      <c r="AA67" s="104" t="str">
        <f>IFERROR(VLOOKUP($B$55,'PLOs-TQF-Mapping'!$C$54:$AF$59,AA$56)*AA49,"")</f>
        <v/>
      </c>
      <c r="AB67" s="104" t="str">
        <f>IFERROR(VLOOKUP($B$55,'PLOs-TQF-Mapping'!$C$54:$AF$59,AB$56)*AB49,"")</f>
        <v/>
      </c>
      <c r="AC67" s="104" t="str">
        <f>IFERROR(VLOOKUP($B$55,'PLOs-TQF-Mapping'!$C$54:$AF$59,AC$56)*AC49,"")</f>
        <v/>
      </c>
      <c r="AD67" s="104" t="str">
        <f>IFERROR(VLOOKUP($B$55,'PLOs-TQF-Mapping'!$C$54:$AF$59,AD$56)*AD49,"")</f>
        <v/>
      </c>
      <c r="AE67" s="104" t="str">
        <f>IFERROR(VLOOKUP($B$55,'PLOs-TQF-Mapping'!$C$54:$AF$59,AE$56)*AE49,"")</f>
        <v/>
      </c>
      <c r="AF67" s="8">
        <f t="shared" si="14"/>
        <v>0.25</v>
      </c>
      <c r="AG67" s="8"/>
      <c r="AH67" s="8"/>
    </row>
    <row r="68" spans="1:34">
      <c r="A68" s="8">
        <v>0.1</v>
      </c>
      <c r="B68" s="3" t="s">
        <v>208</v>
      </c>
      <c r="C68" s="104" t="str">
        <f>IFERROR(VLOOKUP($B$55,'PLOs-TQF-Mapping'!$C$54:$AF$59,C$56)*C50,"")</f>
        <v/>
      </c>
      <c r="D68" s="104" t="str">
        <f>IFERROR(VLOOKUP($B$55,'PLOs-TQF-Mapping'!$C$54:$AF$59,D$56)*D50,"")</f>
        <v/>
      </c>
      <c r="E68" s="104" t="str">
        <f>IFERROR(VLOOKUP($B$55,'PLOs-TQF-Mapping'!$C$54:$AF$59,E$56)*E50,"")</f>
        <v/>
      </c>
      <c r="F68" s="104" t="str">
        <f>IFERROR(VLOOKUP($B$55,'PLOs-TQF-Mapping'!$C$54:$AF$59,F$56)*F50,"")</f>
        <v/>
      </c>
      <c r="G68" s="104" t="str">
        <f>IFERROR(VLOOKUP($B$55,'PLOs-TQF-Mapping'!$C$54:$AF$59,G$56)*G50,"")</f>
        <v/>
      </c>
      <c r="H68" s="104" t="str">
        <f>IFERROR(VLOOKUP($B$55,'PLOs-TQF-Mapping'!$C$54:$AF$59,H$56)*H50,"")</f>
        <v/>
      </c>
      <c r="I68" s="104" t="str">
        <f>IFERROR(VLOOKUP($B$55,'PLOs-TQF-Mapping'!$C$54:$AF$59,I$56)*I50,"")</f>
        <v/>
      </c>
      <c r="J68" s="104" t="str">
        <f>IFERROR(VLOOKUP($B$55,'PLOs-TQF-Mapping'!$C$54:$AF$59,J$56)*J50,"")</f>
        <v/>
      </c>
      <c r="K68" s="104" t="str">
        <f>IFERROR(VLOOKUP($B$55,'PLOs-TQF-Mapping'!$C$54:$AF$59,K$56)*K50,"")</f>
        <v/>
      </c>
      <c r="L68" s="104" t="str">
        <f>IFERROR(VLOOKUP($B$55,'PLOs-TQF-Mapping'!$C$54:$AF$59,L$56)*L50,"")</f>
        <v/>
      </c>
      <c r="M68" s="104" t="str">
        <f>IFERROR(VLOOKUP($B$55,'PLOs-TQF-Mapping'!$C$54:$AF$59,M$56)*M50,"")</f>
        <v/>
      </c>
      <c r="N68" s="104" t="str">
        <f>IFERROR(VLOOKUP($B$55,'PLOs-TQF-Mapping'!$C$54:$AF$59,N$56)*N50,"")</f>
        <v/>
      </c>
      <c r="O68" s="104" t="str">
        <f>IFERROR(VLOOKUP($B$55,'PLOs-TQF-Mapping'!$C$54:$AF$59,O$56)*O50,"")</f>
        <v/>
      </c>
      <c r="P68" s="104" t="str">
        <f>IFERROR(VLOOKUP($B$55,'PLOs-TQF-Mapping'!$C$54:$AF$59,P$56)*P50,"")</f>
        <v/>
      </c>
      <c r="Q68" s="104" t="str">
        <f>IFERROR(VLOOKUP($B$55,'PLOs-TQF-Mapping'!$C$54:$AF$59,Q$56)*Q50,"")</f>
        <v/>
      </c>
      <c r="R68" s="104" t="str">
        <f>IFERROR(VLOOKUP($B$55,'PLOs-TQF-Mapping'!$C$54:$AF$59,R$56)*R50,"")</f>
        <v/>
      </c>
      <c r="S68" s="104" t="str">
        <f>IFERROR(VLOOKUP($B$55,'PLOs-TQF-Mapping'!$C$54:$AF$59,S$56)*S50,"")</f>
        <v/>
      </c>
      <c r="T68" s="104" t="str">
        <f>IFERROR(VLOOKUP($B$55,'PLOs-TQF-Mapping'!$C$54:$AF$59,T$56)*T50,"")</f>
        <v/>
      </c>
      <c r="U68" s="104" t="str">
        <f>IFERROR(VLOOKUP($B$55,'PLOs-TQF-Mapping'!$C$54:$AF$59,U$56)*U50,"")</f>
        <v/>
      </c>
      <c r="V68" s="104" t="str">
        <f>IFERROR(VLOOKUP($B$55,'PLOs-TQF-Mapping'!$C$54:$AF$59,V$56)*V50,"")</f>
        <v/>
      </c>
      <c r="W68" s="104" t="str">
        <f>IFERROR(VLOOKUP($B$55,'PLOs-TQF-Mapping'!$C$54:$AF$59,W$56)*W50,"")</f>
        <v/>
      </c>
      <c r="X68" s="104" t="str">
        <f>IFERROR(VLOOKUP($B$55,'PLOs-TQF-Mapping'!$C$54:$AF$59,X$56)*X50,"")</f>
        <v/>
      </c>
      <c r="Y68" s="104" t="str">
        <f>IFERROR(VLOOKUP($B$55,'PLOs-TQF-Mapping'!$C$54:$AF$59,Y$56)*Y50,"")</f>
        <v/>
      </c>
      <c r="Z68" s="104" t="str">
        <f>IFERROR(VLOOKUP($B$55,'PLOs-TQF-Mapping'!$C$54:$AF$59,Z$56)*Z50,"")</f>
        <v/>
      </c>
      <c r="AA68" s="104" t="str">
        <f>IFERROR(VLOOKUP($B$55,'PLOs-TQF-Mapping'!$C$54:$AF$59,AA$56)*AA50,"")</f>
        <v/>
      </c>
      <c r="AB68" s="104" t="str">
        <f>IFERROR(VLOOKUP($B$55,'PLOs-TQF-Mapping'!$C$54:$AF$59,AB$56)*AB50,"")</f>
        <v/>
      </c>
      <c r="AC68" s="104" t="str">
        <f>IFERROR(VLOOKUP($B$55,'PLOs-TQF-Mapping'!$C$54:$AF$59,AC$56)*AC50,"")</f>
        <v/>
      </c>
      <c r="AD68" s="104" t="str">
        <f>IFERROR(VLOOKUP($B$55,'PLOs-TQF-Mapping'!$C$54:$AF$59,AD$56)*AD50,"")</f>
        <v/>
      </c>
      <c r="AE68" s="104" t="str">
        <f>IFERROR(VLOOKUP($B$55,'PLOs-TQF-Mapping'!$C$54:$AF$59,AE$56)*AE50,"")</f>
        <v/>
      </c>
      <c r="AF68" s="8" t="str">
        <f t="shared" si="14"/>
        <v/>
      </c>
      <c r="AG68" s="8"/>
      <c r="AH68" s="8"/>
    </row>
    <row r="69" spans="1:34">
      <c r="A69" s="8">
        <v>0</v>
      </c>
      <c r="B69" s="3" t="s">
        <v>209</v>
      </c>
      <c r="C69" s="104" t="str">
        <f>IFERROR(VLOOKUP($B$55,'PLOs-TQF-Mapping'!$C$54:$AF$59,C$56)*C51,"")</f>
        <v/>
      </c>
      <c r="D69" s="104" t="str">
        <f>IFERROR(VLOOKUP($B$55,'PLOs-TQF-Mapping'!$C$54:$AF$59,D$56)*D51,"")</f>
        <v/>
      </c>
      <c r="E69" s="104" t="str">
        <f>IFERROR(VLOOKUP($B$55,'PLOs-TQF-Mapping'!$C$54:$AF$59,E$56)*E51,"")</f>
        <v/>
      </c>
      <c r="F69" s="104" t="str">
        <f>IFERROR(VLOOKUP($B$55,'PLOs-TQF-Mapping'!$C$54:$AF$59,F$56)*F51,"")</f>
        <v/>
      </c>
      <c r="G69" s="104" t="str">
        <f>IFERROR(VLOOKUP($B$55,'PLOs-TQF-Mapping'!$C$54:$AF$59,G$56)*G51,"")</f>
        <v/>
      </c>
      <c r="H69" s="104" t="str">
        <f>IFERROR(VLOOKUP($B$55,'PLOs-TQF-Mapping'!$C$54:$AF$59,H$56)*H51,"")</f>
        <v/>
      </c>
      <c r="I69" s="104" t="str">
        <f>IFERROR(VLOOKUP($B$55,'PLOs-TQF-Mapping'!$C$54:$AF$59,I$56)*I51,"")</f>
        <v/>
      </c>
      <c r="J69" s="104" t="str">
        <f>IFERROR(VLOOKUP($B$55,'PLOs-TQF-Mapping'!$C$54:$AF$59,J$56)*J51,"")</f>
        <v/>
      </c>
      <c r="K69" s="104" t="str">
        <f>IFERROR(VLOOKUP($B$55,'PLOs-TQF-Mapping'!$C$54:$AF$59,K$56)*K51,"")</f>
        <v/>
      </c>
      <c r="L69" s="104" t="str">
        <f>IFERROR(VLOOKUP($B$55,'PLOs-TQF-Mapping'!$C$54:$AF$59,L$56)*L51,"")</f>
        <v/>
      </c>
      <c r="M69" s="104" t="str">
        <f>IFERROR(VLOOKUP($B$55,'PLOs-TQF-Mapping'!$C$54:$AF$59,M$56)*M51,"")</f>
        <v/>
      </c>
      <c r="N69" s="104" t="str">
        <f>IFERROR(VLOOKUP($B$55,'PLOs-TQF-Mapping'!$C$54:$AF$59,N$56)*N51,"")</f>
        <v/>
      </c>
      <c r="O69" s="104" t="str">
        <f>IFERROR(VLOOKUP($B$55,'PLOs-TQF-Mapping'!$C$54:$AF$59,O$56)*O51,"")</f>
        <v/>
      </c>
      <c r="P69" s="104" t="str">
        <f>IFERROR(VLOOKUP($B$55,'PLOs-TQF-Mapping'!$C$54:$AF$59,P$56)*P51,"")</f>
        <v/>
      </c>
      <c r="Q69" s="104" t="str">
        <f>IFERROR(VLOOKUP($B$55,'PLOs-TQF-Mapping'!$C$54:$AF$59,Q$56)*Q51,"")</f>
        <v/>
      </c>
      <c r="R69" s="104" t="str">
        <f>IFERROR(VLOOKUP($B$55,'PLOs-TQF-Mapping'!$C$54:$AF$59,R$56)*R51,"")</f>
        <v/>
      </c>
      <c r="S69" s="104" t="str">
        <f>IFERROR(VLOOKUP($B$55,'PLOs-TQF-Mapping'!$C$54:$AF$59,S$56)*S51,"")</f>
        <v/>
      </c>
      <c r="T69" s="104" t="str">
        <f>IFERROR(VLOOKUP($B$55,'PLOs-TQF-Mapping'!$C$54:$AF$59,T$56)*T51,"")</f>
        <v/>
      </c>
      <c r="U69" s="104" t="str">
        <f>IFERROR(VLOOKUP($B$55,'PLOs-TQF-Mapping'!$C$54:$AF$59,U$56)*U51,"")</f>
        <v/>
      </c>
      <c r="V69" s="104" t="str">
        <f>IFERROR(VLOOKUP($B$55,'PLOs-TQF-Mapping'!$C$54:$AF$59,V$56)*V51,"")</f>
        <v/>
      </c>
      <c r="W69" s="104" t="str">
        <f>IFERROR(VLOOKUP($B$55,'PLOs-TQF-Mapping'!$C$54:$AF$59,W$56)*W51,"")</f>
        <v/>
      </c>
      <c r="X69" s="104" t="str">
        <f>IFERROR(VLOOKUP($B$55,'PLOs-TQF-Mapping'!$C$54:$AF$59,X$56)*X51,"")</f>
        <v/>
      </c>
      <c r="Y69" s="104" t="str">
        <f>IFERROR(VLOOKUP($B$55,'PLOs-TQF-Mapping'!$C$54:$AF$59,Y$56)*Y51,"")</f>
        <v/>
      </c>
      <c r="Z69" s="104" t="str">
        <f>IFERROR(VLOOKUP($B$55,'PLOs-TQF-Mapping'!$C$54:$AF$59,Z$56)*Z51,"")</f>
        <v/>
      </c>
      <c r="AA69" s="104" t="str">
        <f>IFERROR(VLOOKUP($B$55,'PLOs-TQF-Mapping'!$C$54:$AF$59,AA$56)*AA51,"")</f>
        <v/>
      </c>
      <c r="AB69" s="104" t="str">
        <f>IFERROR(VLOOKUP($B$55,'PLOs-TQF-Mapping'!$C$54:$AF$59,AB$56)*AB51,"")</f>
        <v/>
      </c>
      <c r="AC69" s="104" t="str">
        <f>IFERROR(VLOOKUP($B$55,'PLOs-TQF-Mapping'!$C$54:$AF$59,AC$56)*AC51,"")</f>
        <v/>
      </c>
      <c r="AD69" s="104" t="str">
        <f>IFERROR(VLOOKUP($B$55,'PLOs-TQF-Mapping'!$C$54:$AF$59,AD$56)*AD51,"")</f>
        <v/>
      </c>
      <c r="AE69" s="104" t="str">
        <f>IFERROR(VLOOKUP($B$55,'PLOs-TQF-Mapping'!$C$54:$AF$59,AE$56)*AE51,"")</f>
        <v/>
      </c>
      <c r="AF69" s="8" t="str">
        <f t="shared" si="14"/>
        <v/>
      </c>
      <c r="AG69" s="8"/>
      <c r="AH69" s="8"/>
    </row>
    <row r="70" spans="1:34">
      <c r="A70" s="8">
        <v>0</v>
      </c>
      <c r="B70" s="3" t="s">
        <v>210</v>
      </c>
      <c r="C70" s="104" t="str">
        <f>IFERROR(VLOOKUP($B$55,'PLOs-TQF-Mapping'!$C$54:$AF$59,C$56)*C52,"")</f>
        <v/>
      </c>
      <c r="D70" s="104" t="str">
        <f>IFERROR(VLOOKUP($B$55,'PLOs-TQF-Mapping'!$C$54:$AF$59,D$56)*D52,"")</f>
        <v/>
      </c>
      <c r="E70" s="104" t="str">
        <f>IFERROR(VLOOKUP($B$55,'PLOs-TQF-Mapping'!$C$54:$AF$59,E$56)*E52,"")</f>
        <v/>
      </c>
      <c r="F70" s="104" t="str">
        <f>IFERROR(VLOOKUP($B$55,'PLOs-TQF-Mapping'!$C$54:$AF$59,F$56)*F52,"")</f>
        <v/>
      </c>
      <c r="G70" s="104" t="str">
        <f>IFERROR(VLOOKUP($B$55,'PLOs-TQF-Mapping'!$C$54:$AF$59,G$56)*G52,"")</f>
        <v/>
      </c>
      <c r="H70" s="104" t="str">
        <f>IFERROR(VLOOKUP($B$55,'PLOs-TQF-Mapping'!$C$54:$AF$59,H$56)*H52,"")</f>
        <v/>
      </c>
      <c r="I70" s="104" t="str">
        <f>IFERROR(VLOOKUP($B$55,'PLOs-TQF-Mapping'!$C$54:$AF$59,I$56)*I52,"")</f>
        <v/>
      </c>
      <c r="J70" s="104" t="str">
        <f>IFERROR(VLOOKUP($B$55,'PLOs-TQF-Mapping'!$C$54:$AF$59,J$56)*J52,"")</f>
        <v/>
      </c>
      <c r="K70" s="104" t="str">
        <f>IFERROR(VLOOKUP($B$55,'PLOs-TQF-Mapping'!$C$54:$AF$59,K$56)*K52,"")</f>
        <v/>
      </c>
      <c r="L70" s="104" t="str">
        <f>IFERROR(VLOOKUP($B$55,'PLOs-TQF-Mapping'!$C$54:$AF$59,L$56)*L52,"")</f>
        <v/>
      </c>
      <c r="M70" s="104" t="str">
        <f>IFERROR(VLOOKUP($B$55,'PLOs-TQF-Mapping'!$C$54:$AF$59,M$56)*M52,"")</f>
        <v/>
      </c>
      <c r="N70" s="104" t="str">
        <f>IFERROR(VLOOKUP($B$55,'PLOs-TQF-Mapping'!$C$54:$AF$59,N$56)*N52,"")</f>
        <v/>
      </c>
      <c r="O70" s="104" t="str">
        <f>IFERROR(VLOOKUP($B$55,'PLOs-TQF-Mapping'!$C$54:$AF$59,O$56)*O52,"")</f>
        <v/>
      </c>
      <c r="P70" s="104" t="str">
        <f>IFERROR(VLOOKUP($B$55,'PLOs-TQF-Mapping'!$C$54:$AF$59,P$56)*P52,"")</f>
        <v/>
      </c>
      <c r="Q70" s="104" t="str">
        <f>IFERROR(VLOOKUP($B$55,'PLOs-TQF-Mapping'!$C$54:$AF$59,Q$56)*Q52,"")</f>
        <v/>
      </c>
      <c r="R70" s="104" t="str">
        <f>IFERROR(VLOOKUP($B$55,'PLOs-TQF-Mapping'!$C$54:$AF$59,R$56)*R52,"")</f>
        <v/>
      </c>
      <c r="S70" s="104" t="str">
        <f>IFERROR(VLOOKUP($B$55,'PLOs-TQF-Mapping'!$C$54:$AF$59,S$56)*S52,"")</f>
        <v/>
      </c>
      <c r="T70" s="104" t="str">
        <f>IFERROR(VLOOKUP($B$55,'PLOs-TQF-Mapping'!$C$54:$AF$59,T$56)*T52,"")</f>
        <v/>
      </c>
      <c r="U70" s="104" t="str">
        <f>IFERROR(VLOOKUP($B$55,'PLOs-TQF-Mapping'!$C$54:$AF$59,U$56)*U52,"")</f>
        <v/>
      </c>
      <c r="V70" s="104" t="str">
        <f>IFERROR(VLOOKUP($B$55,'PLOs-TQF-Mapping'!$C$54:$AF$59,V$56)*V52,"")</f>
        <v/>
      </c>
      <c r="W70" s="104" t="str">
        <f>IFERROR(VLOOKUP($B$55,'PLOs-TQF-Mapping'!$C$54:$AF$59,W$56)*W52,"")</f>
        <v/>
      </c>
      <c r="X70" s="104" t="str">
        <f>IFERROR(VLOOKUP($B$55,'PLOs-TQF-Mapping'!$C$54:$AF$59,X$56)*X52,"")</f>
        <v/>
      </c>
      <c r="Y70" s="104" t="str">
        <f>IFERROR(VLOOKUP($B$55,'PLOs-TQF-Mapping'!$C$54:$AF$59,Y$56)*Y52,"")</f>
        <v/>
      </c>
      <c r="Z70" s="104" t="str">
        <f>IFERROR(VLOOKUP($B$55,'PLOs-TQF-Mapping'!$C$54:$AF$59,Z$56)*Z52,"")</f>
        <v/>
      </c>
      <c r="AA70" s="104" t="str">
        <f>IFERROR(VLOOKUP($B$55,'PLOs-TQF-Mapping'!$C$54:$AF$59,AA$56)*AA52,"")</f>
        <v/>
      </c>
      <c r="AB70" s="104" t="str">
        <f>IFERROR(VLOOKUP($B$55,'PLOs-TQF-Mapping'!$C$54:$AF$59,AB$56)*AB52,"")</f>
        <v/>
      </c>
      <c r="AC70" s="104" t="str">
        <f>IFERROR(VLOOKUP($B$55,'PLOs-TQF-Mapping'!$C$54:$AF$59,AC$56)*AC52,"")</f>
        <v/>
      </c>
      <c r="AD70" s="104" t="str">
        <f>IFERROR(VLOOKUP($B$55,'PLOs-TQF-Mapping'!$C$54:$AF$59,AD$56)*AD52,"")</f>
        <v/>
      </c>
      <c r="AE70" s="104" t="str">
        <f>IFERROR(VLOOKUP($B$55,'PLOs-TQF-Mapping'!$C$54:$AF$59,AE$56)*AE52,"")</f>
        <v/>
      </c>
      <c r="AF70" s="8" t="str">
        <f t="shared" si="14"/>
        <v/>
      </c>
      <c r="AG70" s="8"/>
      <c r="AH70" s="8"/>
    </row>
    <row r="71" spans="1:34">
      <c r="AG71" s="8"/>
      <c r="AH71" s="8"/>
    </row>
    <row r="72" spans="1:34">
      <c r="A72" s="8" t="s">
        <v>116</v>
      </c>
      <c r="B72" s="8">
        <v>2</v>
      </c>
      <c r="AG72" s="8"/>
      <c r="AH72" s="8"/>
    </row>
    <row r="73" spans="1:34">
      <c r="B73" s="3" t="s">
        <v>213</v>
      </c>
      <c r="C73" s="8">
        <v>2</v>
      </c>
      <c r="D73" s="8">
        <v>3</v>
      </c>
      <c r="E73" s="8">
        <v>4</v>
      </c>
      <c r="F73" s="8">
        <v>5</v>
      </c>
      <c r="G73" s="8">
        <v>6</v>
      </c>
      <c r="H73" s="8">
        <v>7</v>
      </c>
      <c r="I73" s="8">
        <v>8</v>
      </c>
      <c r="J73" s="8">
        <v>9</v>
      </c>
      <c r="K73" s="8">
        <v>10</v>
      </c>
      <c r="L73" s="8">
        <v>11</v>
      </c>
      <c r="M73" s="8">
        <v>12</v>
      </c>
      <c r="N73" s="8">
        <v>13</v>
      </c>
      <c r="O73" s="8">
        <v>14</v>
      </c>
      <c r="P73" s="8">
        <v>15</v>
      </c>
      <c r="Q73" s="8">
        <v>16</v>
      </c>
      <c r="R73" s="8">
        <v>17</v>
      </c>
      <c r="S73" s="8">
        <v>18</v>
      </c>
      <c r="T73" s="8">
        <v>19</v>
      </c>
      <c r="U73" s="8">
        <v>20</v>
      </c>
      <c r="V73" s="8">
        <v>21</v>
      </c>
      <c r="W73" s="8">
        <v>22</v>
      </c>
      <c r="X73" s="8">
        <v>23</v>
      </c>
      <c r="Y73" s="8">
        <v>24</v>
      </c>
      <c r="Z73" s="8">
        <v>25</v>
      </c>
      <c r="AA73" s="8">
        <v>26</v>
      </c>
      <c r="AB73" s="8">
        <v>27</v>
      </c>
      <c r="AC73" s="8">
        <v>28</v>
      </c>
      <c r="AD73" s="8">
        <v>29</v>
      </c>
      <c r="AE73" s="8">
        <v>30</v>
      </c>
      <c r="AG73" s="8"/>
      <c r="AH73" s="8"/>
    </row>
    <row r="74" spans="1:34">
      <c r="A74" s="8" t="s">
        <v>222</v>
      </c>
      <c r="B74" s="3" t="s">
        <v>193</v>
      </c>
      <c r="C74" s="8" t="s">
        <v>118</v>
      </c>
      <c r="D74" s="8" t="s">
        <v>119</v>
      </c>
      <c r="E74" s="8" t="s">
        <v>120</v>
      </c>
      <c r="F74" s="8" t="s">
        <v>121</v>
      </c>
      <c r="G74" s="8" t="s">
        <v>122</v>
      </c>
      <c r="H74" s="8" t="s">
        <v>123</v>
      </c>
      <c r="I74" s="8" t="s">
        <v>124</v>
      </c>
      <c r="J74" s="8" t="s">
        <v>125</v>
      </c>
      <c r="K74" s="8" t="s">
        <v>126</v>
      </c>
      <c r="L74" s="8" t="s">
        <v>127</v>
      </c>
      <c r="M74" s="8" t="s">
        <v>128</v>
      </c>
      <c r="N74" s="8" t="s">
        <v>129</v>
      </c>
      <c r="O74" s="8" t="s">
        <v>130</v>
      </c>
      <c r="P74" s="8" t="s">
        <v>131</v>
      </c>
      <c r="Q74" s="8" t="s">
        <v>132</v>
      </c>
      <c r="R74" s="8" t="s">
        <v>133</v>
      </c>
      <c r="S74" s="8" t="s">
        <v>134</v>
      </c>
      <c r="T74" s="8" t="s">
        <v>135</v>
      </c>
      <c r="U74" s="8" t="s">
        <v>136</v>
      </c>
      <c r="V74" s="8" t="s">
        <v>137</v>
      </c>
      <c r="W74" s="8" t="s">
        <v>138</v>
      </c>
      <c r="X74" s="8" t="s">
        <v>139</v>
      </c>
      <c r="Y74" s="8" t="s">
        <v>140</v>
      </c>
      <c r="Z74" s="8" t="s">
        <v>141</v>
      </c>
      <c r="AA74" s="8" t="s">
        <v>142</v>
      </c>
      <c r="AB74" s="8" t="s">
        <v>143</v>
      </c>
      <c r="AC74" s="8" t="s">
        <v>144</v>
      </c>
      <c r="AD74" s="8" t="s">
        <v>145</v>
      </c>
      <c r="AE74" s="8" t="s">
        <v>146</v>
      </c>
      <c r="AG74" s="8"/>
      <c r="AH74" s="8"/>
    </row>
    <row r="75" spans="1:34">
      <c r="A75" s="8">
        <v>0.25</v>
      </c>
      <c r="B75" s="3" t="s">
        <v>198</v>
      </c>
      <c r="C75" s="104" t="str">
        <f>IFERROR(VLOOKUP($B$72,'PLOs-TQF-Mapping'!$C$54:$AF$59,C$56)*C40,"")</f>
        <v/>
      </c>
      <c r="D75" s="104" t="str">
        <f>IFERROR(VLOOKUP($B$72,'PLOs-TQF-Mapping'!$C$54:$AF$59,D$56)*D40,"")</f>
        <v/>
      </c>
      <c r="E75" s="104" t="str">
        <f>IFERROR(VLOOKUP($B$72,'PLOs-TQF-Mapping'!$C$54:$AF$59,E$56)*E40,"")</f>
        <v/>
      </c>
      <c r="F75" s="104" t="str">
        <f>IFERROR(VLOOKUP($B$72,'PLOs-TQF-Mapping'!$C$54:$AF$59,F$56)*F40,"")</f>
        <v/>
      </c>
      <c r="G75" s="104" t="str">
        <f>IFERROR(VLOOKUP($B$72,'PLOs-TQF-Mapping'!$C$54:$AF$59,G$56)*G40,"")</f>
        <v/>
      </c>
      <c r="H75" s="104" t="str">
        <f>IFERROR(VLOOKUP($B$72,'PLOs-TQF-Mapping'!$C$54:$AF$59,H$56)*H40,"")</f>
        <v/>
      </c>
      <c r="I75" s="104" t="str">
        <f>IFERROR(VLOOKUP($B$72,'PLOs-TQF-Mapping'!$C$54:$AF$59,I$56)*I40,"")</f>
        <v/>
      </c>
      <c r="J75" s="104" t="str">
        <f>IFERROR(VLOOKUP($B$72,'PLOs-TQF-Mapping'!$C$54:$AF$59,J$56)*J40,"")</f>
        <v/>
      </c>
      <c r="K75" s="104" t="str">
        <f>IFERROR(VLOOKUP($B$72,'PLOs-TQF-Mapping'!$C$54:$AF$59,K$56)*K40,"")</f>
        <v/>
      </c>
      <c r="L75" s="104" t="str">
        <f>IFERROR(VLOOKUP($B$72,'PLOs-TQF-Mapping'!$C$54:$AF$59,L$56)*L40,"")</f>
        <v/>
      </c>
      <c r="M75" s="104" t="str">
        <f>IFERROR(VLOOKUP($B$72,'PLOs-TQF-Mapping'!$C$54:$AF$59,M$56)*M40,"")</f>
        <v/>
      </c>
      <c r="N75" s="104" t="str">
        <f>IFERROR(VLOOKUP($B$72,'PLOs-TQF-Mapping'!$C$54:$AF$59,N$56)*N40,"")</f>
        <v/>
      </c>
      <c r="O75" s="104" t="str">
        <f>IFERROR(VLOOKUP($B$72,'PLOs-TQF-Mapping'!$C$54:$AF$59,O$56)*O40,"")</f>
        <v/>
      </c>
      <c r="P75" s="104" t="str">
        <f>IFERROR(VLOOKUP($B$72,'PLOs-TQF-Mapping'!$C$54:$AF$59,P$56)*P40,"")</f>
        <v/>
      </c>
      <c r="Q75" s="104" t="str">
        <f>IFERROR(VLOOKUP($B$72,'PLOs-TQF-Mapping'!$C$54:$AF$59,Q$56)*Q40,"")</f>
        <v/>
      </c>
      <c r="R75" s="104" t="str">
        <f>IFERROR(VLOOKUP($B$72,'PLOs-TQF-Mapping'!$C$54:$AF$59,R$56)*R40,"")</f>
        <v/>
      </c>
      <c r="S75" s="104" t="str">
        <f>IFERROR(VLOOKUP($B$72,'PLOs-TQF-Mapping'!$C$54:$AF$59,S$56)*S40,"")</f>
        <v/>
      </c>
      <c r="T75" s="104" t="str">
        <f>IFERROR(VLOOKUP($B$72,'PLOs-TQF-Mapping'!$C$54:$AF$59,T$56)*T40,"")</f>
        <v/>
      </c>
      <c r="U75" s="104" t="str">
        <f>IFERROR(VLOOKUP($B$72,'PLOs-TQF-Mapping'!$C$54:$AF$59,U$56)*U40,"")</f>
        <v/>
      </c>
      <c r="V75" s="104" t="str">
        <f>IFERROR(VLOOKUP($B$72,'PLOs-TQF-Mapping'!$C$54:$AF$59,V$56)*V40,"")</f>
        <v/>
      </c>
      <c r="W75" s="104" t="str">
        <f>IFERROR(VLOOKUP($B$72,'PLOs-TQF-Mapping'!$C$54:$AF$59,W$56)*W40,"")</f>
        <v/>
      </c>
      <c r="X75" s="104" t="str">
        <f>IFERROR(VLOOKUP($B$72,'PLOs-TQF-Mapping'!$C$54:$AF$59,X$56)*X40,"")</f>
        <v/>
      </c>
      <c r="Y75" s="104" t="str">
        <f>IFERROR(VLOOKUP($B$72,'PLOs-TQF-Mapping'!$C$54:$AF$59,Y$56)*Y40,"")</f>
        <v/>
      </c>
      <c r="Z75" s="104" t="str">
        <f>IFERROR(VLOOKUP($B$72,'PLOs-TQF-Mapping'!$C$54:$AF$59,Z$56)*Z40,"")</f>
        <v/>
      </c>
      <c r="AA75" s="104" t="str">
        <f>IFERROR(VLOOKUP($B$72,'PLOs-TQF-Mapping'!$C$54:$AF$59,AA$56)*AA40,"")</f>
        <v/>
      </c>
      <c r="AB75" s="104" t="str">
        <f>IFERROR(VLOOKUP($B$72,'PLOs-TQF-Mapping'!$C$54:$AF$59,AB$56)*AB40,"")</f>
        <v/>
      </c>
      <c r="AC75" s="104" t="str">
        <f>IFERROR(VLOOKUP($B$72,'PLOs-TQF-Mapping'!$C$54:$AF$59,AC$56)*AC40,"")</f>
        <v/>
      </c>
      <c r="AD75" s="104" t="str">
        <f>IFERROR(VLOOKUP($B$72,'PLOs-TQF-Mapping'!$C$54:$AF$59,AD$56)*AD40,"")</f>
        <v/>
      </c>
      <c r="AE75" s="104" t="str">
        <f>IFERROR(VLOOKUP($B$72,'PLOs-TQF-Mapping'!$C$54:$AF$59,AE$56)*AE40,"")</f>
        <v/>
      </c>
      <c r="AF75" s="8" t="str">
        <f>IF(SUM(C75:AE75)&gt;0,SUM(C75:AE75),"")</f>
        <v/>
      </c>
      <c r="AG75" s="8"/>
      <c r="AH75" s="8"/>
    </row>
    <row r="76" spans="1:34">
      <c r="A76" s="8">
        <v>0.3</v>
      </c>
      <c r="B76" s="3" t="s">
        <v>199</v>
      </c>
      <c r="C76" s="104" t="str">
        <f>IFERROR(VLOOKUP($B$72,'PLOs-TQF-Mapping'!$C$54:$AF$59,C$56)*C41,"")</f>
        <v/>
      </c>
      <c r="D76" s="104" t="str">
        <f>IFERROR(VLOOKUP($B$72,'PLOs-TQF-Mapping'!$C$54:$AF$59,D$56)*D41,"")</f>
        <v/>
      </c>
      <c r="E76" s="104" t="str">
        <f>IFERROR(VLOOKUP($B$72,'PLOs-TQF-Mapping'!$C$54:$AF$59,E$56)*E41,"")</f>
        <v/>
      </c>
      <c r="F76" s="104" t="str">
        <f>IFERROR(VLOOKUP($B$72,'PLOs-TQF-Mapping'!$C$54:$AF$59,F$56)*F41,"")</f>
        <v/>
      </c>
      <c r="G76" s="104" t="str">
        <f>IFERROR(VLOOKUP($B$72,'PLOs-TQF-Mapping'!$C$54:$AF$59,G$56)*G41,"")</f>
        <v/>
      </c>
      <c r="H76" s="104" t="str">
        <f>IFERROR(VLOOKUP($B$72,'PLOs-TQF-Mapping'!$C$54:$AF$59,H$56)*H41,"")</f>
        <v/>
      </c>
      <c r="I76" s="104" t="str">
        <f>IFERROR(VLOOKUP($B$72,'PLOs-TQF-Mapping'!$C$54:$AF$59,I$56)*I41,"")</f>
        <v/>
      </c>
      <c r="J76" s="104" t="str">
        <f>IFERROR(VLOOKUP($B$72,'PLOs-TQF-Mapping'!$C$54:$AF$59,J$56)*J41,"")</f>
        <v/>
      </c>
      <c r="K76" s="104" t="str">
        <f>IFERROR(VLOOKUP($B$72,'PLOs-TQF-Mapping'!$C$54:$AF$59,K$56)*K41,"")</f>
        <v/>
      </c>
      <c r="L76" s="104" t="str">
        <f>IFERROR(VLOOKUP($B$72,'PLOs-TQF-Mapping'!$C$54:$AF$59,L$56)*L41,"")</f>
        <v/>
      </c>
      <c r="M76" s="104" t="str">
        <f>IFERROR(VLOOKUP($B$72,'PLOs-TQF-Mapping'!$C$54:$AF$59,M$56)*M41,"")</f>
        <v/>
      </c>
      <c r="N76" s="104" t="str">
        <f>IFERROR(VLOOKUP($B$72,'PLOs-TQF-Mapping'!$C$54:$AF$59,N$56)*N41,"")</f>
        <v/>
      </c>
      <c r="O76" s="104" t="str">
        <f>IFERROR(VLOOKUP($B$72,'PLOs-TQF-Mapping'!$C$54:$AF$59,O$56)*O41,"")</f>
        <v/>
      </c>
      <c r="P76" s="104" t="str">
        <f>IFERROR(VLOOKUP($B$72,'PLOs-TQF-Mapping'!$C$54:$AF$59,P$56)*P41,"")</f>
        <v/>
      </c>
      <c r="Q76" s="104" t="str">
        <f>IFERROR(VLOOKUP($B$72,'PLOs-TQF-Mapping'!$C$54:$AF$59,Q$56)*Q41,"")</f>
        <v/>
      </c>
      <c r="R76" s="104">
        <f>IFERROR(VLOOKUP($B$72,'PLOs-TQF-Mapping'!$C$54:$AF$59,R$56)*R41,"")</f>
        <v>0.88229425030041642</v>
      </c>
      <c r="S76" s="104" t="str">
        <f>IFERROR(VLOOKUP($B$72,'PLOs-TQF-Mapping'!$C$54:$AF$59,S$56)*S41,"")</f>
        <v/>
      </c>
      <c r="T76" s="104">
        <f>IFERROR(VLOOKUP($B$72,'PLOs-TQF-Mapping'!$C$54:$AF$59,T$56)*T41,"")</f>
        <v>0.90485895445134568</v>
      </c>
      <c r="U76" s="104" t="str">
        <f>IFERROR(VLOOKUP($B$72,'PLOs-TQF-Mapping'!$C$54:$AF$59,U$56)*U41,"")</f>
        <v/>
      </c>
      <c r="V76" s="104" t="str">
        <f>IFERROR(VLOOKUP($B$72,'PLOs-TQF-Mapping'!$C$54:$AF$59,V$56)*V41,"")</f>
        <v/>
      </c>
      <c r="W76" s="104" t="str">
        <f>IFERROR(VLOOKUP($B$72,'PLOs-TQF-Mapping'!$C$54:$AF$59,W$56)*W41,"")</f>
        <v/>
      </c>
      <c r="X76" s="104" t="str">
        <f>IFERROR(VLOOKUP($B$72,'PLOs-TQF-Mapping'!$C$54:$AF$59,X$56)*X41,"")</f>
        <v/>
      </c>
      <c r="Y76" s="104" t="str">
        <f>IFERROR(VLOOKUP($B$72,'PLOs-TQF-Mapping'!$C$54:$AF$59,Y$56)*Y41,"")</f>
        <v/>
      </c>
      <c r="Z76" s="104" t="str">
        <f>IFERROR(VLOOKUP($B$72,'PLOs-TQF-Mapping'!$C$54:$AF$59,Z$56)*Z41,"")</f>
        <v/>
      </c>
      <c r="AA76" s="104" t="str">
        <f>IFERROR(VLOOKUP($B$72,'PLOs-TQF-Mapping'!$C$54:$AF$59,AA$56)*AA41,"")</f>
        <v/>
      </c>
      <c r="AB76" s="104" t="str">
        <f>IFERROR(VLOOKUP($B$72,'PLOs-TQF-Mapping'!$C$54:$AF$59,AB$56)*AB41,"")</f>
        <v/>
      </c>
      <c r="AC76" s="104" t="str">
        <f>IFERROR(VLOOKUP($B$72,'PLOs-TQF-Mapping'!$C$54:$AF$59,AC$56)*AC41,"")</f>
        <v/>
      </c>
      <c r="AD76" s="104" t="str">
        <f>IFERROR(VLOOKUP($B$72,'PLOs-TQF-Mapping'!$C$54:$AF$59,AD$56)*AD41,"")</f>
        <v/>
      </c>
      <c r="AE76" s="104" t="str">
        <f>IFERROR(VLOOKUP($B$72,'PLOs-TQF-Mapping'!$C$54:$AF$59,AE$56)*AE41,"")</f>
        <v/>
      </c>
      <c r="AF76" s="8">
        <f t="shared" ref="AF76:AF87" si="15">IF(SUM(C76:AE76)&gt;0,SUM(C76:AE76),"")</f>
        <v>1.7871532047517622</v>
      </c>
      <c r="AG76" s="8"/>
      <c r="AH76" s="8"/>
    </row>
    <row r="77" spans="1:34">
      <c r="A77" s="8">
        <v>7.4999999999999997E-2</v>
      </c>
      <c r="B77" s="3" t="s">
        <v>200</v>
      </c>
      <c r="C77" s="104" t="str">
        <f>IFERROR(VLOOKUP($B$72,'PLOs-TQF-Mapping'!$C$54:$AF$59,C$56)*C42,"")</f>
        <v/>
      </c>
      <c r="D77" s="104" t="str">
        <f>IFERROR(VLOOKUP($B$72,'PLOs-TQF-Mapping'!$C$54:$AF$59,D$56)*D42,"")</f>
        <v/>
      </c>
      <c r="E77" s="104" t="str">
        <f>IFERROR(VLOOKUP($B$72,'PLOs-TQF-Mapping'!$C$54:$AF$59,E$56)*E42,"")</f>
        <v/>
      </c>
      <c r="F77" s="104" t="str">
        <f>IFERROR(VLOOKUP($B$72,'PLOs-TQF-Mapping'!$C$54:$AF$59,F$56)*F42,"")</f>
        <v/>
      </c>
      <c r="G77" s="104" t="str">
        <f>IFERROR(VLOOKUP($B$72,'PLOs-TQF-Mapping'!$C$54:$AF$59,G$56)*G42,"")</f>
        <v/>
      </c>
      <c r="H77" s="104" t="str">
        <f>IFERROR(VLOOKUP($B$72,'PLOs-TQF-Mapping'!$C$54:$AF$59,H$56)*H42,"")</f>
        <v/>
      </c>
      <c r="I77" s="104" t="str">
        <f>IFERROR(VLOOKUP($B$72,'PLOs-TQF-Mapping'!$C$54:$AF$59,I$56)*I42,"")</f>
        <v/>
      </c>
      <c r="J77" s="104" t="str">
        <f>IFERROR(VLOOKUP($B$72,'PLOs-TQF-Mapping'!$C$54:$AF$59,J$56)*J42,"")</f>
        <v/>
      </c>
      <c r="K77" s="104" t="str">
        <f>IFERROR(VLOOKUP($B$72,'PLOs-TQF-Mapping'!$C$54:$AF$59,K$56)*K42,"")</f>
        <v/>
      </c>
      <c r="L77" s="104" t="str">
        <f>IFERROR(VLOOKUP($B$72,'PLOs-TQF-Mapping'!$C$54:$AF$59,L$56)*L42,"")</f>
        <v/>
      </c>
      <c r="M77" s="104" t="str">
        <f>IFERROR(VLOOKUP($B$72,'PLOs-TQF-Mapping'!$C$54:$AF$59,M$56)*M42,"")</f>
        <v/>
      </c>
      <c r="N77" s="104" t="str">
        <f>IFERROR(VLOOKUP($B$72,'PLOs-TQF-Mapping'!$C$54:$AF$59,N$56)*N42,"")</f>
        <v/>
      </c>
      <c r="O77" s="104" t="str">
        <f>IFERROR(VLOOKUP($B$72,'PLOs-TQF-Mapping'!$C$54:$AF$59,O$56)*O42,"")</f>
        <v/>
      </c>
      <c r="P77" s="104" t="str">
        <f>IFERROR(VLOOKUP($B$72,'PLOs-TQF-Mapping'!$C$54:$AF$59,P$56)*P42,"")</f>
        <v/>
      </c>
      <c r="Q77" s="104" t="str">
        <f>IFERROR(VLOOKUP($B$72,'PLOs-TQF-Mapping'!$C$54:$AF$59,Q$56)*Q42,"")</f>
        <v/>
      </c>
      <c r="R77" s="104" t="str">
        <f>IFERROR(VLOOKUP($B$72,'PLOs-TQF-Mapping'!$C$54:$AF$59,R$56)*R42,"")</f>
        <v/>
      </c>
      <c r="S77" s="104" t="str">
        <f>IFERROR(VLOOKUP($B$72,'PLOs-TQF-Mapping'!$C$54:$AF$59,S$56)*S42,"")</f>
        <v/>
      </c>
      <c r="T77" s="104" t="str">
        <f>IFERROR(VLOOKUP($B$72,'PLOs-TQF-Mapping'!$C$54:$AF$59,T$56)*T42,"")</f>
        <v/>
      </c>
      <c r="U77" s="104" t="str">
        <f>IFERROR(VLOOKUP($B$72,'PLOs-TQF-Mapping'!$C$54:$AF$59,U$56)*U42,"")</f>
        <v/>
      </c>
      <c r="V77" s="104" t="str">
        <f>IFERROR(VLOOKUP($B$72,'PLOs-TQF-Mapping'!$C$54:$AF$59,V$56)*V42,"")</f>
        <v/>
      </c>
      <c r="W77" s="104" t="str">
        <f>IFERROR(VLOOKUP($B$72,'PLOs-TQF-Mapping'!$C$54:$AF$59,W$56)*W42,"")</f>
        <v/>
      </c>
      <c r="X77" s="104" t="str">
        <f>IFERROR(VLOOKUP($B$72,'PLOs-TQF-Mapping'!$C$54:$AF$59,X$56)*X42,"")</f>
        <v/>
      </c>
      <c r="Y77" s="104" t="str">
        <f>IFERROR(VLOOKUP($B$72,'PLOs-TQF-Mapping'!$C$54:$AF$59,Y$56)*Y42,"")</f>
        <v/>
      </c>
      <c r="Z77" s="104" t="str">
        <f>IFERROR(VLOOKUP($B$72,'PLOs-TQF-Mapping'!$C$54:$AF$59,Z$56)*Z42,"")</f>
        <v/>
      </c>
      <c r="AA77" s="104" t="str">
        <f>IFERROR(VLOOKUP($B$72,'PLOs-TQF-Mapping'!$C$54:$AF$59,AA$56)*AA42,"")</f>
        <v/>
      </c>
      <c r="AB77" s="104" t="str">
        <f>IFERROR(VLOOKUP($B$72,'PLOs-TQF-Mapping'!$C$54:$AF$59,AB$56)*AB42,"")</f>
        <v/>
      </c>
      <c r="AC77" s="104" t="str">
        <f>IFERROR(VLOOKUP($B$72,'PLOs-TQF-Mapping'!$C$54:$AF$59,AC$56)*AC42,"")</f>
        <v/>
      </c>
      <c r="AD77" s="104" t="str">
        <f>IFERROR(VLOOKUP($B$72,'PLOs-TQF-Mapping'!$C$54:$AF$59,AD$56)*AD42,"")</f>
        <v/>
      </c>
      <c r="AE77" s="104" t="str">
        <f>IFERROR(VLOOKUP($B$72,'PLOs-TQF-Mapping'!$C$54:$AF$59,AE$56)*AE42,"")</f>
        <v/>
      </c>
      <c r="AF77" s="8" t="str">
        <f t="shared" si="15"/>
        <v/>
      </c>
      <c r="AG77" s="8"/>
      <c r="AH77" s="8"/>
    </row>
    <row r="78" spans="1:34">
      <c r="A78" s="8">
        <v>7.4999999999999997E-2</v>
      </c>
      <c r="B78" s="3" t="s">
        <v>201</v>
      </c>
      <c r="C78" s="104" t="str">
        <f>IFERROR(VLOOKUP($B$72,'PLOs-TQF-Mapping'!$C$54:$AF$59,C$56)*C43,"")</f>
        <v/>
      </c>
      <c r="D78" s="104" t="str">
        <f>IFERROR(VLOOKUP($B$72,'PLOs-TQF-Mapping'!$C$54:$AF$59,D$56)*D43,"")</f>
        <v/>
      </c>
      <c r="E78" s="104" t="str">
        <f>IFERROR(VLOOKUP($B$72,'PLOs-TQF-Mapping'!$C$54:$AF$59,E$56)*E43,"")</f>
        <v/>
      </c>
      <c r="F78" s="104" t="str">
        <f>IFERROR(VLOOKUP($B$72,'PLOs-TQF-Mapping'!$C$54:$AF$59,F$56)*F43,"")</f>
        <v/>
      </c>
      <c r="G78" s="104" t="str">
        <f>IFERROR(VLOOKUP($B$72,'PLOs-TQF-Mapping'!$C$54:$AF$59,G$56)*G43,"")</f>
        <v/>
      </c>
      <c r="H78" s="104" t="str">
        <f>IFERROR(VLOOKUP($B$72,'PLOs-TQF-Mapping'!$C$54:$AF$59,H$56)*H43,"")</f>
        <v/>
      </c>
      <c r="I78" s="104" t="str">
        <f>IFERROR(VLOOKUP($B$72,'PLOs-TQF-Mapping'!$C$54:$AF$59,I$56)*I43,"")</f>
        <v/>
      </c>
      <c r="J78" s="104" t="str">
        <f>IFERROR(VLOOKUP($B$72,'PLOs-TQF-Mapping'!$C$54:$AF$59,J$56)*J43,"")</f>
        <v/>
      </c>
      <c r="K78" s="104" t="str">
        <f>IFERROR(VLOOKUP($B$72,'PLOs-TQF-Mapping'!$C$54:$AF$59,K$56)*K43,"")</f>
        <v/>
      </c>
      <c r="L78" s="104" t="str">
        <f>IFERROR(VLOOKUP($B$72,'PLOs-TQF-Mapping'!$C$54:$AF$59,L$56)*L43,"")</f>
        <v/>
      </c>
      <c r="M78" s="104" t="str">
        <f>IFERROR(VLOOKUP($B$72,'PLOs-TQF-Mapping'!$C$54:$AF$59,M$56)*M43,"")</f>
        <v/>
      </c>
      <c r="N78" s="104" t="str">
        <f>IFERROR(VLOOKUP($B$72,'PLOs-TQF-Mapping'!$C$54:$AF$59,N$56)*N43,"")</f>
        <v/>
      </c>
      <c r="O78" s="104" t="str">
        <f>IFERROR(VLOOKUP($B$72,'PLOs-TQF-Mapping'!$C$54:$AF$59,O$56)*O43,"")</f>
        <v/>
      </c>
      <c r="P78" s="104" t="str">
        <f>IFERROR(VLOOKUP($B$72,'PLOs-TQF-Mapping'!$C$54:$AF$59,P$56)*P43,"")</f>
        <v/>
      </c>
      <c r="Q78" s="104" t="str">
        <f>IFERROR(VLOOKUP($B$72,'PLOs-TQF-Mapping'!$C$54:$AF$59,Q$56)*Q43,"")</f>
        <v/>
      </c>
      <c r="R78" s="104" t="str">
        <f>IFERROR(VLOOKUP($B$72,'PLOs-TQF-Mapping'!$C$54:$AF$59,R$56)*R43,"")</f>
        <v/>
      </c>
      <c r="S78" s="104" t="str">
        <f>IFERROR(VLOOKUP($B$72,'PLOs-TQF-Mapping'!$C$54:$AF$59,S$56)*S43,"")</f>
        <v/>
      </c>
      <c r="T78" s="104" t="str">
        <f>IFERROR(VLOOKUP($B$72,'PLOs-TQF-Mapping'!$C$54:$AF$59,T$56)*T43,"")</f>
        <v/>
      </c>
      <c r="U78" s="104" t="str">
        <f>IFERROR(VLOOKUP($B$72,'PLOs-TQF-Mapping'!$C$54:$AF$59,U$56)*U43,"")</f>
        <v/>
      </c>
      <c r="V78" s="104" t="str">
        <f>IFERROR(VLOOKUP($B$72,'PLOs-TQF-Mapping'!$C$54:$AF$59,V$56)*V43,"")</f>
        <v/>
      </c>
      <c r="W78" s="104" t="str">
        <f>IFERROR(VLOOKUP($B$72,'PLOs-TQF-Mapping'!$C$54:$AF$59,W$56)*W43,"")</f>
        <v/>
      </c>
      <c r="X78" s="104" t="str">
        <f>IFERROR(VLOOKUP($B$72,'PLOs-TQF-Mapping'!$C$54:$AF$59,X$56)*X43,"")</f>
        <v/>
      </c>
      <c r="Y78" s="104" t="str">
        <f>IFERROR(VLOOKUP($B$72,'PLOs-TQF-Mapping'!$C$54:$AF$59,Y$56)*Y43,"")</f>
        <v/>
      </c>
      <c r="Z78" s="104" t="str">
        <f>IFERROR(VLOOKUP($B$72,'PLOs-TQF-Mapping'!$C$54:$AF$59,Z$56)*Z43,"")</f>
        <v/>
      </c>
      <c r="AA78" s="104" t="str">
        <f>IFERROR(VLOOKUP($B$72,'PLOs-TQF-Mapping'!$C$54:$AF$59,AA$56)*AA43,"")</f>
        <v/>
      </c>
      <c r="AB78" s="104" t="str">
        <f>IFERROR(VLOOKUP($B$72,'PLOs-TQF-Mapping'!$C$54:$AF$59,AB$56)*AB43,"")</f>
        <v/>
      </c>
      <c r="AC78" s="104" t="str">
        <f>IFERROR(VLOOKUP($B$72,'PLOs-TQF-Mapping'!$C$54:$AF$59,AC$56)*AC43,"")</f>
        <v/>
      </c>
      <c r="AD78" s="104" t="str">
        <f>IFERROR(VLOOKUP($B$72,'PLOs-TQF-Mapping'!$C$54:$AF$59,AD$56)*AD43,"")</f>
        <v/>
      </c>
      <c r="AE78" s="104" t="str">
        <f>IFERROR(VLOOKUP($B$72,'PLOs-TQF-Mapping'!$C$54:$AF$59,AE$56)*AE43,"")</f>
        <v/>
      </c>
      <c r="AF78" s="8" t="str">
        <f t="shared" si="15"/>
        <v/>
      </c>
      <c r="AG78" s="8"/>
      <c r="AH78" s="8"/>
    </row>
    <row r="79" spans="1:34">
      <c r="A79" s="8">
        <v>0</v>
      </c>
      <c r="B79" s="3" t="s">
        <v>202</v>
      </c>
      <c r="C79" s="104" t="str">
        <f>IFERROR(VLOOKUP($B$72,'PLOs-TQF-Mapping'!$C$54:$AF$59,C$56)*C44,"")</f>
        <v/>
      </c>
      <c r="D79" s="104" t="str">
        <f>IFERROR(VLOOKUP($B$72,'PLOs-TQF-Mapping'!$C$54:$AF$59,D$56)*D44,"")</f>
        <v/>
      </c>
      <c r="E79" s="104" t="str">
        <f>IFERROR(VLOOKUP($B$72,'PLOs-TQF-Mapping'!$C$54:$AF$59,E$56)*E44,"")</f>
        <v/>
      </c>
      <c r="F79" s="104" t="str">
        <f>IFERROR(VLOOKUP($B$72,'PLOs-TQF-Mapping'!$C$54:$AF$59,F$56)*F44,"")</f>
        <v/>
      </c>
      <c r="G79" s="104" t="str">
        <f>IFERROR(VLOOKUP($B$72,'PLOs-TQF-Mapping'!$C$54:$AF$59,G$56)*G44,"")</f>
        <v/>
      </c>
      <c r="H79" s="104" t="str">
        <f>IFERROR(VLOOKUP($B$72,'PLOs-TQF-Mapping'!$C$54:$AF$59,H$56)*H44,"")</f>
        <v/>
      </c>
      <c r="I79" s="104" t="str">
        <f>IFERROR(VLOOKUP($B$72,'PLOs-TQF-Mapping'!$C$54:$AF$59,I$56)*I44,"")</f>
        <v/>
      </c>
      <c r="J79" s="104" t="str">
        <f>IFERROR(VLOOKUP($B$72,'PLOs-TQF-Mapping'!$C$54:$AF$59,J$56)*J44,"")</f>
        <v/>
      </c>
      <c r="K79" s="104" t="str">
        <f>IFERROR(VLOOKUP($B$72,'PLOs-TQF-Mapping'!$C$54:$AF$59,K$56)*K44,"")</f>
        <v/>
      </c>
      <c r="L79" s="104" t="str">
        <f>IFERROR(VLOOKUP($B$72,'PLOs-TQF-Mapping'!$C$54:$AF$59,L$56)*L44,"")</f>
        <v/>
      </c>
      <c r="M79" s="104" t="str">
        <f>IFERROR(VLOOKUP($B$72,'PLOs-TQF-Mapping'!$C$54:$AF$59,M$56)*M44,"")</f>
        <v/>
      </c>
      <c r="N79" s="104" t="str">
        <f>IFERROR(VLOOKUP($B$72,'PLOs-TQF-Mapping'!$C$54:$AF$59,N$56)*N44,"")</f>
        <v/>
      </c>
      <c r="O79" s="104" t="str">
        <f>IFERROR(VLOOKUP($B$72,'PLOs-TQF-Mapping'!$C$54:$AF$59,O$56)*O44,"")</f>
        <v/>
      </c>
      <c r="P79" s="104" t="str">
        <f>IFERROR(VLOOKUP($B$72,'PLOs-TQF-Mapping'!$C$54:$AF$59,P$56)*P44,"")</f>
        <v/>
      </c>
      <c r="Q79" s="104" t="str">
        <f>IFERROR(VLOOKUP($B$72,'PLOs-TQF-Mapping'!$C$54:$AF$59,Q$56)*Q44,"")</f>
        <v/>
      </c>
      <c r="R79" s="104" t="str">
        <f>IFERROR(VLOOKUP($B$72,'PLOs-TQF-Mapping'!$C$54:$AF$59,R$56)*R44,"")</f>
        <v/>
      </c>
      <c r="S79" s="104" t="str">
        <f>IFERROR(VLOOKUP($B$72,'PLOs-TQF-Mapping'!$C$54:$AF$59,S$56)*S44,"")</f>
        <v/>
      </c>
      <c r="T79" s="104" t="str">
        <f>IFERROR(VLOOKUP($B$72,'PLOs-TQF-Mapping'!$C$54:$AF$59,T$56)*T44,"")</f>
        <v/>
      </c>
      <c r="U79" s="104" t="str">
        <f>IFERROR(VLOOKUP($B$72,'PLOs-TQF-Mapping'!$C$54:$AF$59,U$56)*U44,"")</f>
        <v/>
      </c>
      <c r="V79" s="104" t="str">
        <f>IFERROR(VLOOKUP($B$72,'PLOs-TQF-Mapping'!$C$54:$AF$59,V$56)*V44,"")</f>
        <v/>
      </c>
      <c r="W79" s="104" t="str">
        <f>IFERROR(VLOOKUP($B$72,'PLOs-TQF-Mapping'!$C$54:$AF$59,W$56)*W44,"")</f>
        <v/>
      </c>
      <c r="X79" s="104" t="str">
        <f>IFERROR(VLOOKUP($B$72,'PLOs-TQF-Mapping'!$C$54:$AF$59,X$56)*X44,"")</f>
        <v/>
      </c>
      <c r="Y79" s="104" t="str">
        <f>IFERROR(VLOOKUP($B$72,'PLOs-TQF-Mapping'!$C$54:$AF$59,Y$56)*Y44,"")</f>
        <v/>
      </c>
      <c r="Z79" s="104" t="str">
        <f>IFERROR(VLOOKUP($B$72,'PLOs-TQF-Mapping'!$C$54:$AF$59,Z$56)*Z44,"")</f>
        <v/>
      </c>
      <c r="AA79" s="104" t="str">
        <f>IFERROR(VLOOKUP($B$72,'PLOs-TQF-Mapping'!$C$54:$AF$59,AA$56)*AA44,"")</f>
        <v/>
      </c>
      <c r="AB79" s="104" t="str">
        <f>IFERROR(VLOOKUP($B$72,'PLOs-TQF-Mapping'!$C$54:$AF$59,AB$56)*AB44,"")</f>
        <v/>
      </c>
      <c r="AC79" s="104" t="str">
        <f>IFERROR(VLOOKUP($B$72,'PLOs-TQF-Mapping'!$C$54:$AF$59,AC$56)*AC44,"")</f>
        <v/>
      </c>
      <c r="AD79" s="104" t="str">
        <f>IFERROR(VLOOKUP($B$72,'PLOs-TQF-Mapping'!$C$54:$AF$59,AD$56)*AD44,"")</f>
        <v/>
      </c>
      <c r="AE79" s="104" t="str">
        <f>IFERROR(VLOOKUP($B$72,'PLOs-TQF-Mapping'!$C$54:$AF$59,AE$56)*AE44,"")</f>
        <v/>
      </c>
      <c r="AF79" s="8" t="str">
        <f t="shared" si="15"/>
        <v/>
      </c>
      <c r="AG79" s="8"/>
      <c r="AH79" s="8"/>
    </row>
    <row r="80" spans="1:34">
      <c r="A80" s="8">
        <v>0.2</v>
      </c>
      <c r="B80" s="3" t="s">
        <v>203</v>
      </c>
      <c r="C80" s="104" t="str">
        <f>IFERROR(VLOOKUP($B$72,'PLOs-TQF-Mapping'!$C$54:$AF$59,C$56)*C45,"")</f>
        <v/>
      </c>
      <c r="D80" s="104" t="str">
        <f>IFERROR(VLOOKUP($B$72,'PLOs-TQF-Mapping'!$C$54:$AF$59,D$56)*D45,"")</f>
        <v/>
      </c>
      <c r="E80" s="104" t="str">
        <f>IFERROR(VLOOKUP($B$72,'PLOs-TQF-Mapping'!$C$54:$AF$59,E$56)*E45,"")</f>
        <v/>
      </c>
      <c r="F80" s="104" t="str">
        <f>IFERROR(VLOOKUP($B$72,'PLOs-TQF-Mapping'!$C$54:$AF$59,F$56)*F45,"")</f>
        <v/>
      </c>
      <c r="G80" s="104" t="str">
        <f>IFERROR(VLOOKUP($B$72,'PLOs-TQF-Mapping'!$C$54:$AF$59,G$56)*G45,"")</f>
        <v/>
      </c>
      <c r="H80" s="104" t="str">
        <f>IFERROR(VLOOKUP($B$72,'PLOs-TQF-Mapping'!$C$54:$AF$59,H$56)*H45,"")</f>
        <v/>
      </c>
      <c r="I80" s="104" t="str">
        <f>IFERROR(VLOOKUP($B$72,'PLOs-TQF-Mapping'!$C$54:$AF$59,I$56)*I45,"")</f>
        <v/>
      </c>
      <c r="J80" s="104" t="str">
        <f>IFERROR(VLOOKUP($B$72,'PLOs-TQF-Mapping'!$C$54:$AF$59,J$56)*J45,"")</f>
        <v/>
      </c>
      <c r="K80" s="104" t="str">
        <f>IFERROR(VLOOKUP($B$72,'PLOs-TQF-Mapping'!$C$54:$AF$59,K$56)*K45,"")</f>
        <v/>
      </c>
      <c r="L80" s="104" t="str">
        <f>IFERROR(VLOOKUP($B$72,'PLOs-TQF-Mapping'!$C$54:$AF$59,L$56)*L45,"")</f>
        <v/>
      </c>
      <c r="M80" s="104" t="str">
        <f>IFERROR(VLOOKUP($B$72,'PLOs-TQF-Mapping'!$C$54:$AF$59,M$56)*M45,"")</f>
        <v/>
      </c>
      <c r="N80" s="104" t="str">
        <f>IFERROR(VLOOKUP($B$72,'PLOs-TQF-Mapping'!$C$54:$AF$59,N$56)*N45,"")</f>
        <v/>
      </c>
      <c r="O80" s="104" t="str">
        <f>IFERROR(VLOOKUP($B$72,'PLOs-TQF-Mapping'!$C$54:$AF$59,O$56)*O45,"")</f>
        <v/>
      </c>
      <c r="P80" s="104" t="str">
        <f>IFERROR(VLOOKUP($B$72,'PLOs-TQF-Mapping'!$C$54:$AF$59,P$56)*P45,"")</f>
        <v/>
      </c>
      <c r="Q80" s="104" t="str">
        <f>IFERROR(VLOOKUP($B$72,'PLOs-TQF-Mapping'!$C$54:$AF$59,Q$56)*Q45,"")</f>
        <v/>
      </c>
      <c r="R80" s="104" t="str">
        <f>IFERROR(VLOOKUP($B$72,'PLOs-TQF-Mapping'!$C$54:$AF$59,R$56)*R45,"")</f>
        <v/>
      </c>
      <c r="S80" s="104" t="str">
        <f>IFERROR(VLOOKUP($B$72,'PLOs-TQF-Mapping'!$C$54:$AF$59,S$56)*S45,"")</f>
        <v/>
      </c>
      <c r="T80" s="104" t="str">
        <f>IFERROR(VLOOKUP($B$72,'PLOs-TQF-Mapping'!$C$54:$AF$59,T$56)*T45,"")</f>
        <v/>
      </c>
      <c r="U80" s="104" t="str">
        <f>IFERROR(VLOOKUP($B$72,'PLOs-TQF-Mapping'!$C$54:$AF$59,U$56)*U45,"")</f>
        <v/>
      </c>
      <c r="V80" s="104" t="str">
        <f>IFERROR(VLOOKUP($B$72,'PLOs-TQF-Mapping'!$C$54:$AF$59,V$56)*V45,"")</f>
        <v/>
      </c>
      <c r="W80" s="104" t="str">
        <f>IFERROR(VLOOKUP($B$72,'PLOs-TQF-Mapping'!$C$54:$AF$59,W$56)*W45,"")</f>
        <v/>
      </c>
      <c r="X80" s="104" t="str">
        <f>IFERROR(VLOOKUP($B$72,'PLOs-TQF-Mapping'!$C$54:$AF$59,X$56)*X45,"")</f>
        <v/>
      </c>
      <c r="Y80" s="104" t="str">
        <f>IFERROR(VLOOKUP($B$72,'PLOs-TQF-Mapping'!$C$54:$AF$59,Y$56)*Y45,"")</f>
        <v/>
      </c>
      <c r="Z80" s="104" t="str">
        <f>IFERROR(VLOOKUP($B$72,'PLOs-TQF-Mapping'!$C$54:$AF$59,Z$56)*Z45,"")</f>
        <v/>
      </c>
      <c r="AA80" s="104" t="str">
        <f>IFERROR(VLOOKUP($B$72,'PLOs-TQF-Mapping'!$C$54:$AF$59,AA$56)*AA45,"")</f>
        <v/>
      </c>
      <c r="AB80" s="104" t="str">
        <f>IFERROR(VLOOKUP($B$72,'PLOs-TQF-Mapping'!$C$54:$AF$59,AB$56)*AB45,"")</f>
        <v/>
      </c>
      <c r="AC80" s="104" t="str">
        <f>IFERROR(VLOOKUP($B$72,'PLOs-TQF-Mapping'!$C$54:$AF$59,AC$56)*AC45,"")</f>
        <v/>
      </c>
      <c r="AD80" s="104" t="str">
        <f>IFERROR(VLOOKUP($B$72,'PLOs-TQF-Mapping'!$C$54:$AF$59,AD$56)*AD45,"")</f>
        <v/>
      </c>
      <c r="AE80" s="104" t="str">
        <f>IFERROR(VLOOKUP($B$72,'PLOs-TQF-Mapping'!$C$54:$AF$59,AE$56)*AE45,"")</f>
        <v/>
      </c>
      <c r="AF80" s="8" t="str">
        <f t="shared" si="15"/>
        <v/>
      </c>
      <c r="AG80" s="8"/>
      <c r="AH80" s="8"/>
    </row>
    <row r="81" spans="1:34">
      <c r="A81" s="8">
        <v>0</v>
      </c>
      <c r="B81" s="3" t="s">
        <v>204</v>
      </c>
      <c r="C81" s="104" t="str">
        <f>IFERROR(VLOOKUP($B$72,'PLOs-TQF-Mapping'!$C$54:$AF$59,C$56)*C46,"")</f>
        <v/>
      </c>
      <c r="D81" s="104" t="str">
        <f>IFERROR(VLOOKUP($B$72,'PLOs-TQF-Mapping'!$C$54:$AF$59,D$56)*D46,"")</f>
        <v/>
      </c>
      <c r="E81" s="104" t="str">
        <f>IFERROR(VLOOKUP($B$72,'PLOs-TQF-Mapping'!$C$54:$AF$59,E$56)*E46,"")</f>
        <v/>
      </c>
      <c r="F81" s="104" t="str">
        <f>IFERROR(VLOOKUP($B$72,'PLOs-TQF-Mapping'!$C$54:$AF$59,F$56)*F46,"")</f>
        <v/>
      </c>
      <c r="G81" s="104" t="str">
        <f>IFERROR(VLOOKUP($B$72,'PLOs-TQF-Mapping'!$C$54:$AF$59,G$56)*G46,"")</f>
        <v/>
      </c>
      <c r="H81" s="104" t="str">
        <f>IFERROR(VLOOKUP($B$72,'PLOs-TQF-Mapping'!$C$54:$AF$59,H$56)*H46,"")</f>
        <v/>
      </c>
      <c r="I81" s="104" t="str">
        <f>IFERROR(VLOOKUP($B$72,'PLOs-TQF-Mapping'!$C$54:$AF$59,I$56)*I46,"")</f>
        <v/>
      </c>
      <c r="J81" s="104" t="str">
        <f>IFERROR(VLOOKUP($B$72,'PLOs-TQF-Mapping'!$C$54:$AF$59,J$56)*J46,"")</f>
        <v/>
      </c>
      <c r="K81" s="104" t="str">
        <f>IFERROR(VLOOKUP($B$72,'PLOs-TQF-Mapping'!$C$54:$AF$59,K$56)*K46,"")</f>
        <v/>
      </c>
      <c r="L81" s="104" t="str">
        <f>IFERROR(VLOOKUP($B$72,'PLOs-TQF-Mapping'!$C$54:$AF$59,L$56)*L46,"")</f>
        <v/>
      </c>
      <c r="M81" s="104" t="str">
        <f>IFERROR(VLOOKUP($B$72,'PLOs-TQF-Mapping'!$C$54:$AF$59,M$56)*M46,"")</f>
        <v/>
      </c>
      <c r="N81" s="104" t="str">
        <f>IFERROR(VLOOKUP($B$72,'PLOs-TQF-Mapping'!$C$54:$AF$59,N$56)*N46,"")</f>
        <v/>
      </c>
      <c r="O81" s="104" t="str">
        <f>IFERROR(VLOOKUP($B$72,'PLOs-TQF-Mapping'!$C$54:$AF$59,O$56)*O46,"")</f>
        <v/>
      </c>
      <c r="P81" s="104" t="str">
        <f>IFERROR(VLOOKUP($B$72,'PLOs-TQF-Mapping'!$C$54:$AF$59,P$56)*P46,"")</f>
        <v/>
      </c>
      <c r="Q81" s="104" t="str">
        <f>IFERROR(VLOOKUP($B$72,'PLOs-TQF-Mapping'!$C$54:$AF$59,Q$56)*Q46,"")</f>
        <v/>
      </c>
      <c r="R81" s="104">
        <f>IFERROR(VLOOKUP($B$72,'PLOs-TQF-Mapping'!$C$54:$AF$59,R$56)*R46,"")</f>
        <v>0.88229425030041642</v>
      </c>
      <c r="S81" s="104" t="str">
        <f>IFERROR(VLOOKUP($B$72,'PLOs-TQF-Mapping'!$C$54:$AF$59,S$56)*S46,"")</f>
        <v/>
      </c>
      <c r="T81" s="104">
        <f>IFERROR(VLOOKUP($B$72,'PLOs-TQF-Mapping'!$C$54:$AF$59,T$56)*T46,"")</f>
        <v>0.90485895445134568</v>
      </c>
      <c r="U81" s="104" t="str">
        <f>IFERROR(VLOOKUP($B$72,'PLOs-TQF-Mapping'!$C$54:$AF$59,U$56)*U46,"")</f>
        <v/>
      </c>
      <c r="V81" s="104" t="str">
        <f>IFERROR(VLOOKUP($B$72,'PLOs-TQF-Mapping'!$C$54:$AF$59,V$56)*V46,"")</f>
        <v/>
      </c>
      <c r="W81" s="104" t="str">
        <f>IFERROR(VLOOKUP($B$72,'PLOs-TQF-Mapping'!$C$54:$AF$59,W$56)*W46,"")</f>
        <v/>
      </c>
      <c r="X81" s="104" t="str">
        <f>IFERROR(VLOOKUP($B$72,'PLOs-TQF-Mapping'!$C$54:$AF$59,X$56)*X46,"")</f>
        <v/>
      </c>
      <c r="Y81" s="104" t="str">
        <f>IFERROR(VLOOKUP($B$72,'PLOs-TQF-Mapping'!$C$54:$AF$59,Y$56)*Y46,"")</f>
        <v/>
      </c>
      <c r="Z81" s="104" t="str">
        <f>IFERROR(VLOOKUP($B$72,'PLOs-TQF-Mapping'!$C$54:$AF$59,Z$56)*Z46,"")</f>
        <v/>
      </c>
      <c r="AA81" s="104" t="str">
        <f>IFERROR(VLOOKUP($B$72,'PLOs-TQF-Mapping'!$C$54:$AF$59,AA$56)*AA46,"")</f>
        <v/>
      </c>
      <c r="AB81" s="104" t="str">
        <f>IFERROR(VLOOKUP($B$72,'PLOs-TQF-Mapping'!$C$54:$AF$59,AB$56)*AB46,"")</f>
        <v/>
      </c>
      <c r="AC81" s="104" t="str">
        <f>IFERROR(VLOOKUP($B$72,'PLOs-TQF-Mapping'!$C$54:$AF$59,AC$56)*AC46,"")</f>
        <v/>
      </c>
      <c r="AD81" s="104" t="str">
        <f>IFERROR(VLOOKUP($B$72,'PLOs-TQF-Mapping'!$C$54:$AF$59,AD$56)*AD46,"")</f>
        <v/>
      </c>
      <c r="AE81" s="104" t="str">
        <f>IFERROR(VLOOKUP($B$72,'PLOs-TQF-Mapping'!$C$54:$AF$59,AE$56)*AE46,"")</f>
        <v/>
      </c>
      <c r="AF81" s="8">
        <f t="shared" si="15"/>
        <v>1.7871532047517622</v>
      </c>
      <c r="AG81" s="8"/>
      <c r="AH81" s="8"/>
    </row>
    <row r="82" spans="1:34">
      <c r="A82" s="8">
        <v>0</v>
      </c>
      <c r="B82" s="3" t="s">
        <v>205</v>
      </c>
      <c r="C82" s="104" t="str">
        <f>IFERROR(VLOOKUP($B$72,'PLOs-TQF-Mapping'!$C$54:$AF$59,C$56)*C47,"")</f>
        <v/>
      </c>
      <c r="D82" s="104" t="str">
        <f>IFERROR(VLOOKUP($B$72,'PLOs-TQF-Mapping'!$C$54:$AF$59,D$56)*D47,"")</f>
        <v/>
      </c>
      <c r="E82" s="104" t="str">
        <f>IFERROR(VLOOKUP($B$72,'PLOs-TQF-Mapping'!$C$54:$AF$59,E$56)*E47,"")</f>
        <v/>
      </c>
      <c r="F82" s="104" t="str">
        <f>IFERROR(VLOOKUP($B$72,'PLOs-TQF-Mapping'!$C$54:$AF$59,F$56)*F47,"")</f>
        <v/>
      </c>
      <c r="G82" s="104" t="str">
        <f>IFERROR(VLOOKUP($B$72,'PLOs-TQF-Mapping'!$C$54:$AF$59,G$56)*G47,"")</f>
        <v/>
      </c>
      <c r="H82" s="104" t="str">
        <f>IFERROR(VLOOKUP($B$72,'PLOs-TQF-Mapping'!$C$54:$AF$59,H$56)*H47,"")</f>
        <v/>
      </c>
      <c r="I82" s="104" t="str">
        <f>IFERROR(VLOOKUP($B$72,'PLOs-TQF-Mapping'!$C$54:$AF$59,I$56)*I47,"")</f>
        <v/>
      </c>
      <c r="J82" s="104" t="str">
        <f>IFERROR(VLOOKUP($B$72,'PLOs-TQF-Mapping'!$C$54:$AF$59,J$56)*J47,"")</f>
        <v/>
      </c>
      <c r="K82" s="104" t="str">
        <f>IFERROR(VLOOKUP($B$72,'PLOs-TQF-Mapping'!$C$54:$AF$59,K$56)*K47,"")</f>
        <v/>
      </c>
      <c r="L82" s="104" t="str">
        <f>IFERROR(VLOOKUP($B$72,'PLOs-TQF-Mapping'!$C$54:$AF$59,L$56)*L47,"")</f>
        <v/>
      </c>
      <c r="M82" s="104" t="str">
        <f>IFERROR(VLOOKUP($B$72,'PLOs-TQF-Mapping'!$C$54:$AF$59,M$56)*M47,"")</f>
        <v/>
      </c>
      <c r="N82" s="104" t="str">
        <f>IFERROR(VLOOKUP($B$72,'PLOs-TQF-Mapping'!$C$54:$AF$59,N$56)*N47,"")</f>
        <v/>
      </c>
      <c r="O82" s="104" t="str">
        <f>IFERROR(VLOOKUP($B$72,'PLOs-TQF-Mapping'!$C$54:$AF$59,O$56)*O47,"")</f>
        <v/>
      </c>
      <c r="P82" s="104" t="str">
        <f>IFERROR(VLOOKUP($B$72,'PLOs-TQF-Mapping'!$C$54:$AF$59,P$56)*P47,"")</f>
        <v/>
      </c>
      <c r="Q82" s="104" t="str">
        <f>IFERROR(VLOOKUP($B$72,'PLOs-TQF-Mapping'!$C$54:$AF$59,Q$56)*Q47,"")</f>
        <v/>
      </c>
      <c r="R82" s="104" t="str">
        <f>IFERROR(VLOOKUP($B$72,'PLOs-TQF-Mapping'!$C$54:$AF$59,R$56)*R47,"")</f>
        <v/>
      </c>
      <c r="S82" s="104" t="str">
        <f>IFERROR(VLOOKUP($B$72,'PLOs-TQF-Mapping'!$C$54:$AF$59,S$56)*S47,"")</f>
        <v/>
      </c>
      <c r="T82" s="104" t="str">
        <f>IFERROR(VLOOKUP($B$72,'PLOs-TQF-Mapping'!$C$54:$AF$59,T$56)*T47,"")</f>
        <v/>
      </c>
      <c r="U82" s="104" t="str">
        <f>IFERROR(VLOOKUP($B$72,'PLOs-TQF-Mapping'!$C$54:$AF$59,U$56)*U47,"")</f>
        <v/>
      </c>
      <c r="V82" s="104" t="str">
        <f>IFERROR(VLOOKUP($B$72,'PLOs-TQF-Mapping'!$C$54:$AF$59,V$56)*V47,"")</f>
        <v/>
      </c>
      <c r="W82" s="104" t="str">
        <f>IFERROR(VLOOKUP($B$72,'PLOs-TQF-Mapping'!$C$54:$AF$59,W$56)*W47,"")</f>
        <v/>
      </c>
      <c r="X82" s="104" t="str">
        <f>IFERROR(VLOOKUP($B$72,'PLOs-TQF-Mapping'!$C$54:$AF$59,X$56)*X47,"")</f>
        <v/>
      </c>
      <c r="Y82" s="104" t="str">
        <f>IFERROR(VLOOKUP($B$72,'PLOs-TQF-Mapping'!$C$54:$AF$59,Y$56)*Y47,"")</f>
        <v/>
      </c>
      <c r="Z82" s="104" t="str">
        <f>IFERROR(VLOOKUP($B$72,'PLOs-TQF-Mapping'!$C$54:$AF$59,Z$56)*Z47,"")</f>
        <v/>
      </c>
      <c r="AA82" s="104" t="str">
        <f>IFERROR(VLOOKUP($B$72,'PLOs-TQF-Mapping'!$C$54:$AF$59,AA$56)*AA47,"")</f>
        <v/>
      </c>
      <c r="AB82" s="104" t="str">
        <f>IFERROR(VLOOKUP($B$72,'PLOs-TQF-Mapping'!$C$54:$AF$59,AB$56)*AB47,"")</f>
        <v/>
      </c>
      <c r="AC82" s="104" t="str">
        <f>IFERROR(VLOOKUP($B$72,'PLOs-TQF-Mapping'!$C$54:$AF$59,AC$56)*AC47,"")</f>
        <v/>
      </c>
      <c r="AD82" s="104" t="str">
        <f>IFERROR(VLOOKUP($B$72,'PLOs-TQF-Mapping'!$C$54:$AF$59,AD$56)*AD47,"")</f>
        <v/>
      </c>
      <c r="AE82" s="104" t="str">
        <f>IFERROR(VLOOKUP($B$72,'PLOs-TQF-Mapping'!$C$54:$AF$59,AE$56)*AE47,"")</f>
        <v/>
      </c>
      <c r="AF82" s="8" t="str">
        <f t="shared" si="15"/>
        <v/>
      </c>
      <c r="AG82" s="8"/>
      <c r="AH82" s="8"/>
    </row>
    <row r="83" spans="1:34">
      <c r="A83" s="8">
        <v>0</v>
      </c>
      <c r="B83" s="3" t="s">
        <v>206</v>
      </c>
      <c r="C83" s="104" t="str">
        <f>IFERROR(VLOOKUP($B$72,'PLOs-TQF-Mapping'!$C$54:$AF$59,C$56)*C48,"")</f>
        <v/>
      </c>
      <c r="D83" s="104" t="str">
        <f>IFERROR(VLOOKUP($B$72,'PLOs-TQF-Mapping'!$C$54:$AF$59,D$56)*D48,"")</f>
        <v/>
      </c>
      <c r="E83" s="104" t="str">
        <f>IFERROR(VLOOKUP($B$72,'PLOs-TQF-Mapping'!$C$54:$AF$59,E$56)*E48,"")</f>
        <v/>
      </c>
      <c r="F83" s="104" t="str">
        <f>IFERROR(VLOOKUP($B$72,'PLOs-TQF-Mapping'!$C$54:$AF$59,F$56)*F48,"")</f>
        <v/>
      </c>
      <c r="G83" s="104" t="str">
        <f>IFERROR(VLOOKUP($B$72,'PLOs-TQF-Mapping'!$C$54:$AF$59,G$56)*G48,"")</f>
        <v/>
      </c>
      <c r="H83" s="104" t="str">
        <f>IFERROR(VLOOKUP($B$72,'PLOs-TQF-Mapping'!$C$54:$AF$59,H$56)*H48,"")</f>
        <v/>
      </c>
      <c r="I83" s="104" t="str">
        <f>IFERROR(VLOOKUP($B$72,'PLOs-TQF-Mapping'!$C$54:$AF$59,I$56)*I48,"")</f>
        <v/>
      </c>
      <c r="J83" s="104" t="str">
        <f>IFERROR(VLOOKUP($B$72,'PLOs-TQF-Mapping'!$C$54:$AF$59,J$56)*J48,"")</f>
        <v/>
      </c>
      <c r="K83" s="104" t="str">
        <f>IFERROR(VLOOKUP($B$72,'PLOs-TQF-Mapping'!$C$54:$AF$59,K$56)*K48,"")</f>
        <v/>
      </c>
      <c r="L83" s="104" t="str">
        <f>IFERROR(VLOOKUP($B$72,'PLOs-TQF-Mapping'!$C$54:$AF$59,L$56)*L48,"")</f>
        <v/>
      </c>
      <c r="M83" s="104" t="str">
        <f>IFERROR(VLOOKUP($B$72,'PLOs-TQF-Mapping'!$C$54:$AF$59,M$56)*M48,"")</f>
        <v/>
      </c>
      <c r="N83" s="104" t="str">
        <f>IFERROR(VLOOKUP($B$72,'PLOs-TQF-Mapping'!$C$54:$AF$59,N$56)*N48,"")</f>
        <v/>
      </c>
      <c r="O83" s="104" t="str">
        <f>IFERROR(VLOOKUP($B$72,'PLOs-TQF-Mapping'!$C$54:$AF$59,O$56)*O48,"")</f>
        <v/>
      </c>
      <c r="P83" s="104" t="str">
        <f>IFERROR(VLOOKUP($B$72,'PLOs-TQF-Mapping'!$C$54:$AF$59,P$56)*P48,"")</f>
        <v/>
      </c>
      <c r="Q83" s="104" t="str">
        <f>IFERROR(VLOOKUP($B$72,'PLOs-TQF-Mapping'!$C$54:$AF$59,Q$56)*Q48,"")</f>
        <v/>
      </c>
      <c r="R83" s="104" t="str">
        <f>IFERROR(VLOOKUP($B$72,'PLOs-TQF-Mapping'!$C$54:$AF$59,R$56)*R48,"")</f>
        <v/>
      </c>
      <c r="S83" s="104" t="str">
        <f>IFERROR(VLOOKUP($B$72,'PLOs-TQF-Mapping'!$C$54:$AF$59,S$56)*S48,"")</f>
        <v/>
      </c>
      <c r="T83" s="104" t="str">
        <f>IFERROR(VLOOKUP($B$72,'PLOs-TQF-Mapping'!$C$54:$AF$59,T$56)*T48,"")</f>
        <v/>
      </c>
      <c r="U83" s="104" t="str">
        <f>IFERROR(VLOOKUP($B$72,'PLOs-TQF-Mapping'!$C$54:$AF$59,U$56)*U48,"")</f>
        <v/>
      </c>
      <c r="V83" s="104" t="str">
        <f>IFERROR(VLOOKUP($B$72,'PLOs-TQF-Mapping'!$C$54:$AF$59,V$56)*V48,"")</f>
        <v/>
      </c>
      <c r="W83" s="104" t="str">
        <f>IFERROR(VLOOKUP($B$72,'PLOs-TQF-Mapping'!$C$54:$AF$59,W$56)*W48,"")</f>
        <v/>
      </c>
      <c r="X83" s="104" t="str">
        <f>IFERROR(VLOOKUP($B$72,'PLOs-TQF-Mapping'!$C$54:$AF$59,X$56)*X48,"")</f>
        <v/>
      </c>
      <c r="Y83" s="104" t="str">
        <f>IFERROR(VLOOKUP($B$72,'PLOs-TQF-Mapping'!$C$54:$AF$59,Y$56)*Y48,"")</f>
        <v/>
      </c>
      <c r="Z83" s="104" t="str">
        <f>IFERROR(VLOOKUP($B$72,'PLOs-TQF-Mapping'!$C$54:$AF$59,Z$56)*Z48,"")</f>
        <v/>
      </c>
      <c r="AA83" s="104" t="str">
        <f>IFERROR(VLOOKUP($B$72,'PLOs-TQF-Mapping'!$C$54:$AF$59,AA$56)*AA48,"")</f>
        <v/>
      </c>
      <c r="AB83" s="104" t="str">
        <f>IFERROR(VLOOKUP($B$72,'PLOs-TQF-Mapping'!$C$54:$AF$59,AB$56)*AB48,"")</f>
        <v/>
      </c>
      <c r="AC83" s="104" t="str">
        <f>IFERROR(VLOOKUP($B$72,'PLOs-TQF-Mapping'!$C$54:$AF$59,AC$56)*AC48,"")</f>
        <v/>
      </c>
      <c r="AD83" s="104" t="str">
        <f>IFERROR(VLOOKUP($B$72,'PLOs-TQF-Mapping'!$C$54:$AF$59,AD$56)*AD48,"")</f>
        <v/>
      </c>
      <c r="AE83" s="104" t="str">
        <f>IFERROR(VLOOKUP($B$72,'PLOs-TQF-Mapping'!$C$54:$AF$59,AE$56)*AE48,"")</f>
        <v/>
      </c>
      <c r="AF83" s="8" t="str">
        <f t="shared" si="15"/>
        <v/>
      </c>
      <c r="AG83" s="8"/>
      <c r="AH83" s="8"/>
    </row>
    <row r="84" spans="1:34">
      <c r="A84" s="8">
        <v>0</v>
      </c>
      <c r="B84" s="3" t="s">
        <v>207</v>
      </c>
      <c r="C84" s="104" t="str">
        <f>IFERROR(VLOOKUP($B$72,'PLOs-TQF-Mapping'!$C$54:$AF$59,C$56)*C49,"")</f>
        <v/>
      </c>
      <c r="D84" s="104" t="str">
        <f>IFERROR(VLOOKUP($B$72,'PLOs-TQF-Mapping'!$C$54:$AF$59,D$56)*D49,"")</f>
        <v/>
      </c>
      <c r="E84" s="104" t="str">
        <f>IFERROR(VLOOKUP($B$72,'PLOs-TQF-Mapping'!$C$54:$AF$59,E$56)*E49,"")</f>
        <v/>
      </c>
      <c r="F84" s="104" t="str">
        <f>IFERROR(VLOOKUP($B$72,'PLOs-TQF-Mapping'!$C$54:$AF$59,F$56)*F49,"")</f>
        <v/>
      </c>
      <c r="G84" s="104" t="str">
        <f>IFERROR(VLOOKUP($B$72,'PLOs-TQF-Mapping'!$C$54:$AF$59,G$56)*G49,"")</f>
        <v/>
      </c>
      <c r="H84" s="104" t="str">
        <f>IFERROR(VLOOKUP($B$72,'PLOs-TQF-Mapping'!$C$54:$AF$59,H$56)*H49,"")</f>
        <v/>
      </c>
      <c r="I84" s="104" t="str">
        <f>IFERROR(VLOOKUP($B$72,'PLOs-TQF-Mapping'!$C$54:$AF$59,I$56)*I49,"")</f>
        <v/>
      </c>
      <c r="J84" s="104" t="str">
        <f>IFERROR(VLOOKUP($B$72,'PLOs-TQF-Mapping'!$C$54:$AF$59,J$56)*J49,"")</f>
        <v/>
      </c>
      <c r="K84" s="104" t="str">
        <f>IFERROR(VLOOKUP($B$72,'PLOs-TQF-Mapping'!$C$54:$AF$59,K$56)*K49,"")</f>
        <v/>
      </c>
      <c r="L84" s="104" t="str">
        <f>IFERROR(VLOOKUP($B$72,'PLOs-TQF-Mapping'!$C$54:$AF$59,L$56)*L49,"")</f>
        <v/>
      </c>
      <c r="M84" s="104" t="str">
        <f>IFERROR(VLOOKUP($B$72,'PLOs-TQF-Mapping'!$C$54:$AF$59,M$56)*M49,"")</f>
        <v/>
      </c>
      <c r="N84" s="104" t="str">
        <f>IFERROR(VLOOKUP($B$72,'PLOs-TQF-Mapping'!$C$54:$AF$59,N$56)*N49,"")</f>
        <v/>
      </c>
      <c r="O84" s="104" t="str">
        <f>IFERROR(VLOOKUP($B$72,'PLOs-TQF-Mapping'!$C$54:$AF$59,O$56)*O49,"")</f>
        <v/>
      </c>
      <c r="P84" s="104" t="str">
        <f>IFERROR(VLOOKUP($B$72,'PLOs-TQF-Mapping'!$C$54:$AF$59,P$56)*P49,"")</f>
        <v/>
      </c>
      <c r="Q84" s="104" t="str">
        <f>IFERROR(VLOOKUP($B$72,'PLOs-TQF-Mapping'!$C$54:$AF$59,Q$56)*Q49,"")</f>
        <v/>
      </c>
      <c r="R84" s="104" t="str">
        <f>IFERROR(VLOOKUP($B$72,'PLOs-TQF-Mapping'!$C$54:$AF$59,R$56)*R49,"")</f>
        <v/>
      </c>
      <c r="S84" s="104" t="str">
        <f>IFERROR(VLOOKUP($B$72,'PLOs-TQF-Mapping'!$C$54:$AF$59,S$56)*S49,"")</f>
        <v/>
      </c>
      <c r="T84" s="104" t="str">
        <f>IFERROR(VLOOKUP($B$72,'PLOs-TQF-Mapping'!$C$54:$AF$59,T$56)*T49,"")</f>
        <v/>
      </c>
      <c r="U84" s="104" t="str">
        <f>IFERROR(VLOOKUP($B$72,'PLOs-TQF-Mapping'!$C$54:$AF$59,U$56)*U49,"")</f>
        <v/>
      </c>
      <c r="V84" s="104" t="str">
        <f>IFERROR(VLOOKUP($B$72,'PLOs-TQF-Mapping'!$C$54:$AF$59,V$56)*V49,"")</f>
        <v/>
      </c>
      <c r="W84" s="104" t="str">
        <f>IFERROR(VLOOKUP($B$72,'PLOs-TQF-Mapping'!$C$54:$AF$59,W$56)*W49,"")</f>
        <v/>
      </c>
      <c r="X84" s="104" t="str">
        <f>IFERROR(VLOOKUP($B$72,'PLOs-TQF-Mapping'!$C$54:$AF$59,X$56)*X49,"")</f>
        <v/>
      </c>
      <c r="Y84" s="104" t="str">
        <f>IFERROR(VLOOKUP($B$72,'PLOs-TQF-Mapping'!$C$54:$AF$59,Y$56)*Y49,"")</f>
        <v/>
      </c>
      <c r="Z84" s="104" t="str">
        <f>IFERROR(VLOOKUP($B$72,'PLOs-TQF-Mapping'!$C$54:$AF$59,Z$56)*Z49,"")</f>
        <v/>
      </c>
      <c r="AA84" s="104" t="str">
        <f>IFERROR(VLOOKUP($B$72,'PLOs-TQF-Mapping'!$C$54:$AF$59,AA$56)*AA49,"")</f>
        <v/>
      </c>
      <c r="AB84" s="104" t="str">
        <f>IFERROR(VLOOKUP($B$72,'PLOs-TQF-Mapping'!$C$54:$AF$59,AB$56)*AB49,"")</f>
        <v/>
      </c>
      <c r="AC84" s="104" t="str">
        <f>IFERROR(VLOOKUP($B$72,'PLOs-TQF-Mapping'!$C$54:$AF$59,AC$56)*AC49,"")</f>
        <v/>
      </c>
      <c r="AD84" s="104" t="str">
        <f>IFERROR(VLOOKUP($B$72,'PLOs-TQF-Mapping'!$C$54:$AF$59,AD$56)*AD49,"")</f>
        <v/>
      </c>
      <c r="AE84" s="104" t="str">
        <f>IFERROR(VLOOKUP($B$72,'PLOs-TQF-Mapping'!$C$54:$AF$59,AE$56)*AE49,"")</f>
        <v/>
      </c>
      <c r="AF84" s="8" t="str">
        <f t="shared" si="15"/>
        <v/>
      </c>
      <c r="AG84" s="8"/>
      <c r="AH84" s="8"/>
    </row>
    <row r="85" spans="1:34">
      <c r="A85" s="8">
        <v>0.1</v>
      </c>
      <c r="B85" s="3" t="s">
        <v>208</v>
      </c>
      <c r="C85" s="104" t="str">
        <f>IFERROR(VLOOKUP($B$72,'PLOs-TQF-Mapping'!$C$54:$AF$59,C$56)*C50,"")</f>
        <v/>
      </c>
      <c r="D85" s="104" t="str">
        <f>IFERROR(VLOOKUP($B$72,'PLOs-TQF-Mapping'!$C$54:$AF$59,D$56)*D50,"")</f>
        <v/>
      </c>
      <c r="E85" s="104" t="str">
        <f>IFERROR(VLOOKUP($B$72,'PLOs-TQF-Mapping'!$C$54:$AF$59,E$56)*E50,"")</f>
        <v/>
      </c>
      <c r="F85" s="104" t="str">
        <f>IFERROR(VLOOKUP($B$72,'PLOs-TQF-Mapping'!$C$54:$AF$59,F$56)*F50,"")</f>
        <v/>
      </c>
      <c r="G85" s="104" t="str">
        <f>IFERROR(VLOOKUP($B$72,'PLOs-TQF-Mapping'!$C$54:$AF$59,G$56)*G50,"")</f>
        <v/>
      </c>
      <c r="H85" s="104" t="str">
        <f>IFERROR(VLOOKUP($B$72,'PLOs-TQF-Mapping'!$C$54:$AF$59,H$56)*H50,"")</f>
        <v/>
      </c>
      <c r="I85" s="104" t="str">
        <f>IFERROR(VLOOKUP($B$72,'PLOs-TQF-Mapping'!$C$54:$AF$59,I$56)*I50,"")</f>
        <v/>
      </c>
      <c r="J85" s="104" t="str">
        <f>IFERROR(VLOOKUP($B$72,'PLOs-TQF-Mapping'!$C$54:$AF$59,J$56)*J50,"")</f>
        <v/>
      </c>
      <c r="K85" s="104" t="str">
        <f>IFERROR(VLOOKUP($B$72,'PLOs-TQF-Mapping'!$C$54:$AF$59,K$56)*K50,"")</f>
        <v/>
      </c>
      <c r="L85" s="104" t="str">
        <f>IFERROR(VLOOKUP($B$72,'PLOs-TQF-Mapping'!$C$54:$AF$59,L$56)*L50,"")</f>
        <v/>
      </c>
      <c r="M85" s="104" t="str">
        <f>IFERROR(VLOOKUP($B$72,'PLOs-TQF-Mapping'!$C$54:$AF$59,M$56)*M50,"")</f>
        <v/>
      </c>
      <c r="N85" s="104" t="str">
        <f>IFERROR(VLOOKUP($B$72,'PLOs-TQF-Mapping'!$C$54:$AF$59,N$56)*N50,"")</f>
        <v/>
      </c>
      <c r="O85" s="104" t="str">
        <f>IFERROR(VLOOKUP($B$72,'PLOs-TQF-Mapping'!$C$54:$AF$59,O$56)*O50,"")</f>
        <v/>
      </c>
      <c r="P85" s="104" t="str">
        <f>IFERROR(VLOOKUP($B$72,'PLOs-TQF-Mapping'!$C$54:$AF$59,P$56)*P50,"")</f>
        <v/>
      </c>
      <c r="Q85" s="104" t="str">
        <f>IFERROR(VLOOKUP($B$72,'PLOs-TQF-Mapping'!$C$54:$AF$59,Q$56)*Q50,"")</f>
        <v/>
      </c>
      <c r="R85" s="104" t="str">
        <f>IFERROR(VLOOKUP($B$72,'PLOs-TQF-Mapping'!$C$54:$AF$59,R$56)*R50,"")</f>
        <v/>
      </c>
      <c r="S85" s="104" t="str">
        <f>IFERROR(VLOOKUP($B$72,'PLOs-TQF-Mapping'!$C$54:$AF$59,S$56)*S50,"")</f>
        <v/>
      </c>
      <c r="T85" s="104" t="str">
        <f>IFERROR(VLOOKUP($B$72,'PLOs-TQF-Mapping'!$C$54:$AF$59,T$56)*T50,"")</f>
        <v/>
      </c>
      <c r="U85" s="104" t="str">
        <f>IFERROR(VLOOKUP($B$72,'PLOs-TQF-Mapping'!$C$54:$AF$59,U$56)*U50,"")</f>
        <v/>
      </c>
      <c r="V85" s="104" t="str">
        <f>IFERROR(VLOOKUP($B$72,'PLOs-TQF-Mapping'!$C$54:$AF$59,V$56)*V50,"")</f>
        <v/>
      </c>
      <c r="W85" s="104" t="str">
        <f>IFERROR(VLOOKUP($B$72,'PLOs-TQF-Mapping'!$C$54:$AF$59,W$56)*W50,"")</f>
        <v/>
      </c>
      <c r="X85" s="104" t="str">
        <f>IFERROR(VLOOKUP($B$72,'PLOs-TQF-Mapping'!$C$54:$AF$59,X$56)*X50,"")</f>
        <v/>
      </c>
      <c r="Y85" s="104" t="str">
        <f>IFERROR(VLOOKUP($B$72,'PLOs-TQF-Mapping'!$C$54:$AF$59,Y$56)*Y50,"")</f>
        <v/>
      </c>
      <c r="Z85" s="104" t="str">
        <f>IFERROR(VLOOKUP($B$72,'PLOs-TQF-Mapping'!$C$54:$AF$59,Z$56)*Z50,"")</f>
        <v/>
      </c>
      <c r="AA85" s="104" t="str">
        <f>IFERROR(VLOOKUP($B$72,'PLOs-TQF-Mapping'!$C$54:$AF$59,AA$56)*AA50,"")</f>
        <v/>
      </c>
      <c r="AB85" s="104" t="str">
        <f>IFERROR(VLOOKUP($B$72,'PLOs-TQF-Mapping'!$C$54:$AF$59,AB$56)*AB50,"")</f>
        <v/>
      </c>
      <c r="AC85" s="104" t="str">
        <f>IFERROR(VLOOKUP($B$72,'PLOs-TQF-Mapping'!$C$54:$AF$59,AC$56)*AC50,"")</f>
        <v/>
      </c>
      <c r="AD85" s="104" t="str">
        <f>IFERROR(VLOOKUP($B$72,'PLOs-TQF-Mapping'!$C$54:$AF$59,AD$56)*AD50,"")</f>
        <v/>
      </c>
      <c r="AE85" s="104" t="str">
        <f>IFERROR(VLOOKUP($B$72,'PLOs-TQF-Mapping'!$C$54:$AF$59,AE$56)*AE50,"")</f>
        <v/>
      </c>
      <c r="AF85" s="8" t="str">
        <f t="shared" si="15"/>
        <v/>
      </c>
      <c r="AG85" s="8"/>
      <c r="AH85" s="8"/>
    </row>
    <row r="86" spans="1:34">
      <c r="A86" s="8">
        <v>0</v>
      </c>
      <c r="B86" s="3" t="s">
        <v>209</v>
      </c>
      <c r="C86" s="104" t="str">
        <f>IFERROR(VLOOKUP($B$72,'PLOs-TQF-Mapping'!$C$54:$AF$59,C$56)*C51,"")</f>
        <v/>
      </c>
      <c r="D86" s="104" t="str">
        <f>IFERROR(VLOOKUP($B$72,'PLOs-TQF-Mapping'!$C$54:$AF$59,D$56)*D51,"")</f>
        <v/>
      </c>
      <c r="E86" s="104" t="str">
        <f>IFERROR(VLOOKUP($B$72,'PLOs-TQF-Mapping'!$C$54:$AF$59,E$56)*E51,"")</f>
        <v/>
      </c>
      <c r="F86" s="104" t="str">
        <f>IFERROR(VLOOKUP($B$72,'PLOs-TQF-Mapping'!$C$54:$AF$59,F$56)*F51,"")</f>
        <v/>
      </c>
      <c r="G86" s="104" t="str">
        <f>IFERROR(VLOOKUP($B$72,'PLOs-TQF-Mapping'!$C$54:$AF$59,G$56)*G51,"")</f>
        <v/>
      </c>
      <c r="H86" s="104" t="str">
        <f>IFERROR(VLOOKUP($B$72,'PLOs-TQF-Mapping'!$C$54:$AF$59,H$56)*H51,"")</f>
        <v/>
      </c>
      <c r="I86" s="104" t="str">
        <f>IFERROR(VLOOKUP($B$72,'PLOs-TQF-Mapping'!$C$54:$AF$59,I$56)*I51,"")</f>
        <v/>
      </c>
      <c r="J86" s="104" t="str">
        <f>IFERROR(VLOOKUP($B$72,'PLOs-TQF-Mapping'!$C$54:$AF$59,J$56)*J51,"")</f>
        <v/>
      </c>
      <c r="K86" s="104" t="str">
        <f>IFERROR(VLOOKUP($B$72,'PLOs-TQF-Mapping'!$C$54:$AF$59,K$56)*K51,"")</f>
        <v/>
      </c>
      <c r="L86" s="104" t="str">
        <f>IFERROR(VLOOKUP($B$72,'PLOs-TQF-Mapping'!$C$54:$AF$59,L$56)*L51,"")</f>
        <v/>
      </c>
      <c r="M86" s="104" t="str">
        <f>IFERROR(VLOOKUP($B$72,'PLOs-TQF-Mapping'!$C$54:$AF$59,M$56)*M51,"")</f>
        <v/>
      </c>
      <c r="N86" s="104" t="str">
        <f>IFERROR(VLOOKUP($B$72,'PLOs-TQF-Mapping'!$C$54:$AF$59,N$56)*N51,"")</f>
        <v/>
      </c>
      <c r="O86" s="104" t="str">
        <f>IFERROR(VLOOKUP($B$72,'PLOs-TQF-Mapping'!$C$54:$AF$59,O$56)*O51,"")</f>
        <v/>
      </c>
      <c r="P86" s="104" t="str">
        <f>IFERROR(VLOOKUP($B$72,'PLOs-TQF-Mapping'!$C$54:$AF$59,P$56)*P51,"")</f>
        <v/>
      </c>
      <c r="Q86" s="104" t="str">
        <f>IFERROR(VLOOKUP($B$72,'PLOs-TQF-Mapping'!$C$54:$AF$59,Q$56)*Q51,"")</f>
        <v/>
      </c>
      <c r="R86" s="104" t="str">
        <f>IFERROR(VLOOKUP($B$72,'PLOs-TQF-Mapping'!$C$54:$AF$59,R$56)*R51,"")</f>
        <v/>
      </c>
      <c r="S86" s="104" t="str">
        <f>IFERROR(VLOOKUP($B$72,'PLOs-TQF-Mapping'!$C$54:$AF$59,S$56)*S51,"")</f>
        <v/>
      </c>
      <c r="T86" s="104" t="str">
        <f>IFERROR(VLOOKUP($B$72,'PLOs-TQF-Mapping'!$C$54:$AF$59,T$56)*T51,"")</f>
        <v/>
      </c>
      <c r="U86" s="104" t="str">
        <f>IFERROR(VLOOKUP($B$72,'PLOs-TQF-Mapping'!$C$54:$AF$59,U$56)*U51,"")</f>
        <v/>
      </c>
      <c r="V86" s="104" t="str">
        <f>IFERROR(VLOOKUP($B$72,'PLOs-TQF-Mapping'!$C$54:$AF$59,V$56)*V51,"")</f>
        <v/>
      </c>
      <c r="W86" s="104" t="str">
        <f>IFERROR(VLOOKUP($B$72,'PLOs-TQF-Mapping'!$C$54:$AF$59,W$56)*W51,"")</f>
        <v/>
      </c>
      <c r="X86" s="104" t="str">
        <f>IFERROR(VLOOKUP($B$72,'PLOs-TQF-Mapping'!$C$54:$AF$59,X$56)*X51,"")</f>
        <v/>
      </c>
      <c r="Y86" s="104" t="str">
        <f>IFERROR(VLOOKUP($B$72,'PLOs-TQF-Mapping'!$C$54:$AF$59,Y$56)*Y51,"")</f>
        <v/>
      </c>
      <c r="Z86" s="104" t="str">
        <f>IFERROR(VLOOKUP($B$72,'PLOs-TQF-Mapping'!$C$54:$AF$59,Z$56)*Z51,"")</f>
        <v/>
      </c>
      <c r="AA86" s="104" t="str">
        <f>IFERROR(VLOOKUP($B$72,'PLOs-TQF-Mapping'!$C$54:$AF$59,AA$56)*AA51,"")</f>
        <v/>
      </c>
      <c r="AB86" s="104" t="str">
        <f>IFERROR(VLOOKUP($B$72,'PLOs-TQF-Mapping'!$C$54:$AF$59,AB$56)*AB51,"")</f>
        <v/>
      </c>
      <c r="AC86" s="104" t="str">
        <f>IFERROR(VLOOKUP($B$72,'PLOs-TQF-Mapping'!$C$54:$AF$59,AC$56)*AC51,"")</f>
        <v/>
      </c>
      <c r="AD86" s="104" t="str">
        <f>IFERROR(VLOOKUP($B$72,'PLOs-TQF-Mapping'!$C$54:$AF$59,AD$56)*AD51,"")</f>
        <v/>
      </c>
      <c r="AE86" s="104" t="str">
        <f>IFERROR(VLOOKUP($B$72,'PLOs-TQF-Mapping'!$C$54:$AF$59,AE$56)*AE51,"")</f>
        <v/>
      </c>
      <c r="AF86" s="8" t="str">
        <f t="shared" si="15"/>
        <v/>
      </c>
      <c r="AG86" s="8"/>
      <c r="AH86" s="8"/>
    </row>
    <row r="87" spans="1:34">
      <c r="A87" s="8">
        <v>0</v>
      </c>
      <c r="B87" s="3" t="s">
        <v>210</v>
      </c>
      <c r="C87" s="104" t="str">
        <f>IFERROR(VLOOKUP($B$72,'PLOs-TQF-Mapping'!$C$54:$AF$59,C$56)*C52,"")</f>
        <v/>
      </c>
      <c r="D87" s="104" t="str">
        <f>IFERROR(VLOOKUP($B$72,'PLOs-TQF-Mapping'!$C$54:$AF$59,D$56)*D52,"")</f>
        <v/>
      </c>
      <c r="E87" s="104" t="str">
        <f>IFERROR(VLOOKUP($B$72,'PLOs-TQF-Mapping'!$C$54:$AF$59,E$56)*E52,"")</f>
        <v/>
      </c>
      <c r="F87" s="104" t="str">
        <f>IFERROR(VLOOKUP($B$72,'PLOs-TQF-Mapping'!$C$54:$AF$59,F$56)*F52,"")</f>
        <v/>
      </c>
      <c r="G87" s="104" t="str">
        <f>IFERROR(VLOOKUP($B$72,'PLOs-TQF-Mapping'!$C$54:$AF$59,G$56)*G52,"")</f>
        <v/>
      </c>
      <c r="H87" s="104" t="str">
        <f>IFERROR(VLOOKUP($B$72,'PLOs-TQF-Mapping'!$C$54:$AF$59,H$56)*H52,"")</f>
        <v/>
      </c>
      <c r="I87" s="104" t="str">
        <f>IFERROR(VLOOKUP($B$72,'PLOs-TQF-Mapping'!$C$54:$AF$59,I$56)*I52,"")</f>
        <v/>
      </c>
      <c r="J87" s="104" t="str">
        <f>IFERROR(VLOOKUP($B$72,'PLOs-TQF-Mapping'!$C$54:$AF$59,J$56)*J52,"")</f>
        <v/>
      </c>
      <c r="K87" s="104" t="str">
        <f>IFERROR(VLOOKUP($B$72,'PLOs-TQF-Mapping'!$C$54:$AF$59,K$56)*K52,"")</f>
        <v/>
      </c>
      <c r="L87" s="104" t="str">
        <f>IFERROR(VLOOKUP($B$72,'PLOs-TQF-Mapping'!$C$54:$AF$59,L$56)*L52,"")</f>
        <v/>
      </c>
      <c r="M87" s="104" t="str">
        <f>IFERROR(VLOOKUP($B$72,'PLOs-TQF-Mapping'!$C$54:$AF$59,M$56)*M52,"")</f>
        <v/>
      </c>
      <c r="N87" s="104" t="str">
        <f>IFERROR(VLOOKUP($B$72,'PLOs-TQF-Mapping'!$C$54:$AF$59,N$56)*N52,"")</f>
        <v/>
      </c>
      <c r="O87" s="104" t="str">
        <f>IFERROR(VLOOKUP($B$72,'PLOs-TQF-Mapping'!$C$54:$AF$59,O$56)*O52,"")</f>
        <v/>
      </c>
      <c r="P87" s="104" t="str">
        <f>IFERROR(VLOOKUP($B$72,'PLOs-TQF-Mapping'!$C$54:$AF$59,P$56)*P52,"")</f>
        <v/>
      </c>
      <c r="Q87" s="104" t="str">
        <f>IFERROR(VLOOKUP($B$72,'PLOs-TQF-Mapping'!$C$54:$AF$59,Q$56)*Q52,"")</f>
        <v/>
      </c>
      <c r="R87" s="104" t="str">
        <f>IFERROR(VLOOKUP($B$72,'PLOs-TQF-Mapping'!$C$54:$AF$59,R$56)*R52,"")</f>
        <v/>
      </c>
      <c r="S87" s="104" t="str">
        <f>IFERROR(VLOOKUP($B$72,'PLOs-TQF-Mapping'!$C$54:$AF$59,S$56)*S52,"")</f>
        <v/>
      </c>
      <c r="T87" s="104" t="str">
        <f>IFERROR(VLOOKUP($B$72,'PLOs-TQF-Mapping'!$C$54:$AF$59,T$56)*T52,"")</f>
        <v/>
      </c>
      <c r="U87" s="104" t="str">
        <f>IFERROR(VLOOKUP($B$72,'PLOs-TQF-Mapping'!$C$54:$AF$59,U$56)*U52,"")</f>
        <v/>
      </c>
      <c r="V87" s="104" t="str">
        <f>IFERROR(VLOOKUP($B$72,'PLOs-TQF-Mapping'!$C$54:$AF$59,V$56)*V52,"")</f>
        <v/>
      </c>
      <c r="W87" s="104" t="str">
        <f>IFERROR(VLOOKUP($B$72,'PLOs-TQF-Mapping'!$C$54:$AF$59,W$56)*W52,"")</f>
        <v/>
      </c>
      <c r="X87" s="104" t="str">
        <f>IFERROR(VLOOKUP($B$72,'PLOs-TQF-Mapping'!$C$54:$AF$59,X$56)*X52,"")</f>
        <v/>
      </c>
      <c r="Y87" s="104" t="str">
        <f>IFERROR(VLOOKUP($B$72,'PLOs-TQF-Mapping'!$C$54:$AF$59,Y$56)*Y52,"")</f>
        <v/>
      </c>
      <c r="Z87" s="104" t="str">
        <f>IFERROR(VLOOKUP($B$72,'PLOs-TQF-Mapping'!$C$54:$AF$59,Z$56)*Z52,"")</f>
        <v/>
      </c>
      <c r="AA87" s="104" t="str">
        <f>IFERROR(VLOOKUP($B$72,'PLOs-TQF-Mapping'!$C$54:$AF$59,AA$56)*AA52,"")</f>
        <v/>
      </c>
      <c r="AB87" s="104" t="str">
        <f>IFERROR(VLOOKUP($B$72,'PLOs-TQF-Mapping'!$C$54:$AF$59,AB$56)*AB52,"")</f>
        <v/>
      </c>
      <c r="AC87" s="104" t="str">
        <f>IFERROR(VLOOKUP($B$72,'PLOs-TQF-Mapping'!$C$54:$AF$59,AC$56)*AC52,"")</f>
        <v/>
      </c>
      <c r="AD87" s="104" t="str">
        <f>IFERROR(VLOOKUP($B$72,'PLOs-TQF-Mapping'!$C$54:$AF$59,AD$56)*AD52,"")</f>
        <v/>
      </c>
      <c r="AE87" s="104" t="str">
        <f>IFERROR(VLOOKUP($B$72,'PLOs-TQF-Mapping'!$C$54:$AF$59,AE$56)*AE52,"")</f>
        <v/>
      </c>
      <c r="AF87" s="8" t="str">
        <f t="shared" si="15"/>
        <v/>
      </c>
      <c r="AG87" s="8"/>
      <c r="AH87" s="8"/>
    </row>
    <row r="88" spans="1:34">
      <c r="AG88" s="8"/>
      <c r="AH88" s="8"/>
    </row>
    <row r="89" spans="1:34">
      <c r="A89" s="8" t="s">
        <v>116</v>
      </c>
      <c r="B89" s="8">
        <v>3</v>
      </c>
      <c r="AG89" s="8"/>
      <c r="AH89" s="8"/>
    </row>
    <row r="90" spans="1:34">
      <c r="B90" s="3" t="s">
        <v>213</v>
      </c>
      <c r="C90" s="8">
        <v>2</v>
      </c>
      <c r="D90" s="8">
        <v>3</v>
      </c>
      <c r="E90" s="8">
        <v>4</v>
      </c>
      <c r="F90" s="8">
        <v>5</v>
      </c>
      <c r="G90" s="8">
        <v>6</v>
      </c>
      <c r="H90" s="8">
        <v>7</v>
      </c>
      <c r="I90" s="8">
        <v>8</v>
      </c>
      <c r="J90" s="8">
        <v>9</v>
      </c>
      <c r="K90" s="8">
        <v>10</v>
      </c>
      <c r="L90" s="8">
        <v>11</v>
      </c>
      <c r="M90" s="8">
        <v>12</v>
      </c>
      <c r="N90" s="8">
        <v>13</v>
      </c>
      <c r="O90" s="8">
        <v>14</v>
      </c>
      <c r="P90" s="8">
        <v>15</v>
      </c>
      <c r="Q90" s="8">
        <v>16</v>
      </c>
      <c r="R90" s="8">
        <v>17</v>
      </c>
      <c r="S90" s="8">
        <v>18</v>
      </c>
      <c r="T90" s="8">
        <v>19</v>
      </c>
      <c r="U90" s="8">
        <v>20</v>
      </c>
      <c r="V90" s="8">
        <v>21</v>
      </c>
      <c r="W90" s="8">
        <v>22</v>
      </c>
      <c r="X90" s="8">
        <v>23</v>
      </c>
      <c r="Y90" s="8">
        <v>24</v>
      </c>
      <c r="Z90" s="8">
        <v>25</v>
      </c>
      <c r="AA90" s="8">
        <v>26</v>
      </c>
      <c r="AB90" s="8">
        <v>27</v>
      </c>
      <c r="AC90" s="8">
        <v>28</v>
      </c>
      <c r="AD90" s="8">
        <v>29</v>
      </c>
      <c r="AE90" s="8">
        <v>30</v>
      </c>
      <c r="AG90" s="8"/>
      <c r="AH90" s="8"/>
    </row>
    <row r="91" spans="1:34">
      <c r="A91" s="8" t="s">
        <v>222</v>
      </c>
      <c r="B91" s="3" t="s">
        <v>193</v>
      </c>
      <c r="C91" s="8" t="s">
        <v>118</v>
      </c>
      <c r="D91" s="8" t="s">
        <v>119</v>
      </c>
      <c r="E91" s="8" t="s">
        <v>120</v>
      </c>
      <c r="F91" s="8" t="s">
        <v>121</v>
      </c>
      <c r="G91" s="8" t="s">
        <v>122</v>
      </c>
      <c r="H91" s="8" t="s">
        <v>123</v>
      </c>
      <c r="I91" s="8" t="s">
        <v>124</v>
      </c>
      <c r="J91" s="8" t="s">
        <v>125</v>
      </c>
      <c r="K91" s="8" t="s">
        <v>126</v>
      </c>
      <c r="L91" s="8" t="s">
        <v>127</v>
      </c>
      <c r="M91" s="8" t="s">
        <v>128</v>
      </c>
      <c r="N91" s="8" t="s">
        <v>129</v>
      </c>
      <c r="O91" s="8" t="s">
        <v>130</v>
      </c>
      <c r="P91" s="8" t="s">
        <v>131</v>
      </c>
      <c r="Q91" s="8" t="s">
        <v>132</v>
      </c>
      <c r="R91" s="8" t="s">
        <v>133</v>
      </c>
      <c r="S91" s="8" t="s">
        <v>134</v>
      </c>
      <c r="T91" s="8" t="s">
        <v>135</v>
      </c>
      <c r="U91" s="8" t="s">
        <v>136</v>
      </c>
      <c r="V91" s="8" t="s">
        <v>137</v>
      </c>
      <c r="W91" s="8" t="s">
        <v>138</v>
      </c>
      <c r="X91" s="8" t="s">
        <v>139</v>
      </c>
      <c r="Y91" s="8" t="s">
        <v>140</v>
      </c>
      <c r="Z91" s="8" t="s">
        <v>141</v>
      </c>
      <c r="AA91" s="8" t="s">
        <v>142</v>
      </c>
      <c r="AB91" s="8" t="s">
        <v>143</v>
      </c>
      <c r="AC91" s="8" t="s">
        <v>144</v>
      </c>
      <c r="AD91" s="8" t="s">
        <v>145</v>
      </c>
      <c r="AE91" s="8" t="s">
        <v>146</v>
      </c>
      <c r="AG91" s="8"/>
      <c r="AH91" s="8"/>
    </row>
    <row r="92" spans="1:34">
      <c r="A92" s="8">
        <v>0.25</v>
      </c>
      <c r="B92" s="3" t="s">
        <v>198</v>
      </c>
      <c r="C92" s="104" t="str">
        <f>IFERROR(VLOOKUP($B$89,'PLOs-TQF-Mapping'!$C$54:$AF$59,C$56)*C40,"")</f>
        <v/>
      </c>
      <c r="D92" s="104" t="str">
        <f>IFERROR(VLOOKUP($B$89,'PLOs-TQF-Mapping'!$C$54:$AF$59,D$56)*D40,"")</f>
        <v/>
      </c>
      <c r="E92" s="104" t="str">
        <f>IFERROR(VLOOKUP($B$89,'PLOs-TQF-Mapping'!$C$54:$AF$59,E$56)*E40,"")</f>
        <v/>
      </c>
      <c r="F92" s="104" t="str">
        <f>IFERROR(VLOOKUP($B$89,'PLOs-TQF-Mapping'!$C$54:$AF$59,F$56)*F40,"")</f>
        <v/>
      </c>
      <c r="G92" s="104" t="str">
        <f>IFERROR(VLOOKUP($B$89,'PLOs-TQF-Mapping'!$C$54:$AF$59,G$56)*G40,"")</f>
        <v/>
      </c>
      <c r="H92" s="104" t="str">
        <f>IFERROR(VLOOKUP($B$89,'PLOs-TQF-Mapping'!$C$54:$AF$59,H$56)*H40,"")</f>
        <v/>
      </c>
      <c r="I92" s="104" t="str">
        <f>IFERROR(VLOOKUP($B$89,'PLOs-TQF-Mapping'!$C$54:$AF$59,I$56)*I40,"")</f>
        <v/>
      </c>
      <c r="J92" s="104" t="str">
        <f>IFERROR(VLOOKUP($B$89,'PLOs-TQF-Mapping'!$C$54:$AF$59,J$56)*J40,"")</f>
        <v/>
      </c>
      <c r="K92" s="104" t="str">
        <f>IFERROR(VLOOKUP($B$89,'PLOs-TQF-Mapping'!$C$54:$AF$59,K$56)*K40,"")</f>
        <v/>
      </c>
      <c r="L92" s="104" t="str">
        <f>IFERROR(VLOOKUP($B$89,'PLOs-TQF-Mapping'!$C$54:$AF$59,L$56)*L40,"")</f>
        <v/>
      </c>
      <c r="M92" s="104" t="str">
        <f>IFERROR(VLOOKUP($B$89,'PLOs-TQF-Mapping'!$C$54:$AF$59,M$56)*M40,"")</f>
        <v/>
      </c>
      <c r="N92" s="104" t="str">
        <f>IFERROR(VLOOKUP($B$89,'PLOs-TQF-Mapping'!$C$54:$AF$59,N$56)*N40,"")</f>
        <v/>
      </c>
      <c r="O92" s="104" t="str">
        <f>IFERROR(VLOOKUP($B$89,'PLOs-TQF-Mapping'!$C$54:$AF$59,O$56)*O40,"")</f>
        <v/>
      </c>
      <c r="P92" s="104" t="str">
        <f>IFERROR(VLOOKUP($B$89,'PLOs-TQF-Mapping'!$C$54:$AF$59,P$56)*P40,"")</f>
        <v/>
      </c>
      <c r="Q92" s="104" t="str">
        <f>IFERROR(VLOOKUP($B$89,'PLOs-TQF-Mapping'!$C$54:$AF$59,Q$56)*Q40,"")</f>
        <v/>
      </c>
      <c r="R92" s="104" t="str">
        <f>IFERROR(VLOOKUP($B$89,'PLOs-TQF-Mapping'!$C$54:$AF$59,R$56)*R40,"")</f>
        <v/>
      </c>
      <c r="S92" s="104" t="str">
        <f>IFERROR(VLOOKUP($B$89,'PLOs-TQF-Mapping'!$C$54:$AF$59,S$56)*S40,"")</f>
        <v/>
      </c>
      <c r="T92" s="104" t="str">
        <f>IFERROR(VLOOKUP($B$89,'PLOs-TQF-Mapping'!$C$54:$AF$59,T$56)*T40,"")</f>
        <v/>
      </c>
      <c r="U92" s="104" t="str">
        <f>IFERROR(VLOOKUP($B$89,'PLOs-TQF-Mapping'!$C$54:$AF$59,U$56)*U40,"")</f>
        <v/>
      </c>
      <c r="V92" s="104" t="str">
        <f>IFERROR(VLOOKUP($B$89,'PLOs-TQF-Mapping'!$C$54:$AF$59,V$56)*V40,"")</f>
        <v/>
      </c>
      <c r="W92" s="104" t="str">
        <f>IFERROR(VLOOKUP($B$89,'PLOs-TQF-Mapping'!$C$54:$AF$59,W$56)*W40,"")</f>
        <v/>
      </c>
      <c r="X92" s="104" t="str">
        <f>IFERROR(VLOOKUP($B$89,'PLOs-TQF-Mapping'!$C$54:$AF$59,X$56)*X40,"")</f>
        <v/>
      </c>
      <c r="Y92" s="104" t="str">
        <f>IFERROR(VLOOKUP($B$89,'PLOs-TQF-Mapping'!$C$54:$AF$59,Y$56)*Y40,"")</f>
        <v/>
      </c>
      <c r="Z92" s="104" t="str">
        <f>IFERROR(VLOOKUP($B$89,'PLOs-TQF-Mapping'!$C$54:$AF$59,Z$56)*Z40,"")</f>
        <v/>
      </c>
      <c r="AA92" s="104" t="str">
        <f>IFERROR(VLOOKUP($B$89,'PLOs-TQF-Mapping'!$C$54:$AF$59,AA$56)*AA40,"")</f>
        <v/>
      </c>
      <c r="AB92" s="104" t="str">
        <f>IFERROR(VLOOKUP($B$89,'PLOs-TQF-Mapping'!$C$54:$AF$59,AB$56)*AB40,"")</f>
        <v/>
      </c>
      <c r="AC92" s="104" t="str">
        <f>IFERROR(VLOOKUP($B$89,'PLOs-TQF-Mapping'!$C$54:$AF$59,AC$56)*AC40,"")</f>
        <v/>
      </c>
      <c r="AD92" s="104" t="str">
        <f>IFERROR(VLOOKUP($B$89,'PLOs-TQF-Mapping'!$C$54:$AF$59,AD$56)*AD40,"")</f>
        <v/>
      </c>
      <c r="AE92" s="104" t="str">
        <f>IFERROR(VLOOKUP($B$89,'PLOs-TQF-Mapping'!$C$54:$AF$59,AE$56)*AE40,"")</f>
        <v/>
      </c>
      <c r="AF92" s="8" t="str">
        <f>IF(SUM(C92:AE92)&gt;0,SUM(C92:AE92),"")</f>
        <v/>
      </c>
      <c r="AG92" s="8"/>
      <c r="AH92" s="8"/>
    </row>
    <row r="93" spans="1:34">
      <c r="A93" s="8">
        <v>0.3</v>
      </c>
      <c r="B93" s="3" t="s">
        <v>199</v>
      </c>
      <c r="C93" s="104" t="str">
        <f>IFERROR(VLOOKUP($B$89,'PLOs-TQF-Mapping'!$C$54:$AF$59,C$56)*C41,"")</f>
        <v/>
      </c>
      <c r="D93" s="104" t="str">
        <f>IFERROR(VLOOKUP($B$89,'PLOs-TQF-Mapping'!$C$54:$AF$59,D$56)*D41,"")</f>
        <v/>
      </c>
      <c r="E93" s="104" t="str">
        <f>IFERROR(VLOOKUP($B$89,'PLOs-TQF-Mapping'!$C$54:$AF$59,E$56)*E41,"")</f>
        <v/>
      </c>
      <c r="F93" s="104" t="str">
        <f>IFERROR(VLOOKUP($B$89,'PLOs-TQF-Mapping'!$C$54:$AF$59,F$56)*F41,"")</f>
        <v/>
      </c>
      <c r="G93" s="104" t="str">
        <f>IFERROR(VLOOKUP($B$89,'PLOs-TQF-Mapping'!$C$54:$AF$59,G$56)*G41,"")</f>
        <v/>
      </c>
      <c r="H93" s="104" t="str">
        <f>IFERROR(VLOOKUP($B$89,'PLOs-TQF-Mapping'!$C$54:$AF$59,H$56)*H41,"")</f>
        <v/>
      </c>
      <c r="I93" s="104" t="str">
        <f>IFERROR(VLOOKUP($B$89,'PLOs-TQF-Mapping'!$C$54:$AF$59,I$56)*I41,"")</f>
        <v/>
      </c>
      <c r="J93" s="104" t="str">
        <f>IFERROR(VLOOKUP($B$89,'PLOs-TQF-Mapping'!$C$54:$AF$59,J$56)*J41,"")</f>
        <v/>
      </c>
      <c r="K93" s="104" t="str">
        <f>IFERROR(VLOOKUP($B$89,'PLOs-TQF-Mapping'!$C$54:$AF$59,K$56)*K41,"")</f>
        <v/>
      </c>
      <c r="L93" s="104" t="str">
        <f>IFERROR(VLOOKUP($B$89,'PLOs-TQF-Mapping'!$C$54:$AF$59,L$56)*L41,"")</f>
        <v/>
      </c>
      <c r="M93" s="104" t="str">
        <f>IFERROR(VLOOKUP($B$89,'PLOs-TQF-Mapping'!$C$54:$AF$59,M$56)*M41,"")</f>
        <v/>
      </c>
      <c r="N93" s="104" t="str">
        <f>IFERROR(VLOOKUP($B$89,'PLOs-TQF-Mapping'!$C$54:$AF$59,N$56)*N41,"")</f>
        <v/>
      </c>
      <c r="O93" s="104" t="str">
        <f>IFERROR(VLOOKUP($B$89,'PLOs-TQF-Mapping'!$C$54:$AF$59,O$56)*O41,"")</f>
        <v/>
      </c>
      <c r="P93" s="104" t="str">
        <f>IFERROR(VLOOKUP($B$89,'PLOs-TQF-Mapping'!$C$54:$AF$59,P$56)*P41,"")</f>
        <v/>
      </c>
      <c r="Q93" s="104" t="str">
        <f>IFERROR(VLOOKUP($B$89,'PLOs-TQF-Mapping'!$C$54:$AF$59,Q$56)*Q41,"")</f>
        <v/>
      </c>
      <c r="R93" s="104">
        <f>IFERROR(VLOOKUP($B$89,'PLOs-TQF-Mapping'!$C$54:$AF$59,R$56)*R41,"")</f>
        <v>0.88229425030041642</v>
      </c>
      <c r="S93" s="104" t="str">
        <f>IFERROR(VLOOKUP($B$89,'PLOs-TQF-Mapping'!$C$54:$AF$59,S$56)*S41,"")</f>
        <v/>
      </c>
      <c r="T93" s="104" t="str">
        <f>IFERROR(VLOOKUP($B$89,'PLOs-TQF-Mapping'!$C$54:$AF$59,T$56)*T41,"")</f>
        <v/>
      </c>
      <c r="U93" s="104" t="str">
        <f>IFERROR(VLOOKUP($B$89,'PLOs-TQF-Mapping'!$C$54:$AF$59,U$56)*U41,"")</f>
        <v/>
      </c>
      <c r="V93" s="104" t="str">
        <f>IFERROR(VLOOKUP($B$89,'PLOs-TQF-Mapping'!$C$54:$AF$59,V$56)*V41,"")</f>
        <v/>
      </c>
      <c r="W93" s="104" t="str">
        <f>IFERROR(VLOOKUP($B$89,'PLOs-TQF-Mapping'!$C$54:$AF$59,W$56)*W41,"")</f>
        <v/>
      </c>
      <c r="X93" s="104" t="str">
        <f>IFERROR(VLOOKUP($B$89,'PLOs-TQF-Mapping'!$C$54:$AF$59,X$56)*X41,"")</f>
        <v/>
      </c>
      <c r="Y93" s="104" t="str">
        <f>IFERROR(VLOOKUP($B$89,'PLOs-TQF-Mapping'!$C$54:$AF$59,Y$56)*Y41,"")</f>
        <v/>
      </c>
      <c r="Z93" s="104" t="str">
        <f>IFERROR(VLOOKUP($B$89,'PLOs-TQF-Mapping'!$C$54:$AF$59,Z$56)*Z41,"")</f>
        <v/>
      </c>
      <c r="AA93" s="104" t="str">
        <f>IFERROR(VLOOKUP($B$89,'PLOs-TQF-Mapping'!$C$54:$AF$59,AA$56)*AA41,"")</f>
        <v/>
      </c>
      <c r="AB93" s="104" t="str">
        <f>IFERROR(VLOOKUP($B$89,'PLOs-TQF-Mapping'!$C$54:$AF$59,AB$56)*AB41,"")</f>
        <v/>
      </c>
      <c r="AC93" s="104" t="str">
        <f>IFERROR(VLOOKUP($B$89,'PLOs-TQF-Mapping'!$C$54:$AF$59,AC$56)*AC41,"")</f>
        <v/>
      </c>
      <c r="AD93" s="104" t="str">
        <f>IFERROR(VLOOKUP($B$89,'PLOs-TQF-Mapping'!$C$54:$AF$59,AD$56)*AD41,"")</f>
        <v/>
      </c>
      <c r="AE93" s="104" t="str">
        <f>IFERROR(VLOOKUP($B$89,'PLOs-TQF-Mapping'!$C$54:$AF$59,AE$56)*AE41,"")</f>
        <v/>
      </c>
      <c r="AF93" s="8">
        <f t="shared" ref="AF93:AF104" si="16">IF(SUM(C93:AE93)&gt;0,SUM(C93:AE93),"")</f>
        <v>0.88229425030041642</v>
      </c>
      <c r="AG93" s="8"/>
      <c r="AH93" s="8"/>
    </row>
    <row r="94" spans="1:34">
      <c r="A94" s="8">
        <v>7.4999999999999997E-2</v>
      </c>
      <c r="B94" s="3" t="s">
        <v>200</v>
      </c>
      <c r="C94" s="104" t="str">
        <f>IFERROR(VLOOKUP($B$89,'PLOs-TQF-Mapping'!$C$54:$AF$59,C$56)*C42,"")</f>
        <v/>
      </c>
      <c r="D94" s="104" t="str">
        <f>IFERROR(VLOOKUP($B$89,'PLOs-TQF-Mapping'!$C$54:$AF$59,D$56)*D42,"")</f>
        <v/>
      </c>
      <c r="E94" s="104" t="str">
        <f>IFERROR(VLOOKUP($B$89,'PLOs-TQF-Mapping'!$C$54:$AF$59,E$56)*E42,"")</f>
        <v/>
      </c>
      <c r="F94" s="104" t="str">
        <f>IFERROR(VLOOKUP($B$89,'PLOs-TQF-Mapping'!$C$54:$AF$59,F$56)*F42,"")</f>
        <v/>
      </c>
      <c r="G94" s="104" t="str">
        <f>IFERROR(VLOOKUP($B$89,'PLOs-TQF-Mapping'!$C$54:$AF$59,G$56)*G42,"")</f>
        <v/>
      </c>
      <c r="H94" s="104" t="str">
        <f>IFERROR(VLOOKUP($B$89,'PLOs-TQF-Mapping'!$C$54:$AF$59,H$56)*H42,"")</f>
        <v/>
      </c>
      <c r="I94" s="104" t="str">
        <f>IFERROR(VLOOKUP($B$89,'PLOs-TQF-Mapping'!$C$54:$AF$59,I$56)*I42,"")</f>
        <v/>
      </c>
      <c r="J94" s="104" t="str">
        <f>IFERROR(VLOOKUP($B$89,'PLOs-TQF-Mapping'!$C$54:$AF$59,J$56)*J42,"")</f>
        <v/>
      </c>
      <c r="K94" s="104" t="str">
        <f>IFERROR(VLOOKUP($B$89,'PLOs-TQF-Mapping'!$C$54:$AF$59,K$56)*K42,"")</f>
        <v/>
      </c>
      <c r="L94" s="104" t="str">
        <f>IFERROR(VLOOKUP($B$89,'PLOs-TQF-Mapping'!$C$54:$AF$59,L$56)*L42,"")</f>
        <v/>
      </c>
      <c r="M94" s="104" t="str">
        <f>IFERROR(VLOOKUP($B$89,'PLOs-TQF-Mapping'!$C$54:$AF$59,M$56)*M42,"")</f>
        <v/>
      </c>
      <c r="N94" s="104" t="str">
        <f>IFERROR(VLOOKUP($B$89,'PLOs-TQF-Mapping'!$C$54:$AF$59,N$56)*N42,"")</f>
        <v/>
      </c>
      <c r="O94" s="104" t="str">
        <f>IFERROR(VLOOKUP($B$89,'PLOs-TQF-Mapping'!$C$54:$AF$59,O$56)*O42,"")</f>
        <v/>
      </c>
      <c r="P94" s="104" t="str">
        <f>IFERROR(VLOOKUP($B$89,'PLOs-TQF-Mapping'!$C$54:$AF$59,P$56)*P42,"")</f>
        <v/>
      </c>
      <c r="Q94" s="104" t="str">
        <f>IFERROR(VLOOKUP($B$89,'PLOs-TQF-Mapping'!$C$54:$AF$59,Q$56)*Q42,"")</f>
        <v/>
      </c>
      <c r="R94" s="104" t="str">
        <f>IFERROR(VLOOKUP($B$89,'PLOs-TQF-Mapping'!$C$54:$AF$59,R$56)*R42,"")</f>
        <v/>
      </c>
      <c r="S94" s="104" t="str">
        <f>IFERROR(VLOOKUP($B$89,'PLOs-TQF-Mapping'!$C$54:$AF$59,S$56)*S42,"")</f>
        <v/>
      </c>
      <c r="T94" s="104" t="str">
        <f>IFERROR(VLOOKUP($B$89,'PLOs-TQF-Mapping'!$C$54:$AF$59,T$56)*T42,"")</f>
        <v/>
      </c>
      <c r="U94" s="104" t="str">
        <f>IFERROR(VLOOKUP($B$89,'PLOs-TQF-Mapping'!$C$54:$AF$59,U$56)*U42,"")</f>
        <v/>
      </c>
      <c r="V94" s="104" t="str">
        <f>IFERROR(VLOOKUP($B$89,'PLOs-TQF-Mapping'!$C$54:$AF$59,V$56)*V42,"")</f>
        <v/>
      </c>
      <c r="W94" s="104" t="str">
        <f>IFERROR(VLOOKUP($B$89,'PLOs-TQF-Mapping'!$C$54:$AF$59,W$56)*W42,"")</f>
        <v/>
      </c>
      <c r="X94" s="104" t="str">
        <f>IFERROR(VLOOKUP($B$89,'PLOs-TQF-Mapping'!$C$54:$AF$59,X$56)*X42,"")</f>
        <v/>
      </c>
      <c r="Y94" s="104" t="str">
        <f>IFERROR(VLOOKUP($B$89,'PLOs-TQF-Mapping'!$C$54:$AF$59,Y$56)*Y42,"")</f>
        <v/>
      </c>
      <c r="Z94" s="104" t="str">
        <f>IFERROR(VLOOKUP($B$89,'PLOs-TQF-Mapping'!$C$54:$AF$59,Z$56)*Z42,"")</f>
        <v/>
      </c>
      <c r="AA94" s="104" t="str">
        <f>IFERROR(VLOOKUP($B$89,'PLOs-TQF-Mapping'!$C$54:$AF$59,AA$56)*AA42,"")</f>
        <v/>
      </c>
      <c r="AB94" s="104" t="str">
        <f>IFERROR(VLOOKUP($B$89,'PLOs-TQF-Mapping'!$C$54:$AF$59,AB$56)*AB42,"")</f>
        <v/>
      </c>
      <c r="AC94" s="104" t="str">
        <f>IFERROR(VLOOKUP($B$89,'PLOs-TQF-Mapping'!$C$54:$AF$59,AC$56)*AC42,"")</f>
        <v/>
      </c>
      <c r="AD94" s="104" t="str">
        <f>IFERROR(VLOOKUP($B$89,'PLOs-TQF-Mapping'!$C$54:$AF$59,AD$56)*AD42,"")</f>
        <v/>
      </c>
      <c r="AE94" s="104" t="str">
        <f>IFERROR(VLOOKUP($B$89,'PLOs-TQF-Mapping'!$C$54:$AF$59,AE$56)*AE42,"")</f>
        <v/>
      </c>
      <c r="AF94" s="8" t="str">
        <f t="shared" si="16"/>
        <v/>
      </c>
      <c r="AG94" s="8"/>
      <c r="AH94" s="8"/>
    </row>
    <row r="95" spans="1:34">
      <c r="A95" s="8">
        <v>7.4999999999999997E-2</v>
      </c>
      <c r="B95" s="3" t="s">
        <v>201</v>
      </c>
      <c r="C95" s="104" t="str">
        <f>IFERROR(VLOOKUP($B$89,'PLOs-TQF-Mapping'!$C$54:$AF$59,C$56)*C43,"")</f>
        <v/>
      </c>
      <c r="D95" s="104" t="str">
        <f>IFERROR(VLOOKUP($B$89,'PLOs-TQF-Mapping'!$C$54:$AF$59,D$56)*D43,"")</f>
        <v/>
      </c>
      <c r="E95" s="104" t="str">
        <f>IFERROR(VLOOKUP($B$89,'PLOs-TQF-Mapping'!$C$54:$AF$59,E$56)*E43,"")</f>
        <v/>
      </c>
      <c r="F95" s="104" t="str">
        <f>IFERROR(VLOOKUP($B$89,'PLOs-TQF-Mapping'!$C$54:$AF$59,F$56)*F43,"")</f>
        <v/>
      </c>
      <c r="G95" s="104" t="str">
        <f>IFERROR(VLOOKUP($B$89,'PLOs-TQF-Mapping'!$C$54:$AF$59,G$56)*G43,"")</f>
        <v/>
      </c>
      <c r="H95" s="104" t="str">
        <f>IFERROR(VLOOKUP($B$89,'PLOs-TQF-Mapping'!$C$54:$AF$59,H$56)*H43,"")</f>
        <v/>
      </c>
      <c r="I95" s="104" t="str">
        <f>IFERROR(VLOOKUP($B$89,'PLOs-TQF-Mapping'!$C$54:$AF$59,I$56)*I43,"")</f>
        <v/>
      </c>
      <c r="J95" s="104" t="str">
        <f>IFERROR(VLOOKUP($B$89,'PLOs-TQF-Mapping'!$C$54:$AF$59,J$56)*J43,"")</f>
        <v/>
      </c>
      <c r="K95" s="104" t="str">
        <f>IFERROR(VLOOKUP($B$89,'PLOs-TQF-Mapping'!$C$54:$AF$59,K$56)*K43,"")</f>
        <v/>
      </c>
      <c r="L95" s="104" t="str">
        <f>IFERROR(VLOOKUP($B$89,'PLOs-TQF-Mapping'!$C$54:$AF$59,L$56)*L43,"")</f>
        <v/>
      </c>
      <c r="M95" s="104" t="str">
        <f>IFERROR(VLOOKUP($B$89,'PLOs-TQF-Mapping'!$C$54:$AF$59,M$56)*M43,"")</f>
        <v/>
      </c>
      <c r="N95" s="104" t="str">
        <f>IFERROR(VLOOKUP($B$89,'PLOs-TQF-Mapping'!$C$54:$AF$59,N$56)*N43,"")</f>
        <v/>
      </c>
      <c r="O95" s="104" t="str">
        <f>IFERROR(VLOOKUP($B$89,'PLOs-TQF-Mapping'!$C$54:$AF$59,O$56)*O43,"")</f>
        <v/>
      </c>
      <c r="P95" s="104" t="str">
        <f>IFERROR(VLOOKUP($B$89,'PLOs-TQF-Mapping'!$C$54:$AF$59,P$56)*P43,"")</f>
        <v/>
      </c>
      <c r="Q95" s="104" t="str">
        <f>IFERROR(VLOOKUP($B$89,'PLOs-TQF-Mapping'!$C$54:$AF$59,Q$56)*Q43,"")</f>
        <v/>
      </c>
      <c r="R95" s="104" t="str">
        <f>IFERROR(VLOOKUP($B$89,'PLOs-TQF-Mapping'!$C$54:$AF$59,R$56)*R43,"")</f>
        <v/>
      </c>
      <c r="S95" s="104" t="str">
        <f>IFERROR(VLOOKUP($B$89,'PLOs-TQF-Mapping'!$C$54:$AF$59,S$56)*S43,"")</f>
        <v/>
      </c>
      <c r="T95" s="104" t="str">
        <f>IFERROR(VLOOKUP($B$89,'PLOs-TQF-Mapping'!$C$54:$AF$59,T$56)*T43,"")</f>
        <v/>
      </c>
      <c r="U95" s="104" t="str">
        <f>IFERROR(VLOOKUP($B$89,'PLOs-TQF-Mapping'!$C$54:$AF$59,U$56)*U43,"")</f>
        <v/>
      </c>
      <c r="V95" s="104" t="str">
        <f>IFERROR(VLOOKUP($B$89,'PLOs-TQF-Mapping'!$C$54:$AF$59,V$56)*V43,"")</f>
        <v/>
      </c>
      <c r="W95" s="104" t="str">
        <f>IFERROR(VLOOKUP($B$89,'PLOs-TQF-Mapping'!$C$54:$AF$59,W$56)*W43,"")</f>
        <v/>
      </c>
      <c r="X95" s="104" t="str">
        <f>IFERROR(VLOOKUP($B$89,'PLOs-TQF-Mapping'!$C$54:$AF$59,X$56)*X43,"")</f>
        <v/>
      </c>
      <c r="Y95" s="104" t="str">
        <f>IFERROR(VLOOKUP($B$89,'PLOs-TQF-Mapping'!$C$54:$AF$59,Y$56)*Y43,"")</f>
        <v/>
      </c>
      <c r="Z95" s="104" t="str">
        <f>IFERROR(VLOOKUP($B$89,'PLOs-TQF-Mapping'!$C$54:$AF$59,Z$56)*Z43,"")</f>
        <v/>
      </c>
      <c r="AA95" s="104" t="str">
        <f>IFERROR(VLOOKUP($B$89,'PLOs-TQF-Mapping'!$C$54:$AF$59,AA$56)*AA43,"")</f>
        <v/>
      </c>
      <c r="AB95" s="104" t="str">
        <f>IFERROR(VLOOKUP($B$89,'PLOs-TQF-Mapping'!$C$54:$AF$59,AB$56)*AB43,"")</f>
        <v/>
      </c>
      <c r="AC95" s="104" t="str">
        <f>IFERROR(VLOOKUP($B$89,'PLOs-TQF-Mapping'!$C$54:$AF$59,AC$56)*AC43,"")</f>
        <v/>
      </c>
      <c r="AD95" s="104" t="str">
        <f>IFERROR(VLOOKUP($B$89,'PLOs-TQF-Mapping'!$C$54:$AF$59,AD$56)*AD43,"")</f>
        <v/>
      </c>
      <c r="AE95" s="104" t="str">
        <f>IFERROR(VLOOKUP($B$89,'PLOs-TQF-Mapping'!$C$54:$AF$59,AE$56)*AE43,"")</f>
        <v/>
      </c>
      <c r="AF95" s="8" t="str">
        <f t="shared" si="16"/>
        <v/>
      </c>
      <c r="AG95" s="8"/>
      <c r="AH95" s="8"/>
    </row>
    <row r="96" spans="1:34">
      <c r="A96" s="8">
        <v>0</v>
      </c>
      <c r="B96" s="3" t="s">
        <v>202</v>
      </c>
      <c r="C96" s="104" t="str">
        <f>IFERROR(VLOOKUP($B$89,'PLOs-TQF-Mapping'!$C$54:$AF$59,C$56)*C44,"")</f>
        <v/>
      </c>
      <c r="D96" s="104" t="str">
        <f>IFERROR(VLOOKUP($B$89,'PLOs-TQF-Mapping'!$C$54:$AF$59,D$56)*D44,"")</f>
        <v/>
      </c>
      <c r="E96" s="104" t="str">
        <f>IFERROR(VLOOKUP($B$89,'PLOs-TQF-Mapping'!$C$54:$AF$59,E$56)*E44,"")</f>
        <v/>
      </c>
      <c r="F96" s="104" t="str">
        <f>IFERROR(VLOOKUP($B$89,'PLOs-TQF-Mapping'!$C$54:$AF$59,F$56)*F44,"")</f>
        <v/>
      </c>
      <c r="G96" s="104" t="str">
        <f>IFERROR(VLOOKUP($B$89,'PLOs-TQF-Mapping'!$C$54:$AF$59,G$56)*G44,"")</f>
        <v/>
      </c>
      <c r="H96" s="104" t="str">
        <f>IFERROR(VLOOKUP($B$89,'PLOs-TQF-Mapping'!$C$54:$AF$59,H$56)*H44,"")</f>
        <v/>
      </c>
      <c r="I96" s="104" t="str">
        <f>IFERROR(VLOOKUP($B$89,'PLOs-TQF-Mapping'!$C$54:$AF$59,I$56)*I44,"")</f>
        <v/>
      </c>
      <c r="J96" s="104" t="str">
        <f>IFERROR(VLOOKUP($B$89,'PLOs-TQF-Mapping'!$C$54:$AF$59,J$56)*J44,"")</f>
        <v/>
      </c>
      <c r="K96" s="104" t="str">
        <f>IFERROR(VLOOKUP($B$89,'PLOs-TQF-Mapping'!$C$54:$AF$59,K$56)*K44,"")</f>
        <v/>
      </c>
      <c r="L96" s="104" t="str">
        <f>IFERROR(VLOOKUP($B$89,'PLOs-TQF-Mapping'!$C$54:$AF$59,L$56)*L44,"")</f>
        <v/>
      </c>
      <c r="M96" s="104" t="str">
        <f>IFERROR(VLOOKUP($B$89,'PLOs-TQF-Mapping'!$C$54:$AF$59,M$56)*M44,"")</f>
        <v/>
      </c>
      <c r="N96" s="104" t="str">
        <f>IFERROR(VLOOKUP($B$89,'PLOs-TQF-Mapping'!$C$54:$AF$59,N$56)*N44,"")</f>
        <v/>
      </c>
      <c r="O96" s="104" t="str">
        <f>IFERROR(VLOOKUP($B$89,'PLOs-TQF-Mapping'!$C$54:$AF$59,O$56)*O44,"")</f>
        <v/>
      </c>
      <c r="P96" s="104" t="str">
        <f>IFERROR(VLOOKUP($B$89,'PLOs-TQF-Mapping'!$C$54:$AF$59,P$56)*P44,"")</f>
        <v/>
      </c>
      <c r="Q96" s="104" t="str">
        <f>IFERROR(VLOOKUP($B$89,'PLOs-TQF-Mapping'!$C$54:$AF$59,Q$56)*Q44,"")</f>
        <v/>
      </c>
      <c r="R96" s="104" t="str">
        <f>IFERROR(VLOOKUP($B$89,'PLOs-TQF-Mapping'!$C$54:$AF$59,R$56)*R44,"")</f>
        <v/>
      </c>
      <c r="S96" s="104" t="str">
        <f>IFERROR(VLOOKUP($B$89,'PLOs-TQF-Mapping'!$C$54:$AF$59,S$56)*S44,"")</f>
        <v/>
      </c>
      <c r="T96" s="104" t="str">
        <f>IFERROR(VLOOKUP($B$89,'PLOs-TQF-Mapping'!$C$54:$AF$59,T$56)*T44,"")</f>
        <v/>
      </c>
      <c r="U96" s="104" t="str">
        <f>IFERROR(VLOOKUP($B$89,'PLOs-TQF-Mapping'!$C$54:$AF$59,U$56)*U44,"")</f>
        <v/>
      </c>
      <c r="V96" s="104" t="str">
        <f>IFERROR(VLOOKUP($B$89,'PLOs-TQF-Mapping'!$C$54:$AF$59,V$56)*V44,"")</f>
        <v/>
      </c>
      <c r="W96" s="104" t="str">
        <f>IFERROR(VLOOKUP($B$89,'PLOs-TQF-Mapping'!$C$54:$AF$59,W$56)*W44,"")</f>
        <v/>
      </c>
      <c r="X96" s="104" t="str">
        <f>IFERROR(VLOOKUP($B$89,'PLOs-TQF-Mapping'!$C$54:$AF$59,X$56)*X44,"")</f>
        <v/>
      </c>
      <c r="Y96" s="104" t="str">
        <f>IFERROR(VLOOKUP($B$89,'PLOs-TQF-Mapping'!$C$54:$AF$59,Y$56)*Y44,"")</f>
        <v/>
      </c>
      <c r="Z96" s="104" t="str">
        <f>IFERROR(VLOOKUP($B$89,'PLOs-TQF-Mapping'!$C$54:$AF$59,Z$56)*Z44,"")</f>
        <v/>
      </c>
      <c r="AA96" s="104" t="str">
        <f>IFERROR(VLOOKUP($B$89,'PLOs-TQF-Mapping'!$C$54:$AF$59,AA$56)*AA44,"")</f>
        <v/>
      </c>
      <c r="AB96" s="104" t="str">
        <f>IFERROR(VLOOKUP($B$89,'PLOs-TQF-Mapping'!$C$54:$AF$59,AB$56)*AB44,"")</f>
        <v/>
      </c>
      <c r="AC96" s="104" t="str">
        <f>IFERROR(VLOOKUP($B$89,'PLOs-TQF-Mapping'!$C$54:$AF$59,AC$56)*AC44,"")</f>
        <v/>
      </c>
      <c r="AD96" s="104" t="str">
        <f>IFERROR(VLOOKUP($B$89,'PLOs-TQF-Mapping'!$C$54:$AF$59,AD$56)*AD44,"")</f>
        <v/>
      </c>
      <c r="AE96" s="104" t="str">
        <f>IFERROR(VLOOKUP($B$89,'PLOs-TQF-Mapping'!$C$54:$AF$59,AE$56)*AE44,"")</f>
        <v/>
      </c>
      <c r="AF96" s="8" t="str">
        <f t="shared" si="16"/>
        <v/>
      </c>
      <c r="AG96" s="8"/>
      <c r="AH96" s="8"/>
    </row>
    <row r="97" spans="1:34">
      <c r="A97" s="8">
        <v>0.2</v>
      </c>
      <c r="B97" s="3" t="s">
        <v>203</v>
      </c>
      <c r="C97" s="104" t="str">
        <f>IFERROR(VLOOKUP($B$89,'PLOs-TQF-Mapping'!$C$54:$AF$59,C$56)*C45,"")</f>
        <v/>
      </c>
      <c r="D97" s="104" t="str">
        <f>IFERROR(VLOOKUP($B$89,'PLOs-TQF-Mapping'!$C$54:$AF$59,D$56)*D45,"")</f>
        <v/>
      </c>
      <c r="E97" s="104" t="str">
        <f>IFERROR(VLOOKUP($B$89,'PLOs-TQF-Mapping'!$C$54:$AF$59,E$56)*E45,"")</f>
        <v/>
      </c>
      <c r="F97" s="104" t="str">
        <f>IFERROR(VLOOKUP($B$89,'PLOs-TQF-Mapping'!$C$54:$AF$59,F$56)*F45,"")</f>
        <v/>
      </c>
      <c r="G97" s="104" t="str">
        <f>IFERROR(VLOOKUP($B$89,'PLOs-TQF-Mapping'!$C$54:$AF$59,G$56)*G45,"")</f>
        <v/>
      </c>
      <c r="H97" s="104" t="str">
        <f>IFERROR(VLOOKUP($B$89,'PLOs-TQF-Mapping'!$C$54:$AF$59,H$56)*H45,"")</f>
        <v/>
      </c>
      <c r="I97" s="104" t="str">
        <f>IFERROR(VLOOKUP($B$89,'PLOs-TQF-Mapping'!$C$54:$AF$59,I$56)*I45,"")</f>
        <v/>
      </c>
      <c r="J97" s="104" t="str">
        <f>IFERROR(VLOOKUP($B$89,'PLOs-TQF-Mapping'!$C$54:$AF$59,J$56)*J45,"")</f>
        <v/>
      </c>
      <c r="K97" s="104" t="str">
        <f>IFERROR(VLOOKUP($B$89,'PLOs-TQF-Mapping'!$C$54:$AF$59,K$56)*K45,"")</f>
        <v/>
      </c>
      <c r="L97" s="104" t="str">
        <f>IFERROR(VLOOKUP($B$89,'PLOs-TQF-Mapping'!$C$54:$AF$59,L$56)*L45,"")</f>
        <v/>
      </c>
      <c r="M97" s="104" t="str">
        <f>IFERROR(VLOOKUP($B$89,'PLOs-TQF-Mapping'!$C$54:$AF$59,M$56)*M45,"")</f>
        <v/>
      </c>
      <c r="N97" s="104" t="str">
        <f>IFERROR(VLOOKUP($B$89,'PLOs-TQF-Mapping'!$C$54:$AF$59,N$56)*N45,"")</f>
        <v/>
      </c>
      <c r="O97" s="104" t="str">
        <f>IFERROR(VLOOKUP($B$89,'PLOs-TQF-Mapping'!$C$54:$AF$59,O$56)*O45,"")</f>
        <v/>
      </c>
      <c r="P97" s="104" t="str">
        <f>IFERROR(VLOOKUP($B$89,'PLOs-TQF-Mapping'!$C$54:$AF$59,P$56)*P45,"")</f>
        <v/>
      </c>
      <c r="Q97" s="104" t="str">
        <f>IFERROR(VLOOKUP($B$89,'PLOs-TQF-Mapping'!$C$54:$AF$59,Q$56)*Q45,"")</f>
        <v/>
      </c>
      <c r="R97" s="104" t="str">
        <f>IFERROR(VLOOKUP($B$89,'PLOs-TQF-Mapping'!$C$54:$AF$59,R$56)*R45,"")</f>
        <v/>
      </c>
      <c r="S97" s="104" t="str">
        <f>IFERROR(VLOOKUP($B$89,'PLOs-TQF-Mapping'!$C$54:$AF$59,S$56)*S45,"")</f>
        <v/>
      </c>
      <c r="T97" s="104" t="str">
        <f>IFERROR(VLOOKUP($B$89,'PLOs-TQF-Mapping'!$C$54:$AF$59,T$56)*T45,"")</f>
        <v/>
      </c>
      <c r="U97" s="104" t="str">
        <f>IFERROR(VLOOKUP($B$89,'PLOs-TQF-Mapping'!$C$54:$AF$59,U$56)*U45,"")</f>
        <v/>
      </c>
      <c r="V97" s="104" t="str">
        <f>IFERROR(VLOOKUP($B$89,'PLOs-TQF-Mapping'!$C$54:$AF$59,V$56)*V45,"")</f>
        <v/>
      </c>
      <c r="W97" s="104" t="str">
        <f>IFERROR(VLOOKUP($B$89,'PLOs-TQF-Mapping'!$C$54:$AF$59,W$56)*W45,"")</f>
        <v/>
      </c>
      <c r="X97" s="104" t="str">
        <f>IFERROR(VLOOKUP($B$89,'PLOs-TQF-Mapping'!$C$54:$AF$59,X$56)*X45,"")</f>
        <v/>
      </c>
      <c r="Y97" s="104" t="str">
        <f>IFERROR(VLOOKUP($B$89,'PLOs-TQF-Mapping'!$C$54:$AF$59,Y$56)*Y45,"")</f>
        <v/>
      </c>
      <c r="Z97" s="104" t="str">
        <f>IFERROR(VLOOKUP($B$89,'PLOs-TQF-Mapping'!$C$54:$AF$59,Z$56)*Z45,"")</f>
        <v/>
      </c>
      <c r="AA97" s="104" t="str">
        <f>IFERROR(VLOOKUP($B$89,'PLOs-TQF-Mapping'!$C$54:$AF$59,AA$56)*AA45,"")</f>
        <v/>
      </c>
      <c r="AB97" s="104" t="str">
        <f>IFERROR(VLOOKUP($B$89,'PLOs-TQF-Mapping'!$C$54:$AF$59,AB$56)*AB45,"")</f>
        <v/>
      </c>
      <c r="AC97" s="104" t="str">
        <f>IFERROR(VLOOKUP($B$89,'PLOs-TQF-Mapping'!$C$54:$AF$59,AC$56)*AC45,"")</f>
        <v/>
      </c>
      <c r="AD97" s="104" t="str">
        <f>IFERROR(VLOOKUP($B$89,'PLOs-TQF-Mapping'!$C$54:$AF$59,AD$56)*AD45,"")</f>
        <v/>
      </c>
      <c r="AE97" s="104" t="str">
        <f>IFERROR(VLOOKUP($B$89,'PLOs-TQF-Mapping'!$C$54:$AF$59,AE$56)*AE45,"")</f>
        <v/>
      </c>
      <c r="AF97" s="8" t="str">
        <f t="shared" si="16"/>
        <v/>
      </c>
      <c r="AG97" s="8"/>
      <c r="AH97" s="8"/>
    </row>
    <row r="98" spans="1:34">
      <c r="A98" s="8">
        <v>0</v>
      </c>
      <c r="B98" s="3" t="s">
        <v>204</v>
      </c>
      <c r="C98" s="104" t="str">
        <f>IFERROR(VLOOKUP($B$89,'PLOs-TQF-Mapping'!$C$54:$AF$59,C$56)*C46,"")</f>
        <v/>
      </c>
      <c r="D98" s="104" t="str">
        <f>IFERROR(VLOOKUP($B$89,'PLOs-TQF-Mapping'!$C$54:$AF$59,D$56)*D46,"")</f>
        <v/>
      </c>
      <c r="E98" s="104" t="str">
        <f>IFERROR(VLOOKUP($B$89,'PLOs-TQF-Mapping'!$C$54:$AF$59,E$56)*E46,"")</f>
        <v/>
      </c>
      <c r="F98" s="104" t="str">
        <f>IFERROR(VLOOKUP($B$89,'PLOs-TQF-Mapping'!$C$54:$AF$59,F$56)*F46,"")</f>
        <v/>
      </c>
      <c r="G98" s="104" t="str">
        <f>IFERROR(VLOOKUP($B$89,'PLOs-TQF-Mapping'!$C$54:$AF$59,G$56)*G46,"")</f>
        <v/>
      </c>
      <c r="H98" s="104" t="str">
        <f>IFERROR(VLOOKUP($B$89,'PLOs-TQF-Mapping'!$C$54:$AF$59,H$56)*H46,"")</f>
        <v/>
      </c>
      <c r="I98" s="104" t="str">
        <f>IFERROR(VLOOKUP($B$89,'PLOs-TQF-Mapping'!$C$54:$AF$59,I$56)*I46,"")</f>
        <v/>
      </c>
      <c r="J98" s="104" t="str">
        <f>IFERROR(VLOOKUP($B$89,'PLOs-TQF-Mapping'!$C$54:$AF$59,J$56)*J46,"")</f>
        <v/>
      </c>
      <c r="K98" s="104" t="str">
        <f>IFERROR(VLOOKUP($B$89,'PLOs-TQF-Mapping'!$C$54:$AF$59,K$56)*K46,"")</f>
        <v/>
      </c>
      <c r="L98" s="104" t="str">
        <f>IFERROR(VLOOKUP($B$89,'PLOs-TQF-Mapping'!$C$54:$AF$59,L$56)*L46,"")</f>
        <v/>
      </c>
      <c r="M98" s="104" t="str">
        <f>IFERROR(VLOOKUP($B$89,'PLOs-TQF-Mapping'!$C$54:$AF$59,M$56)*M46,"")</f>
        <v/>
      </c>
      <c r="N98" s="104" t="str">
        <f>IFERROR(VLOOKUP($B$89,'PLOs-TQF-Mapping'!$C$54:$AF$59,N$56)*N46,"")</f>
        <v/>
      </c>
      <c r="O98" s="104" t="str">
        <f>IFERROR(VLOOKUP($B$89,'PLOs-TQF-Mapping'!$C$54:$AF$59,O$56)*O46,"")</f>
        <v/>
      </c>
      <c r="P98" s="104" t="str">
        <f>IFERROR(VLOOKUP($B$89,'PLOs-TQF-Mapping'!$C$54:$AF$59,P$56)*P46,"")</f>
        <v/>
      </c>
      <c r="Q98" s="104" t="str">
        <f>IFERROR(VLOOKUP($B$89,'PLOs-TQF-Mapping'!$C$54:$AF$59,Q$56)*Q46,"")</f>
        <v/>
      </c>
      <c r="R98" s="104">
        <f>IFERROR(VLOOKUP($B$89,'PLOs-TQF-Mapping'!$C$54:$AF$59,R$56)*R46,"")</f>
        <v>0.88229425030041642</v>
      </c>
      <c r="S98" s="104" t="str">
        <f>IFERROR(VLOOKUP($B$89,'PLOs-TQF-Mapping'!$C$54:$AF$59,S$56)*S46,"")</f>
        <v/>
      </c>
      <c r="T98" s="104" t="str">
        <f>IFERROR(VLOOKUP($B$89,'PLOs-TQF-Mapping'!$C$54:$AF$59,T$56)*T46,"")</f>
        <v/>
      </c>
      <c r="U98" s="104" t="str">
        <f>IFERROR(VLOOKUP($B$89,'PLOs-TQF-Mapping'!$C$54:$AF$59,U$56)*U46,"")</f>
        <v/>
      </c>
      <c r="V98" s="104" t="str">
        <f>IFERROR(VLOOKUP($B$89,'PLOs-TQF-Mapping'!$C$54:$AF$59,V$56)*V46,"")</f>
        <v/>
      </c>
      <c r="W98" s="104" t="str">
        <f>IFERROR(VLOOKUP($B$89,'PLOs-TQF-Mapping'!$C$54:$AF$59,W$56)*W46,"")</f>
        <v/>
      </c>
      <c r="X98" s="104" t="str">
        <f>IFERROR(VLOOKUP($B$89,'PLOs-TQF-Mapping'!$C$54:$AF$59,X$56)*X46,"")</f>
        <v/>
      </c>
      <c r="Y98" s="104" t="str">
        <f>IFERROR(VLOOKUP($B$89,'PLOs-TQF-Mapping'!$C$54:$AF$59,Y$56)*Y46,"")</f>
        <v/>
      </c>
      <c r="Z98" s="104" t="str">
        <f>IFERROR(VLOOKUP($B$89,'PLOs-TQF-Mapping'!$C$54:$AF$59,Z$56)*Z46,"")</f>
        <v/>
      </c>
      <c r="AA98" s="104" t="str">
        <f>IFERROR(VLOOKUP($B$89,'PLOs-TQF-Mapping'!$C$54:$AF$59,AA$56)*AA46,"")</f>
        <v/>
      </c>
      <c r="AB98" s="104" t="str">
        <f>IFERROR(VLOOKUP($B$89,'PLOs-TQF-Mapping'!$C$54:$AF$59,AB$56)*AB46,"")</f>
        <v/>
      </c>
      <c r="AC98" s="104" t="str">
        <f>IFERROR(VLOOKUP($B$89,'PLOs-TQF-Mapping'!$C$54:$AF$59,AC$56)*AC46,"")</f>
        <v/>
      </c>
      <c r="AD98" s="104" t="str">
        <f>IFERROR(VLOOKUP($B$89,'PLOs-TQF-Mapping'!$C$54:$AF$59,AD$56)*AD46,"")</f>
        <v/>
      </c>
      <c r="AE98" s="104" t="str">
        <f>IFERROR(VLOOKUP($B$89,'PLOs-TQF-Mapping'!$C$54:$AF$59,AE$56)*AE46,"")</f>
        <v/>
      </c>
      <c r="AF98" s="8">
        <f t="shared" si="16"/>
        <v>0.88229425030041642</v>
      </c>
      <c r="AG98" s="8"/>
      <c r="AH98" s="8"/>
    </row>
    <row r="99" spans="1:34">
      <c r="A99" s="8">
        <v>0</v>
      </c>
      <c r="B99" s="3" t="s">
        <v>205</v>
      </c>
      <c r="C99" s="104" t="str">
        <f>IFERROR(VLOOKUP($B$89,'PLOs-TQF-Mapping'!$C$54:$AF$59,C$56)*C47,"")</f>
        <v/>
      </c>
      <c r="D99" s="104" t="str">
        <f>IFERROR(VLOOKUP($B$89,'PLOs-TQF-Mapping'!$C$54:$AF$59,D$56)*D47,"")</f>
        <v/>
      </c>
      <c r="E99" s="104" t="str">
        <f>IFERROR(VLOOKUP($B$89,'PLOs-TQF-Mapping'!$C$54:$AF$59,E$56)*E47,"")</f>
        <v/>
      </c>
      <c r="F99" s="104" t="str">
        <f>IFERROR(VLOOKUP($B$89,'PLOs-TQF-Mapping'!$C$54:$AF$59,F$56)*F47,"")</f>
        <v/>
      </c>
      <c r="G99" s="104" t="str">
        <f>IFERROR(VLOOKUP($B$89,'PLOs-TQF-Mapping'!$C$54:$AF$59,G$56)*G47,"")</f>
        <v/>
      </c>
      <c r="H99" s="104" t="str">
        <f>IFERROR(VLOOKUP($B$89,'PLOs-TQF-Mapping'!$C$54:$AF$59,H$56)*H47,"")</f>
        <v/>
      </c>
      <c r="I99" s="104" t="str">
        <f>IFERROR(VLOOKUP($B$89,'PLOs-TQF-Mapping'!$C$54:$AF$59,I$56)*I47,"")</f>
        <v/>
      </c>
      <c r="J99" s="104" t="str">
        <f>IFERROR(VLOOKUP($B$89,'PLOs-TQF-Mapping'!$C$54:$AF$59,J$56)*J47,"")</f>
        <v/>
      </c>
      <c r="K99" s="104" t="str">
        <f>IFERROR(VLOOKUP($B$89,'PLOs-TQF-Mapping'!$C$54:$AF$59,K$56)*K47,"")</f>
        <v/>
      </c>
      <c r="L99" s="104" t="str">
        <f>IFERROR(VLOOKUP($B$89,'PLOs-TQF-Mapping'!$C$54:$AF$59,L$56)*L47,"")</f>
        <v/>
      </c>
      <c r="M99" s="104" t="str">
        <f>IFERROR(VLOOKUP($B$89,'PLOs-TQF-Mapping'!$C$54:$AF$59,M$56)*M47,"")</f>
        <v/>
      </c>
      <c r="N99" s="104" t="str">
        <f>IFERROR(VLOOKUP($B$89,'PLOs-TQF-Mapping'!$C$54:$AF$59,N$56)*N47,"")</f>
        <v/>
      </c>
      <c r="O99" s="104" t="str">
        <f>IFERROR(VLOOKUP($B$89,'PLOs-TQF-Mapping'!$C$54:$AF$59,O$56)*O47,"")</f>
        <v/>
      </c>
      <c r="P99" s="104" t="str">
        <f>IFERROR(VLOOKUP($B$89,'PLOs-TQF-Mapping'!$C$54:$AF$59,P$56)*P47,"")</f>
        <v/>
      </c>
      <c r="Q99" s="104" t="str">
        <f>IFERROR(VLOOKUP($B$89,'PLOs-TQF-Mapping'!$C$54:$AF$59,Q$56)*Q47,"")</f>
        <v/>
      </c>
      <c r="R99" s="104" t="str">
        <f>IFERROR(VLOOKUP($B$89,'PLOs-TQF-Mapping'!$C$54:$AF$59,R$56)*R47,"")</f>
        <v/>
      </c>
      <c r="S99" s="104" t="str">
        <f>IFERROR(VLOOKUP($B$89,'PLOs-TQF-Mapping'!$C$54:$AF$59,S$56)*S47,"")</f>
        <v/>
      </c>
      <c r="T99" s="104" t="str">
        <f>IFERROR(VLOOKUP($B$89,'PLOs-TQF-Mapping'!$C$54:$AF$59,T$56)*T47,"")</f>
        <v/>
      </c>
      <c r="U99" s="104" t="str">
        <f>IFERROR(VLOOKUP($B$89,'PLOs-TQF-Mapping'!$C$54:$AF$59,U$56)*U47,"")</f>
        <v/>
      </c>
      <c r="V99" s="104" t="str">
        <f>IFERROR(VLOOKUP($B$89,'PLOs-TQF-Mapping'!$C$54:$AF$59,V$56)*V47,"")</f>
        <v/>
      </c>
      <c r="W99" s="104" t="str">
        <f>IFERROR(VLOOKUP($B$89,'PLOs-TQF-Mapping'!$C$54:$AF$59,W$56)*W47,"")</f>
        <v/>
      </c>
      <c r="X99" s="104" t="str">
        <f>IFERROR(VLOOKUP($B$89,'PLOs-TQF-Mapping'!$C$54:$AF$59,X$56)*X47,"")</f>
        <v/>
      </c>
      <c r="Y99" s="104" t="str">
        <f>IFERROR(VLOOKUP($B$89,'PLOs-TQF-Mapping'!$C$54:$AF$59,Y$56)*Y47,"")</f>
        <v/>
      </c>
      <c r="Z99" s="104" t="str">
        <f>IFERROR(VLOOKUP($B$89,'PLOs-TQF-Mapping'!$C$54:$AF$59,Z$56)*Z47,"")</f>
        <v/>
      </c>
      <c r="AA99" s="104" t="str">
        <f>IFERROR(VLOOKUP($B$89,'PLOs-TQF-Mapping'!$C$54:$AF$59,AA$56)*AA47,"")</f>
        <v/>
      </c>
      <c r="AB99" s="104" t="str">
        <f>IFERROR(VLOOKUP($B$89,'PLOs-TQF-Mapping'!$C$54:$AF$59,AB$56)*AB47,"")</f>
        <v/>
      </c>
      <c r="AC99" s="104" t="str">
        <f>IFERROR(VLOOKUP($B$89,'PLOs-TQF-Mapping'!$C$54:$AF$59,AC$56)*AC47,"")</f>
        <v/>
      </c>
      <c r="AD99" s="104" t="str">
        <f>IFERROR(VLOOKUP($B$89,'PLOs-TQF-Mapping'!$C$54:$AF$59,AD$56)*AD47,"")</f>
        <v/>
      </c>
      <c r="AE99" s="104" t="str">
        <f>IFERROR(VLOOKUP($B$89,'PLOs-TQF-Mapping'!$C$54:$AF$59,AE$56)*AE47,"")</f>
        <v/>
      </c>
      <c r="AF99" s="8" t="str">
        <f t="shared" si="16"/>
        <v/>
      </c>
      <c r="AG99" s="8"/>
      <c r="AH99" s="8"/>
    </row>
    <row r="100" spans="1:34">
      <c r="A100" s="8">
        <v>0</v>
      </c>
      <c r="B100" s="3" t="s">
        <v>206</v>
      </c>
      <c r="C100" s="104" t="str">
        <f>IFERROR(VLOOKUP($B$89,'PLOs-TQF-Mapping'!$C$54:$AF$59,C$56)*C48,"")</f>
        <v/>
      </c>
      <c r="D100" s="104" t="str">
        <f>IFERROR(VLOOKUP($B$89,'PLOs-TQF-Mapping'!$C$54:$AF$59,D$56)*D48,"")</f>
        <v/>
      </c>
      <c r="E100" s="104" t="str">
        <f>IFERROR(VLOOKUP($B$89,'PLOs-TQF-Mapping'!$C$54:$AF$59,E$56)*E48,"")</f>
        <v/>
      </c>
      <c r="F100" s="104" t="str">
        <f>IFERROR(VLOOKUP($B$89,'PLOs-TQF-Mapping'!$C$54:$AF$59,F$56)*F48,"")</f>
        <v/>
      </c>
      <c r="G100" s="104" t="str">
        <f>IFERROR(VLOOKUP($B$89,'PLOs-TQF-Mapping'!$C$54:$AF$59,G$56)*G48,"")</f>
        <v/>
      </c>
      <c r="H100" s="104" t="str">
        <f>IFERROR(VLOOKUP($B$89,'PLOs-TQF-Mapping'!$C$54:$AF$59,H$56)*H48,"")</f>
        <v/>
      </c>
      <c r="I100" s="104" t="str">
        <f>IFERROR(VLOOKUP($B$89,'PLOs-TQF-Mapping'!$C$54:$AF$59,I$56)*I48,"")</f>
        <v/>
      </c>
      <c r="J100" s="104" t="str">
        <f>IFERROR(VLOOKUP($B$89,'PLOs-TQF-Mapping'!$C$54:$AF$59,J$56)*J48,"")</f>
        <v/>
      </c>
      <c r="K100" s="104" t="str">
        <f>IFERROR(VLOOKUP($B$89,'PLOs-TQF-Mapping'!$C$54:$AF$59,K$56)*K48,"")</f>
        <v/>
      </c>
      <c r="L100" s="104" t="str">
        <f>IFERROR(VLOOKUP($B$89,'PLOs-TQF-Mapping'!$C$54:$AF$59,L$56)*L48,"")</f>
        <v/>
      </c>
      <c r="M100" s="104" t="str">
        <f>IFERROR(VLOOKUP($B$89,'PLOs-TQF-Mapping'!$C$54:$AF$59,M$56)*M48,"")</f>
        <v/>
      </c>
      <c r="N100" s="104" t="str">
        <f>IFERROR(VLOOKUP($B$89,'PLOs-TQF-Mapping'!$C$54:$AF$59,N$56)*N48,"")</f>
        <v/>
      </c>
      <c r="O100" s="104" t="str">
        <f>IFERROR(VLOOKUP($B$89,'PLOs-TQF-Mapping'!$C$54:$AF$59,O$56)*O48,"")</f>
        <v/>
      </c>
      <c r="P100" s="104" t="str">
        <f>IFERROR(VLOOKUP($B$89,'PLOs-TQF-Mapping'!$C$54:$AF$59,P$56)*P48,"")</f>
        <v/>
      </c>
      <c r="Q100" s="104" t="str">
        <f>IFERROR(VLOOKUP($B$89,'PLOs-TQF-Mapping'!$C$54:$AF$59,Q$56)*Q48,"")</f>
        <v/>
      </c>
      <c r="R100" s="104" t="str">
        <f>IFERROR(VLOOKUP($B$89,'PLOs-TQF-Mapping'!$C$54:$AF$59,R$56)*R48,"")</f>
        <v/>
      </c>
      <c r="S100" s="104" t="str">
        <f>IFERROR(VLOOKUP($B$89,'PLOs-TQF-Mapping'!$C$54:$AF$59,S$56)*S48,"")</f>
        <v/>
      </c>
      <c r="T100" s="104" t="str">
        <f>IFERROR(VLOOKUP($B$89,'PLOs-TQF-Mapping'!$C$54:$AF$59,T$56)*T48,"")</f>
        <v/>
      </c>
      <c r="U100" s="104" t="str">
        <f>IFERROR(VLOOKUP($B$89,'PLOs-TQF-Mapping'!$C$54:$AF$59,U$56)*U48,"")</f>
        <v/>
      </c>
      <c r="V100" s="104" t="str">
        <f>IFERROR(VLOOKUP($B$89,'PLOs-TQF-Mapping'!$C$54:$AF$59,V$56)*V48,"")</f>
        <v/>
      </c>
      <c r="W100" s="104" t="str">
        <f>IFERROR(VLOOKUP($B$89,'PLOs-TQF-Mapping'!$C$54:$AF$59,W$56)*W48,"")</f>
        <v/>
      </c>
      <c r="X100" s="104" t="str">
        <f>IFERROR(VLOOKUP($B$89,'PLOs-TQF-Mapping'!$C$54:$AF$59,X$56)*X48,"")</f>
        <v/>
      </c>
      <c r="Y100" s="104" t="str">
        <f>IFERROR(VLOOKUP($B$89,'PLOs-TQF-Mapping'!$C$54:$AF$59,Y$56)*Y48,"")</f>
        <v/>
      </c>
      <c r="Z100" s="104" t="str">
        <f>IFERROR(VLOOKUP($B$89,'PLOs-TQF-Mapping'!$C$54:$AF$59,Z$56)*Z48,"")</f>
        <v/>
      </c>
      <c r="AA100" s="104" t="str">
        <f>IFERROR(VLOOKUP($B$89,'PLOs-TQF-Mapping'!$C$54:$AF$59,AA$56)*AA48,"")</f>
        <v/>
      </c>
      <c r="AB100" s="104" t="str">
        <f>IFERROR(VLOOKUP($B$89,'PLOs-TQF-Mapping'!$C$54:$AF$59,AB$56)*AB48,"")</f>
        <v/>
      </c>
      <c r="AC100" s="104" t="str">
        <f>IFERROR(VLOOKUP($B$89,'PLOs-TQF-Mapping'!$C$54:$AF$59,AC$56)*AC48,"")</f>
        <v/>
      </c>
      <c r="AD100" s="104" t="str">
        <f>IFERROR(VLOOKUP($B$89,'PLOs-TQF-Mapping'!$C$54:$AF$59,AD$56)*AD48,"")</f>
        <v/>
      </c>
      <c r="AE100" s="104" t="str">
        <f>IFERROR(VLOOKUP($B$89,'PLOs-TQF-Mapping'!$C$54:$AF$59,AE$56)*AE48,"")</f>
        <v/>
      </c>
      <c r="AF100" s="8" t="str">
        <f t="shared" si="16"/>
        <v/>
      </c>
      <c r="AG100" s="8"/>
      <c r="AH100" s="8"/>
    </row>
    <row r="101" spans="1:34">
      <c r="A101" s="8">
        <v>0</v>
      </c>
      <c r="B101" s="3" t="s">
        <v>207</v>
      </c>
      <c r="C101" s="104" t="str">
        <f>IFERROR(VLOOKUP($B$89,'PLOs-TQF-Mapping'!$C$54:$AF$59,C$56)*C49,"")</f>
        <v/>
      </c>
      <c r="D101" s="104" t="str">
        <f>IFERROR(VLOOKUP($B$89,'PLOs-TQF-Mapping'!$C$54:$AF$59,D$56)*D49,"")</f>
        <v/>
      </c>
      <c r="E101" s="104" t="str">
        <f>IFERROR(VLOOKUP($B$89,'PLOs-TQF-Mapping'!$C$54:$AF$59,E$56)*E49,"")</f>
        <v/>
      </c>
      <c r="F101" s="104" t="str">
        <f>IFERROR(VLOOKUP($B$89,'PLOs-TQF-Mapping'!$C$54:$AF$59,F$56)*F49,"")</f>
        <v/>
      </c>
      <c r="G101" s="104" t="str">
        <f>IFERROR(VLOOKUP($B$89,'PLOs-TQF-Mapping'!$C$54:$AF$59,G$56)*G49,"")</f>
        <v/>
      </c>
      <c r="H101" s="104" t="str">
        <f>IFERROR(VLOOKUP($B$89,'PLOs-TQF-Mapping'!$C$54:$AF$59,H$56)*H49,"")</f>
        <v/>
      </c>
      <c r="I101" s="104" t="str">
        <f>IFERROR(VLOOKUP($B$89,'PLOs-TQF-Mapping'!$C$54:$AF$59,I$56)*I49,"")</f>
        <v/>
      </c>
      <c r="J101" s="104" t="str">
        <f>IFERROR(VLOOKUP($B$89,'PLOs-TQF-Mapping'!$C$54:$AF$59,J$56)*J49,"")</f>
        <v/>
      </c>
      <c r="K101" s="104" t="str">
        <f>IFERROR(VLOOKUP($B$89,'PLOs-TQF-Mapping'!$C$54:$AF$59,K$56)*K49,"")</f>
        <v/>
      </c>
      <c r="L101" s="104" t="str">
        <f>IFERROR(VLOOKUP($B$89,'PLOs-TQF-Mapping'!$C$54:$AF$59,L$56)*L49,"")</f>
        <v/>
      </c>
      <c r="M101" s="104" t="str">
        <f>IFERROR(VLOOKUP($B$89,'PLOs-TQF-Mapping'!$C$54:$AF$59,M$56)*M49,"")</f>
        <v/>
      </c>
      <c r="N101" s="104" t="str">
        <f>IFERROR(VLOOKUP($B$89,'PLOs-TQF-Mapping'!$C$54:$AF$59,N$56)*N49,"")</f>
        <v/>
      </c>
      <c r="O101" s="104" t="str">
        <f>IFERROR(VLOOKUP($B$89,'PLOs-TQF-Mapping'!$C$54:$AF$59,O$56)*O49,"")</f>
        <v/>
      </c>
      <c r="P101" s="104" t="str">
        <f>IFERROR(VLOOKUP($B$89,'PLOs-TQF-Mapping'!$C$54:$AF$59,P$56)*P49,"")</f>
        <v/>
      </c>
      <c r="Q101" s="104" t="str">
        <f>IFERROR(VLOOKUP($B$89,'PLOs-TQF-Mapping'!$C$54:$AF$59,Q$56)*Q49,"")</f>
        <v/>
      </c>
      <c r="R101" s="104" t="str">
        <f>IFERROR(VLOOKUP($B$89,'PLOs-TQF-Mapping'!$C$54:$AF$59,R$56)*R49,"")</f>
        <v/>
      </c>
      <c r="S101" s="104" t="str">
        <f>IFERROR(VLOOKUP($B$89,'PLOs-TQF-Mapping'!$C$54:$AF$59,S$56)*S49,"")</f>
        <v/>
      </c>
      <c r="T101" s="104" t="str">
        <f>IFERROR(VLOOKUP($B$89,'PLOs-TQF-Mapping'!$C$54:$AF$59,T$56)*T49,"")</f>
        <v/>
      </c>
      <c r="U101" s="104" t="str">
        <f>IFERROR(VLOOKUP($B$89,'PLOs-TQF-Mapping'!$C$54:$AF$59,U$56)*U49,"")</f>
        <v/>
      </c>
      <c r="V101" s="104" t="str">
        <f>IFERROR(VLOOKUP($B$89,'PLOs-TQF-Mapping'!$C$54:$AF$59,V$56)*V49,"")</f>
        <v/>
      </c>
      <c r="W101" s="104" t="str">
        <f>IFERROR(VLOOKUP($B$89,'PLOs-TQF-Mapping'!$C$54:$AF$59,W$56)*W49,"")</f>
        <v/>
      </c>
      <c r="X101" s="104">
        <f>IFERROR(VLOOKUP($B$89,'PLOs-TQF-Mapping'!$C$54:$AF$59,X$56)*X49,"")</f>
        <v>0.25</v>
      </c>
      <c r="Y101" s="104" t="str">
        <f>IFERROR(VLOOKUP($B$89,'PLOs-TQF-Mapping'!$C$54:$AF$59,Y$56)*Y49,"")</f>
        <v/>
      </c>
      <c r="Z101" s="104" t="str">
        <f>IFERROR(VLOOKUP($B$89,'PLOs-TQF-Mapping'!$C$54:$AF$59,Z$56)*Z49,"")</f>
        <v/>
      </c>
      <c r="AA101" s="104" t="str">
        <f>IFERROR(VLOOKUP($B$89,'PLOs-TQF-Mapping'!$C$54:$AF$59,AA$56)*AA49,"")</f>
        <v/>
      </c>
      <c r="AB101" s="104" t="str">
        <f>IFERROR(VLOOKUP($B$89,'PLOs-TQF-Mapping'!$C$54:$AF$59,AB$56)*AB49,"")</f>
        <v/>
      </c>
      <c r="AC101" s="104" t="str">
        <f>IFERROR(VLOOKUP($B$89,'PLOs-TQF-Mapping'!$C$54:$AF$59,AC$56)*AC49,"")</f>
        <v/>
      </c>
      <c r="AD101" s="104" t="str">
        <f>IFERROR(VLOOKUP($B$89,'PLOs-TQF-Mapping'!$C$54:$AF$59,AD$56)*AD49,"")</f>
        <v/>
      </c>
      <c r="AE101" s="104" t="str">
        <f>IFERROR(VLOOKUP($B$89,'PLOs-TQF-Mapping'!$C$54:$AF$59,AE$56)*AE49,"")</f>
        <v/>
      </c>
      <c r="AF101" s="8">
        <f t="shared" si="16"/>
        <v>0.25</v>
      </c>
      <c r="AG101" s="8"/>
      <c r="AH101" s="8"/>
    </row>
    <row r="102" spans="1:34">
      <c r="A102" s="8">
        <v>0.1</v>
      </c>
      <c r="B102" s="3" t="s">
        <v>208</v>
      </c>
      <c r="C102" s="104" t="str">
        <f>IFERROR(VLOOKUP($B$89,'PLOs-TQF-Mapping'!$C$54:$AF$59,C$56)*C50,"")</f>
        <v/>
      </c>
      <c r="D102" s="104" t="str">
        <f>IFERROR(VLOOKUP($B$89,'PLOs-TQF-Mapping'!$C$54:$AF$59,D$56)*D50,"")</f>
        <v/>
      </c>
      <c r="E102" s="104" t="str">
        <f>IFERROR(VLOOKUP($B$89,'PLOs-TQF-Mapping'!$C$54:$AF$59,E$56)*E50,"")</f>
        <v/>
      </c>
      <c r="F102" s="104" t="str">
        <f>IFERROR(VLOOKUP($B$89,'PLOs-TQF-Mapping'!$C$54:$AF$59,F$56)*F50,"")</f>
        <v/>
      </c>
      <c r="G102" s="104" t="str">
        <f>IFERROR(VLOOKUP($B$89,'PLOs-TQF-Mapping'!$C$54:$AF$59,G$56)*G50,"")</f>
        <v/>
      </c>
      <c r="H102" s="104" t="str">
        <f>IFERROR(VLOOKUP($B$89,'PLOs-TQF-Mapping'!$C$54:$AF$59,H$56)*H50,"")</f>
        <v/>
      </c>
      <c r="I102" s="104" t="str">
        <f>IFERROR(VLOOKUP($B$89,'PLOs-TQF-Mapping'!$C$54:$AF$59,I$56)*I50,"")</f>
        <v/>
      </c>
      <c r="J102" s="104" t="str">
        <f>IFERROR(VLOOKUP($B$89,'PLOs-TQF-Mapping'!$C$54:$AF$59,J$56)*J50,"")</f>
        <v/>
      </c>
      <c r="K102" s="104" t="str">
        <f>IFERROR(VLOOKUP($B$89,'PLOs-TQF-Mapping'!$C$54:$AF$59,K$56)*K50,"")</f>
        <v/>
      </c>
      <c r="L102" s="104" t="str">
        <f>IFERROR(VLOOKUP($B$89,'PLOs-TQF-Mapping'!$C$54:$AF$59,L$56)*L50,"")</f>
        <v/>
      </c>
      <c r="M102" s="104" t="str">
        <f>IFERROR(VLOOKUP($B$89,'PLOs-TQF-Mapping'!$C$54:$AF$59,M$56)*M50,"")</f>
        <v/>
      </c>
      <c r="N102" s="104" t="str">
        <f>IFERROR(VLOOKUP($B$89,'PLOs-TQF-Mapping'!$C$54:$AF$59,N$56)*N50,"")</f>
        <v/>
      </c>
      <c r="O102" s="104" t="str">
        <f>IFERROR(VLOOKUP($B$89,'PLOs-TQF-Mapping'!$C$54:$AF$59,O$56)*O50,"")</f>
        <v/>
      </c>
      <c r="P102" s="104" t="str">
        <f>IFERROR(VLOOKUP($B$89,'PLOs-TQF-Mapping'!$C$54:$AF$59,P$56)*P50,"")</f>
        <v/>
      </c>
      <c r="Q102" s="104" t="str">
        <f>IFERROR(VLOOKUP($B$89,'PLOs-TQF-Mapping'!$C$54:$AF$59,Q$56)*Q50,"")</f>
        <v/>
      </c>
      <c r="R102" s="104" t="str">
        <f>IFERROR(VLOOKUP($B$89,'PLOs-TQF-Mapping'!$C$54:$AF$59,R$56)*R50,"")</f>
        <v/>
      </c>
      <c r="S102" s="104" t="str">
        <f>IFERROR(VLOOKUP($B$89,'PLOs-TQF-Mapping'!$C$54:$AF$59,S$56)*S50,"")</f>
        <v/>
      </c>
      <c r="T102" s="104" t="str">
        <f>IFERROR(VLOOKUP($B$89,'PLOs-TQF-Mapping'!$C$54:$AF$59,T$56)*T50,"")</f>
        <v/>
      </c>
      <c r="U102" s="104" t="str">
        <f>IFERROR(VLOOKUP($B$89,'PLOs-TQF-Mapping'!$C$54:$AF$59,U$56)*U50,"")</f>
        <v/>
      </c>
      <c r="V102" s="104" t="str">
        <f>IFERROR(VLOOKUP($B$89,'PLOs-TQF-Mapping'!$C$54:$AF$59,V$56)*V50,"")</f>
        <v/>
      </c>
      <c r="W102" s="104" t="str">
        <f>IFERROR(VLOOKUP($B$89,'PLOs-TQF-Mapping'!$C$54:$AF$59,W$56)*W50,"")</f>
        <v/>
      </c>
      <c r="X102" s="104" t="str">
        <f>IFERROR(VLOOKUP($B$89,'PLOs-TQF-Mapping'!$C$54:$AF$59,X$56)*X50,"")</f>
        <v/>
      </c>
      <c r="Y102" s="104" t="str">
        <f>IFERROR(VLOOKUP($B$89,'PLOs-TQF-Mapping'!$C$54:$AF$59,Y$56)*Y50,"")</f>
        <v/>
      </c>
      <c r="Z102" s="104" t="str">
        <f>IFERROR(VLOOKUP($B$89,'PLOs-TQF-Mapping'!$C$54:$AF$59,Z$56)*Z50,"")</f>
        <v/>
      </c>
      <c r="AA102" s="104" t="str">
        <f>IFERROR(VLOOKUP($B$89,'PLOs-TQF-Mapping'!$C$54:$AF$59,AA$56)*AA50,"")</f>
        <v/>
      </c>
      <c r="AB102" s="104" t="str">
        <f>IFERROR(VLOOKUP($B$89,'PLOs-TQF-Mapping'!$C$54:$AF$59,AB$56)*AB50,"")</f>
        <v/>
      </c>
      <c r="AC102" s="104" t="str">
        <f>IFERROR(VLOOKUP($B$89,'PLOs-TQF-Mapping'!$C$54:$AF$59,AC$56)*AC50,"")</f>
        <v/>
      </c>
      <c r="AD102" s="104" t="str">
        <f>IFERROR(VLOOKUP($B$89,'PLOs-TQF-Mapping'!$C$54:$AF$59,AD$56)*AD50,"")</f>
        <v/>
      </c>
      <c r="AE102" s="104" t="str">
        <f>IFERROR(VLOOKUP($B$89,'PLOs-TQF-Mapping'!$C$54:$AF$59,AE$56)*AE50,"")</f>
        <v/>
      </c>
      <c r="AF102" s="8" t="str">
        <f t="shared" si="16"/>
        <v/>
      </c>
      <c r="AG102" s="8"/>
      <c r="AH102" s="8"/>
    </row>
    <row r="103" spans="1:34">
      <c r="A103" s="8">
        <v>0</v>
      </c>
      <c r="B103" s="3" t="s">
        <v>209</v>
      </c>
      <c r="C103" s="104" t="str">
        <f>IFERROR(VLOOKUP($B$89,'PLOs-TQF-Mapping'!$C$54:$AF$59,C$56)*C51,"")</f>
        <v/>
      </c>
      <c r="D103" s="104" t="str">
        <f>IFERROR(VLOOKUP($B$89,'PLOs-TQF-Mapping'!$C$54:$AF$59,D$56)*D51,"")</f>
        <v/>
      </c>
      <c r="E103" s="104" t="str">
        <f>IFERROR(VLOOKUP($B$89,'PLOs-TQF-Mapping'!$C$54:$AF$59,E$56)*E51,"")</f>
        <v/>
      </c>
      <c r="F103" s="104" t="str">
        <f>IFERROR(VLOOKUP($B$89,'PLOs-TQF-Mapping'!$C$54:$AF$59,F$56)*F51,"")</f>
        <v/>
      </c>
      <c r="G103" s="104" t="str">
        <f>IFERROR(VLOOKUP($B$89,'PLOs-TQF-Mapping'!$C$54:$AF$59,G$56)*G51,"")</f>
        <v/>
      </c>
      <c r="H103" s="104" t="str">
        <f>IFERROR(VLOOKUP($B$89,'PLOs-TQF-Mapping'!$C$54:$AF$59,H$56)*H51,"")</f>
        <v/>
      </c>
      <c r="I103" s="104" t="str">
        <f>IFERROR(VLOOKUP($B$89,'PLOs-TQF-Mapping'!$C$54:$AF$59,I$56)*I51,"")</f>
        <v/>
      </c>
      <c r="J103" s="104" t="str">
        <f>IFERROR(VLOOKUP($B$89,'PLOs-TQF-Mapping'!$C$54:$AF$59,J$56)*J51,"")</f>
        <v/>
      </c>
      <c r="K103" s="104" t="str">
        <f>IFERROR(VLOOKUP($B$89,'PLOs-TQF-Mapping'!$C$54:$AF$59,K$56)*K51,"")</f>
        <v/>
      </c>
      <c r="L103" s="104" t="str">
        <f>IFERROR(VLOOKUP($B$89,'PLOs-TQF-Mapping'!$C$54:$AF$59,L$56)*L51,"")</f>
        <v/>
      </c>
      <c r="M103" s="104" t="str">
        <f>IFERROR(VLOOKUP($B$89,'PLOs-TQF-Mapping'!$C$54:$AF$59,M$56)*M51,"")</f>
        <v/>
      </c>
      <c r="N103" s="104" t="str">
        <f>IFERROR(VLOOKUP($B$89,'PLOs-TQF-Mapping'!$C$54:$AF$59,N$56)*N51,"")</f>
        <v/>
      </c>
      <c r="O103" s="104" t="str">
        <f>IFERROR(VLOOKUP($B$89,'PLOs-TQF-Mapping'!$C$54:$AF$59,O$56)*O51,"")</f>
        <v/>
      </c>
      <c r="P103" s="104" t="str">
        <f>IFERROR(VLOOKUP($B$89,'PLOs-TQF-Mapping'!$C$54:$AF$59,P$56)*P51,"")</f>
        <v/>
      </c>
      <c r="Q103" s="104" t="str">
        <f>IFERROR(VLOOKUP($B$89,'PLOs-TQF-Mapping'!$C$54:$AF$59,Q$56)*Q51,"")</f>
        <v/>
      </c>
      <c r="R103" s="104" t="str">
        <f>IFERROR(VLOOKUP($B$89,'PLOs-TQF-Mapping'!$C$54:$AF$59,R$56)*R51,"")</f>
        <v/>
      </c>
      <c r="S103" s="104" t="str">
        <f>IFERROR(VLOOKUP($B$89,'PLOs-TQF-Mapping'!$C$54:$AF$59,S$56)*S51,"")</f>
        <v/>
      </c>
      <c r="T103" s="104" t="str">
        <f>IFERROR(VLOOKUP($B$89,'PLOs-TQF-Mapping'!$C$54:$AF$59,T$56)*T51,"")</f>
        <v/>
      </c>
      <c r="U103" s="104" t="str">
        <f>IFERROR(VLOOKUP($B$89,'PLOs-TQF-Mapping'!$C$54:$AF$59,U$56)*U51,"")</f>
        <v/>
      </c>
      <c r="V103" s="104" t="str">
        <f>IFERROR(VLOOKUP($B$89,'PLOs-TQF-Mapping'!$C$54:$AF$59,V$56)*V51,"")</f>
        <v/>
      </c>
      <c r="W103" s="104" t="str">
        <f>IFERROR(VLOOKUP($B$89,'PLOs-TQF-Mapping'!$C$54:$AF$59,W$56)*W51,"")</f>
        <v/>
      </c>
      <c r="X103" s="104" t="str">
        <f>IFERROR(VLOOKUP($B$89,'PLOs-TQF-Mapping'!$C$54:$AF$59,X$56)*X51,"")</f>
        <v/>
      </c>
      <c r="Y103" s="104" t="str">
        <f>IFERROR(VLOOKUP($B$89,'PLOs-TQF-Mapping'!$C$54:$AF$59,Y$56)*Y51,"")</f>
        <v/>
      </c>
      <c r="Z103" s="104" t="str">
        <f>IFERROR(VLOOKUP($B$89,'PLOs-TQF-Mapping'!$C$54:$AF$59,Z$56)*Z51,"")</f>
        <v/>
      </c>
      <c r="AA103" s="104" t="str">
        <f>IFERROR(VLOOKUP($B$89,'PLOs-TQF-Mapping'!$C$54:$AF$59,AA$56)*AA51,"")</f>
        <v/>
      </c>
      <c r="AB103" s="104" t="str">
        <f>IFERROR(VLOOKUP($B$89,'PLOs-TQF-Mapping'!$C$54:$AF$59,AB$56)*AB51,"")</f>
        <v/>
      </c>
      <c r="AC103" s="104" t="str">
        <f>IFERROR(VLOOKUP($B$89,'PLOs-TQF-Mapping'!$C$54:$AF$59,AC$56)*AC51,"")</f>
        <v/>
      </c>
      <c r="AD103" s="104" t="str">
        <f>IFERROR(VLOOKUP($B$89,'PLOs-TQF-Mapping'!$C$54:$AF$59,AD$56)*AD51,"")</f>
        <v/>
      </c>
      <c r="AE103" s="104" t="str">
        <f>IFERROR(VLOOKUP($B$89,'PLOs-TQF-Mapping'!$C$54:$AF$59,AE$56)*AE51,"")</f>
        <v/>
      </c>
      <c r="AF103" s="8" t="str">
        <f t="shared" si="16"/>
        <v/>
      </c>
      <c r="AG103" s="8"/>
      <c r="AH103" s="8"/>
    </row>
    <row r="104" spans="1:34">
      <c r="A104" s="8">
        <v>0</v>
      </c>
      <c r="B104" s="3" t="s">
        <v>210</v>
      </c>
      <c r="C104" s="104" t="str">
        <f>IFERROR(VLOOKUP($B$89,'PLOs-TQF-Mapping'!$C$54:$AF$59,C$56)*C52,"")</f>
        <v/>
      </c>
      <c r="D104" s="104" t="str">
        <f>IFERROR(VLOOKUP($B$89,'PLOs-TQF-Mapping'!$C$54:$AF$59,D$56)*D52,"")</f>
        <v/>
      </c>
      <c r="E104" s="104" t="str">
        <f>IFERROR(VLOOKUP($B$89,'PLOs-TQF-Mapping'!$C$54:$AF$59,E$56)*E52,"")</f>
        <v/>
      </c>
      <c r="F104" s="104" t="str">
        <f>IFERROR(VLOOKUP($B$89,'PLOs-TQF-Mapping'!$C$54:$AF$59,F$56)*F52,"")</f>
        <v/>
      </c>
      <c r="G104" s="104" t="str">
        <f>IFERROR(VLOOKUP($B$89,'PLOs-TQF-Mapping'!$C$54:$AF$59,G$56)*G52,"")</f>
        <v/>
      </c>
      <c r="H104" s="104" t="str">
        <f>IFERROR(VLOOKUP($B$89,'PLOs-TQF-Mapping'!$C$54:$AF$59,H$56)*H52,"")</f>
        <v/>
      </c>
      <c r="I104" s="104" t="str">
        <f>IFERROR(VLOOKUP($B$89,'PLOs-TQF-Mapping'!$C$54:$AF$59,I$56)*I52,"")</f>
        <v/>
      </c>
      <c r="J104" s="104" t="str">
        <f>IFERROR(VLOOKUP($B$89,'PLOs-TQF-Mapping'!$C$54:$AF$59,J$56)*J52,"")</f>
        <v/>
      </c>
      <c r="K104" s="104" t="str">
        <f>IFERROR(VLOOKUP($B$89,'PLOs-TQF-Mapping'!$C$54:$AF$59,K$56)*K52,"")</f>
        <v/>
      </c>
      <c r="L104" s="104" t="str">
        <f>IFERROR(VLOOKUP($B$89,'PLOs-TQF-Mapping'!$C$54:$AF$59,L$56)*L52,"")</f>
        <v/>
      </c>
      <c r="M104" s="104" t="str">
        <f>IFERROR(VLOOKUP($B$89,'PLOs-TQF-Mapping'!$C$54:$AF$59,M$56)*M52,"")</f>
        <v/>
      </c>
      <c r="N104" s="104" t="str">
        <f>IFERROR(VLOOKUP($B$89,'PLOs-TQF-Mapping'!$C$54:$AF$59,N$56)*N52,"")</f>
        <v/>
      </c>
      <c r="O104" s="104" t="str">
        <f>IFERROR(VLOOKUP($B$89,'PLOs-TQF-Mapping'!$C$54:$AF$59,O$56)*O52,"")</f>
        <v/>
      </c>
      <c r="P104" s="104" t="str">
        <f>IFERROR(VLOOKUP($B$89,'PLOs-TQF-Mapping'!$C$54:$AF$59,P$56)*P52,"")</f>
        <v/>
      </c>
      <c r="Q104" s="104" t="str">
        <f>IFERROR(VLOOKUP($B$89,'PLOs-TQF-Mapping'!$C$54:$AF$59,Q$56)*Q52,"")</f>
        <v/>
      </c>
      <c r="R104" s="104" t="str">
        <f>IFERROR(VLOOKUP($B$89,'PLOs-TQF-Mapping'!$C$54:$AF$59,R$56)*R52,"")</f>
        <v/>
      </c>
      <c r="S104" s="104" t="str">
        <f>IFERROR(VLOOKUP($B$89,'PLOs-TQF-Mapping'!$C$54:$AF$59,S$56)*S52,"")</f>
        <v/>
      </c>
      <c r="T104" s="104" t="str">
        <f>IFERROR(VLOOKUP($B$89,'PLOs-TQF-Mapping'!$C$54:$AF$59,T$56)*T52,"")</f>
        <v/>
      </c>
      <c r="U104" s="104" t="str">
        <f>IFERROR(VLOOKUP($B$89,'PLOs-TQF-Mapping'!$C$54:$AF$59,U$56)*U52,"")</f>
        <v/>
      </c>
      <c r="V104" s="104" t="str">
        <f>IFERROR(VLOOKUP($B$89,'PLOs-TQF-Mapping'!$C$54:$AF$59,V$56)*V52,"")</f>
        <v/>
      </c>
      <c r="W104" s="104" t="str">
        <f>IFERROR(VLOOKUP($B$89,'PLOs-TQF-Mapping'!$C$54:$AF$59,W$56)*W52,"")</f>
        <v/>
      </c>
      <c r="X104" s="104" t="str">
        <f>IFERROR(VLOOKUP($B$89,'PLOs-TQF-Mapping'!$C$54:$AF$59,X$56)*X52,"")</f>
        <v/>
      </c>
      <c r="Y104" s="104" t="str">
        <f>IFERROR(VLOOKUP($B$89,'PLOs-TQF-Mapping'!$C$54:$AF$59,Y$56)*Y52,"")</f>
        <v/>
      </c>
      <c r="Z104" s="104" t="str">
        <f>IFERROR(VLOOKUP($B$89,'PLOs-TQF-Mapping'!$C$54:$AF$59,Z$56)*Z52,"")</f>
        <v/>
      </c>
      <c r="AA104" s="104" t="str">
        <f>IFERROR(VLOOKUP($B$89,'PLOs-TQF-Mapping'!$C$54:$AF$59,AA$56)*AA52,"")</f>
        <v/>
      </c>
      <c r="AB104" s="104" t="str">
        <f>IFERROR(VLOOKUP($B$89,'PLOs-TQF-Mapping'!$C$54:$AF$59,AB$56)*AB52,"")</f>
        <v/>
      </c>
      <c r="AC104" s="104" t="str">
        <f>IFERROR(VLOOKUP($B$89,'PLOs-TQF-Mapping'!$C$54:$AF$59,AC$56)*AC52,"")</f>
        <v/>
      </c>
      <c r="AD104" s="104" t="str">
        <f>IFERROR(VLOOKUP($B$89,'PLOs-TQF-Mapping'!$C$54:$AF$59,AD$56)*AD52,"")</f>
        <v/>
      </c>
      <c r="AE104" s="104" t="str">
        <f>IFERROR(VLOOKUP($B$89,'PLOs-TQF-Mapping'!$C$54:$AF$59,AE$56)*AE52,"")</f>
        <v/>
      </c>
      <c r="AF104" s="8" t="str">
        <f t="shared" si="16"/>
        <v/>
      </c>
      <c r="AG104" s="8"/>
      <c r="AH104" s="8"/>
    </row>
    <row r="105" spans="1:34">
      <c r="AG105" s="8"/>
      <c r="AH105" s="8"/>
    </row>
    <row r="106" spans="1:34">
      <c r="A106" s="8" t="s">
        <v>116</v>
      </c>
      <c r="B106" s="8">
        <v>4</v>
      </c>
      <c r="AG106" s="8"/>
      <c r="AH106" s="8"/>
    </row>
    <row r="107" spans="1:34">
      <c r="B107" s="3" t="s">
        <v>213</v>
      </c>
      <c r="C107" s="8">
        <v>2</v>
      </c>
      <c r="D107" s="8">
        <v>3</v>
      </c>
      <c r="E107" s="8">
        <v>4</v>
      </c>
      <c r="F107" s="8">
        <v>5</v>
      </c>
      <c r="G107" s="8">
        <v>6</v>
      </c>
      <c r="H107" s="8">
        <v>7</v>
      </c>
      <c r="I107" s="8">
        <v>8</v>
      </c>
      <c r="J107" s="8">
        <v>9</v>
      </c>
      <c r="K107" s="8">
        <v>10</v>
      </c>
      <c r="L107" s="8">
        <v>11</v>
      </c>
      <c r="M107" s="8">
        <v>12</v>
      </c>
      <c r="N107" s="8">
        <v>13</v>
      </c>
      <c r="O107" s="8">
        <v>14</v>
      </c>
      <c r="P107" s="8">
        <v>15</v>
      </c>
      <c r="Q107" s="8">
        <v>16</v>
      </c>
      <c r="R107" s="8">
        <v>17</v>
      </c>
      <c r="S107" s="8">
        <v>18</v>
      </c>
      <c r="T107" s="8">
        <v>19</v>
      </c>
      <c r="U107" s="8">
        <v>20</v>
      </c>
      <c r="V107" s="8">
        <v>21</v>
      </c>
      <c r="W107" s="8">
        <v>22</v>
      </c>
      <c r="X107" s="8">
        <v>23</v>
      </c>
      <c r="Y107" s="8">
        <v>24</v>
      </c>
      <c r="Z107" s="8">
        <v>25</v>
      </c>
      <c r="AA107" s="8">
        <v>26</v>
      </c>
      <c r="AB107" s="8">
        <v>27</v>
      </c>
      <c r="AC107" s="8">
        <v>28</v>
      </c>
      <c r="AD107" s="8">
        <v>29</v>
      </c>
      <c r="AE107" s="8">
        <v>30</v>
      </c>
      <c r="AG107" s="8"/>
      <c r="AH107" s="8"/>
    </row>
    <row r="108" spans="1:34">
      <c r="A108" s="8" t="s">
        <v>222</v>
      </c>
      <c r="B108" s="3" t="s">
        <v>193</v>
      </c>
      <c r="C108" s="8" t="s">
        <v>118</v>
      </c>
      <c r="D108" s="8" t="s">
        <v>119</v>
      </c>
      <c r="E108" s="8" t="s">
        <v>120</v>
      </c>
      <c r="F108" s="8" t="s">
        <v>121</v>
      </c>
      <c r="G108" s="8" t="s">
        <v>122</v>
      </c>
      <c r="H108" s="8" t="s">
        <v>123</v>
      </c>
      <c r="I108" s="8" t="s">
        <v>124</v>
      </c>
      <c r="J108" s="8" t="s">
        <v>125</v>
      </c>
      <c r="K108" s="8" t="s">
        <v>126</v>
      </c>
      <c r="L108" s="8" t="s">
        <v>127</v>
      </c>
      <c r="M108" s="8" t="s">
        <v>128</v>
      </c>
      <c r="N108" s="8" t="s">
        <v>129</v>
      </c>
      <c r="O108" s="8" t="s">
        <v>130</v>
      </c>
      <c r="P108" s="8" t="s">
        <v>131</v>
      </c>
      <c r="Q108" s="8" t="s">
        <v>132</v>
      </c>
      <c r="R108" s="8" t="s">
        <v>133</v>
      </c>
      <c r="S108" s="8" t="s">
        <v>134</v>
      </c>
      <c r="T108" s="8" t="s">
        <v>135</v>
      </c>
      <c r="U108" s="8" t="s">
        <v>136</v>
      </c>
      <c r="V108" s="8" t="s">
        <v>137</v>
      </c>
      <c r="W108" s="8" t="s">
        <v>138</v>
      </c>
      <c r="X108" s="8" t="s">
        <v>139</v>
      </c>
      <c r="Y108" s="8" t="s">
        <v>140</v>
      </c>
      <c r="Z108" s="8" t="s">
        <v>141</v>
      </c>
      <c r="AA108" s="8" t="s">
        <v>142</v>
      </c>
      <c r="AB108" s="8" t="s">
        <v>143</v>
      </c>
      <c r="AC108" s="8" t="s">
        <v>144</v>
      </c>
      <c r="AD108" s="8" t="s">
        <v>145</v>
      </c>
      <c r="AE108" s="8" t="s">
        <v>146</v>
      </c>
      <c r="AG108" s="8"/>
      <c r="AH108" s="8"/>
    </row>
    <row r="109" spans="1:34">
      <c r="A109" s="8">
        <v>0.25</v>
      </c>
      <c r="B109" s="3" t="s">
        <v>198</v>
      </c>
      <c r="C109" s="104" t="str">
        <f>IFERROR(VLOOKUP($B$106,'PLOs-TQF-Mapping'!$C$54:$AF$59,C$56)*C40,"")</f>
        <v/>
      </c>
      <c r="D109" s="104" t="str">
        <f>IFERROR(VLOOKUP($B$106,'PLOs-TQF-Mapping'!$C$54:$AF$59,D$56)*D40,"")</f>
        <v/>
      </c>
      <c r="E109" s="104" t="str">
        <f>IFERROR(VLOOKUP($B$106,'PLOs-TQF-Mapping'!$C$54:$AF$59,E$56)*E40,"")</f>
        <v/>
      </c>
      <c r="F109" s="104" t="str">
        <f>IFERROR(VLOOKUP($B$106,'PLOs-TQF-Mapping'!$C$54:$AF$59,F$56)*F40,"")</f>
        <v/>
      </c>
      <c r="G109" s="104" t="str">
        <f>IFERROR(VLOOKUP($B$106,'PLOs-TQF-Mapping'!$C$54:$AF$59,G$56)*G40,"")</f>
        <v/>
      </c>
      <c r="H109" s="104" t="str">
        <f>IFERROR(VLOOKUP($B$106,'PLOs-TQF-Mapping'!$C$54:$AF$59,H$56)*H40,"")</f>
        <v/>
      </c>
      <c r="I109" s="104" t="str">
        <f>IFERROR(VLOOKUP($B$106,'PLOs-TQF-Mapping'!$C$54:$AF$59,I$56)*I40,"")</f>
        <v/>
      </c>
      <c r="J109" s="104" t="str">
        <f>IFERROR(VLOOKUP($B$106,'PLOs-TQF-Mapping'!$C$54:$AF$59,J$56)*J40,"")</f>
        <v/>
      </c>
      <c r="K109" s="104" t="str">
        <f>IFERROR(VLOOKUP($B$106,'PLOs-TQF-Mapping'!$C$54:$AF$59,K$56)*K40,"")</f>
        <v/>
      </c>
      <c r="L109" s="104" t="str">
        <f>IFERROR(VLOOKUP($B$106,'PLOs-TQF-Mapping'!$C$54:$AF$59,L$56)*L40,"")</f>
        <v/>
      </c>
      <c r="M109" s="104" t="str">
        <f>IFERROR(VLOOKUP($B$106,'PLOs-TQF-Mapping'!$C$54:$AF$59,M$56)*M40,"")</f>
        <v/>
      </c>
      <c r="N109" s="104" t="str">
        <f>IFERROR(VLOOKUP($B$106,'PLOs-TQF-Mapping'!$C$54:$AF$59,N$56)*N40,"")</f>
        <v/>
      </c>
      <c r="O109" s="104" t="str">
        <f>IFERROR(VLOOKUP($B$106,'PLOs-TQF-Mapping'!$C$54:$AF$59,O$56)*O40,"")</f>
        <v/>
      </c>
      <c r="P109" s="104" t="str">
        <f>IFERROR(VLOOKUP($B$106,'PLOs-TQF-Mapping'!$C$54:$AF$59,P$56)*P40,"")</f>
        <v/>
      </c>
      <c r="Q109" s="104" t="str">
        <f>IFERROR(VLOOKUP($B$106,'PLOs-TQF-Mapping'!$C$54:$AF$59,Q$56)*Q40,"")</f>
        <v/>
      </c>
      <c r="R109" s="104" t="str">
        <f>IFERROR(VLOOKUP($B$106,'PLOs-TQF-Mapping'!$C$54:$AF$59,R$56)*R40,"")</f>
        <v/>
      </c>
      <c r="S109" s="104" t="str">
        <f>IFERROR(VLOOKUP($B$106,'PLOs-TQF-Mapping'!$C$54:$AF$59,S$56)*S40,"")</f>
        <v/>
      </c>
      <c r="T109" s="104" t="str">
        <f>IFERROR(VLOOKUP($B$106,'PLOs-TQF-Mapping'!$C$54:$AF$59,T$56)*T40,"")</f>
        <v/>
      </c>
      <c r="U109" s="104" t="str">
        <f>IFERROR(VLOOKUP($B$106,'PLOs-TQF-Mapping'!$C$54:$AF$59,U$56)*U40,"")</f>
        <v/>
      </c>
      <c r="V109" s="104" t="str">
        <f>IFERROR(VLOOKUP($B$106,'PLOs-TQF-Mapping'!$C$54:$AF$59,V$56)*V40,"")</f>
        <v/>
      </c>
      <c r="W109" s="104" t="str">
        <f>IFERROR(VLOOKUP($B$106,'PLOs-TQF-Mapping'!$C$54:$AF$59,W$56)*W40,"")</f>
        <v/>
      </c>
      <c r="X109" s="104" t="str">
        <f>IFERROR(VLOOKUP($B$106,'PLOs-TQF-Mapping'!$C$54:$AF$59,X$56)*X40,"")</f>
        <v/>
      </c>
      <c r="Y109" s="104" t="str">
        <f>IFERROR(VLOOKUP($B$106,'PLOs-TQF-Mapping'!$C$54:$AF$59,Y$56)*Y40,"")</f>
        <v/>
      </c>
      <c r="Z109" s="104" t="str">
        <f>IFERROR(VLOOKUP($B$106,'PLOs-TQF-Mapping'!$C$54:$AF$59,Z$56)*Z40,"")</f>
        <v/>
      </c>
      <c r="AA109" s="104" t="str">
        <f>IFERROR(VLOOKUP($B$106,'PLOs-TQF-Mapping'!$C$54:$AF$59,AA$56)*AA40,"")</f>
        <v/>
      </c>
      <c r="AB109" s="104" t="str">
        <f>IFERROR(VLOOKUP($B$106,'PLOs-TQF-Mapping'!$C$54:$AF$59,AB$56)*AB40,"")</f>
        <v/>
      </c>
      <c r="AC109" s="104" t="str">
        <f>IFERROR(VLOOKUP($B$106,'PLOs-TQF-Mapping'!$C$54:$AF$59,AC$56)*AC40,"")</f>
        <v/>
      </c>
      <c r="AD109" s="104" t="str">
        <f>IFERROR(VLOOKUP($B$106,'PLOs-TQF-Mapping'!$C$54:$AF$59,AD$56)*AD40,"")</f>
        <v/>
      </c>
      <c r="AE109" s="104" t="str">
        <f>IFERROR(VLOOKUP($B$106,'PLOs-TQF-Mapping'!$C$54:$AF$59,AE$56)*AE40,"")</f>
        <v/>
      </c>
      <c r="AF109" s="8" t="str">
        <f>IF(SUM(C109:AE109)&gt;0,SUM(C109:AE109),"")</f>
        <v/>
      </c>
      <c r="AG109" s="8"/>
      <c r="AH109" s="8"/>
    </row>
    <row r="110" spans="1:34">
      <c r="A110" s="8">
        <v>0.3</v>
      </c>
      <c r="B110" s="3" t="s">
        <v>199</v>
      </c>
      <c r="C110" s="104" t="str">
        <f>IFERROR(VLOOKUP($B$106,'PLOs-TQF-Mapping'!$C$54:$AF$59,C$56)*C41,"")</f>
        <v/>
      </c>
      <c r="D110" s="104" t="str">
        <f>IFERROR(VLOOKUP($B$106,'PLOs-TQF-Mapping'!$C$54:$AF$59,D$56)*D41,"")</f>
        <v/>
      </c>
      <c r="E110" s="104" t="str">
        <f>IFERROR(VLOOKUP($B$106,'PLOs-TQF-Mapping'!$C$54:$AF$59,E$56)*E41,"")</f>
        <v/>
      </c>
      <c r="F110" s="104" t="str">
        <f>IFERROR(VLOOKUP($B$106,'PLOs-TQF-Mapping'!$C$54:$AF$59,F$56)*F41,"")</f>
        <v/>
      </c>
      <c r="G110" s="104" t="str">
        <f>IFERROR(VLOOKUP($B$106,'PLOs-TQF-Mapping'!$C$54:$AF$59,G$56)*G41,"")</f>
        <v/>
      </c>
      <c r="H110" s="104" t="str">
        <f>IFERROR(VLOOKUP($B$106,'PLOs-TQF-Mapping'!$C$54:$AF$59,H$56)*H41,"")</f>
        <v/>
      </c>
      <c r="I110" s="104" t="str">
        <f>IFERROR(VLOOKUP($B$106,'PLOs-TQF-Mapping'!$C$54:$AF$59,I$56)*I41,"")</f>
        <v/>
      </c>
      <c r="J110" s="104" t="str">
        <f>IFERROR(VLOOKUP($B$106,'PLOs-TQF-Mapping'!$C$54:$AF$59,J$56)*J41,"")</f>
        <v/>
      </c>
      <c r="K110" s="104" t="str">
        <f>IFERROR(VLOOKUP($B$106,'PLOs-TQF-Mapping'!$C$54:$AF$59,K$56)*K41,"")</f>
        <v/>
      </c>
      <c r="L110" s="104" t="str">
        <f>IFERROR(VLOOKUP($B$106,'PLOs-TQF-Mapping'!$C$54:$AF$59,L$56)*L41,"")</f>
        <v/>
      </c>
      <c r="M110" s="104" t="str">
        <f>IFERROR(VLOOKUP($B$106,'PLOs-TQF-Mapping'!$C$54:$AF$59,M$56)*M41,"")</f>
        <v/>
      </c>
      <c r="N110" s="104" t="str">
        <f>IFERROR(VLOOKUP($B$106,'PLOs-TQF-Mapping'!$C$54:$AF$59,N$56)*N41,"")</f>
        <v/>
      </c>
      <c r="O110" s="104" t="str">
        <f>IFERROR(VLOOKUP($B$106,'PLOs-TQF-Mapping'!$C$54:$AF$59,O$56)*O41,"")</f>
        <v/>
      </c>
      <c r="P110" s="104" t="str">
        <f>IFERROR(VLOOKUP($B$106,'PLOs-TQF-Mapping'!$C$54:$AF$59,P$56)*P41,"")</f>
        <v/>
      </c>
      <c r="Q110" s="104" t="str">
        <f>IFERROR(VLOOKUP($B$106,'PLOs-TQF-Mapping'!$C$54:$AF$59,Q$56)*Q41,"")</f>
        <v/>
      </c>
      <c r="R110" s="104" t="str">
        <f>IFERROR(VLOOKUP($B$106,'PLOs-TQF-Mapping'!$C$54:$AF$59,R$56)*R41,"")</f>
        <v/>
      </c>
      <c r="S110" s="104" t="str">
        <f>IFERROR(VLOOKUP($B$106,'PLOs-TQF-Mapping'!$C$54:$AF$59,S$56)*S41,"")</f>
        <v/>
      </c>
      <c r="T110" s="104" t="str">
        <f>IFERROR(VLOOKUP($B$106,'PLOs-TQF-Mapping'!$C$54:$AF$59,T$56)*T41,"")</f>
        <v/>
      </c>
      <c r="U110" s="104" t="str">
        <f>IFERROR(VLOOKUP($B$106,'PLOs-TQF-Mapping'!$C$54:$AF$59,U$56)*U41,"")</f>
        <v/>
      </c>
      <c r="V110" s="104" t="str">
        <f>IFERROR(VLOOKUP($B$106,'PLOs-TQF-Mapping'!$C$54:$AF$59,V$56)*V41,"")</f>
        <v/>
      </c>
      <c r="W110" s="104" t="str">
        <f>IFERROR(VLOOKUP($B$106,'PLOs-TQF-Mapping'!$C$54:$AF$59,W$56)*W41,"")</f>
        <v/>
      </c>
      <c r="X110" s="104" t="str">
        <f>IFERROR(VLOOKUP($B$106,'PLOs-TQF-Mapping'!$C$54:$AF$59,X$56)*X41,"")</f>
        <v/>
      </c>
      <c r="Y110" s="104" t="str">
        <f>IFERROR(VLOOKUP($B$106,'PLOs-TQF-Mapping'!$C$54:$AF$59,Y$56)*Y41,"")</f>
        <v/>
      </c>
      <c r="Z110" s="104" t="str">
        <f>IFERROR(VLOOKUP($B$106,'PLOs-TQF-Mapping'!$C$54:$AF$59,Z$56)*Z41,"")</f>
        <v/>
      </c>
      <c r="AA110" s="104" t="str">
        <f>IFERROR(VLOOKUP($B$106,'PLOs-TQF-Mapping'!$C$54:$AF$59,AA$56)*AA41,"")</f>
        <v/>
      </c>
      <c r="AB110" s="104" t="str">
        <f>IFERROR(VLOOKUP($B$106,'PLOs-TQF-Mapping'!$C$54:$AF$59,AB$56)*AB41,"")</f>
        <v/>
      </c>
      <c r="AC110" s="104" t="str">
        <f>IFERROR(VLOOKUP($B$106,'PLOs-TQF-Mapping'!$C$54:$AF$59,AC$56)*AC41,"")</f>
        <v/>
      </c>
      <c r="AD110" s="104" t="str">
        <f>IFERROR(VLOOKUP($B$106,'PLOs-TQF-Mapping'!$C$54:$AF$59,AD$56)*AD41,"")</f>
        <v/>
      </c>
      <c r="AE110" s="104" t="str">
        <f>IFERROR(VLOOKUP($B$106,'PLOs-TQF-Mapping'!$C$54:$AF$59,AE$56)*AE41,"")</f>
        <v/>
      </c>
      <c r="AF110" s="8" t="str">
        <f t="shared" ref="AF110:AF121" si="17">IF(SUM(C110:AE110)&gt;0,SUM(C110:AE110),"")</f>
        <v/>
      </c>
      <c r="AG110" s="8"/>
      <c r="AH110" s="8"/>
    </row>
    <row r="111" spans="1:34">
      <c r="A111" s="8">
        <v>7.4999999999999997E-2</v>
      </c>
      <c r="B111" s="3" t="s">
        <v>200</v>
      </c>
      <c r="C111" s="104" t="str">
        <f>IFERROR(VLOOKUP($B$106,'PLOs-TQF-Mapping'!$C$54:$AF$59,C$56)*C42,"")</f>
        <v/>
      </c>
      <c r="D111" s="104" t="str">
        <f>IFERROR(VLOOKUP($B$106,'PLOs-TQF-Mapping'!$C$54:$AF$59,D$56)*D42,"")</f>
        <v/>
      </c>
      <c r="E111" s="104" t="str">
        <f>IFERROR(VLOOKUP($B$106,'PLOs-TQF-Mapping'!$C$54:$AF$59,E$56)*E42,"")</f>
        <v/>
      </c>
      <c r="F111" s="104" t="str">
        <f>IFERROR(VLOOKUP($B$106,'PLOs-TQF-Mapping'!$C$54:$AF$59,F$56)*F42,"")</f>
        <v/>
      </c>
      <c r="G111" s="104" t="str">
        <f>IFERROR(VLOOKUP($B$106,'PLOs-TQF-Mapping'!$C$54:$AF$59,G$56)*G42,"")</f>
        <v/>
      </c>
      <c r="H111" s="104" t="str">
        <f>IFERROR(VLOOKUP($B$106,'PLOs-TQF-Mapping'!$C$54:$AF$59,H$56)*H42,"")</f>
        <v/>
      </c>
      <c r="I111" s="104" t="str">
        <f>IFERROR(VLOOKUP($B$106,'PLOs-TQF-Mapping'!$C$54:$AF$59,I$56)*I42,"")</f>
        <v/>
      </c>
      <c r="J111" s="104" t="str">
        <f>IFERROR(VLOOKUP($B$106,'PLOs-TQF-Mapping'!$C$54:$AF$59,J$56)*J42,"")</f>
        <v/>
      </c>
      <c r="K111" s="104" t="str">
        <f>IFERROR(VLOOKUP($B$106,'PLOs-TQF-Mapping'!$C$54:$AF$59,K$56)*K42,"")</f>
        <v/>
      </c>
      <c r="L111" s="104" t="str">
        <f>IFERROR(VLOOKUP($B$106,'PLOs-TQF-Mapping'!$C$54:$AF$59,L$56)*L42,"")</f>
        <v/>
      </c>
      <c r="M111" s="104" t="str">
        <f>IFERROR(VLOOKUP($B$106,'PLOs-TQF-Mapping'!$C$54:$AF$59,M$56)*M42,"")</f>
        <v/>
      </c>
      <c r="N111" s="104" t="str">
        <f>IFERROR(VLOOKUP($B$106,'PLOs-TQF-Mapping'!$C$54:$AF$59,N$56)*N42,"")</f>
        <v/>
      </c>
      <c r="O111" s="104" t="str">
        <f>IFERROR(VLOOKUP($B$106,'PLOs-TQF-Mapping'!$C$54:$AF$59,O$56)*O42,"")</f>
        <v/>
      </c>
      <c r="P111" s="104" t="str">
        <f>IFERROR(VLOOKUP($B$106,'PLOs-TQF-Mapping'!$C$54:$AF$59,P$56)*P42,"")</f>
        <v/>
      </c>
      <c r="Q111" s="104" t="str">
        <f>IFERROR(VLOOKUP($B$106,'PLOs-TQF-Mapping'!$C$54:$AF$59,Q$56)*Q42,"")</f>
        <v/>
      </c>
      <c r="R111" s="104" t="str">
        <f>IFERROR(VLOOKUP($B$106,'PLOs-TQF-Mapping'!$C$54:$AF$59,R$56)*R42,"")</f>
        <v/>
      </c>
      <c r="S111" s="104" t="str">
        <f>IFERROR(VLOOKUP($B$106,'PLOs-TQF-Mapping'!$C$54:$AF$59,S$56)*S42,"")</f>
        <v/>
      </c>
      <c r="T111" s="104" t="str">
        <f>IFERROR(VLOOKUP($B$106,'PLOs-TQF-Mapping'!$C$54:$AF$59,T$56)*T42,"")</f>
        <v/>
      </c>
      <c r="U111" s="104" t="str">
        <f>IFERROR(VLOOKUP($B$106,'PLOs-TQF-Mapping'!$C$54:$AF$59,U$56)*U42,"")</f>
        <v/>
      </c>
      <c r="V111" s="104" t="str">
        <f>IFERROR(VLOOKUP($B$106,'PLOs-TQF-Mapping'!$C$54:$AF$59,V$56)*V42,"")</f>
        <v/>
      </c>
      <c r="W111" s="104" t="str">
        <f>IFERROR(VLOOKUP($B$106,'PLOs-TQF-Mapping'!$C$54:$AF$59,W$56)*W42,"")</f>
        <v/>
      </c>
      <c r="X111" s="104" t="str">
        <f>IFERROR(VLOOKUP($B$106,'PLOs-TQF-Mapping'!$C$54:$AF$59,X$56)*X42,"")</f>
        <v/>
      </c>
      <c r="Y111" s="104" t="str">
        <f>IFERROR(VLOOKUP($B$106,'PLOs-TQF-Mapping'!$C$54:$AF$59,Y$56)*Y42,"")</f>
        <v/>
      </c>
      <c r="Z111" s="104" t="str">
        <f>IFERROR(VLOOKUP($B$106,'PLOs-TQF-Mapping'!$C$54:$AF$59,Z$56)*Z42,"")</f>
        <v/>
      </c>
      <c r="AA111" s="104" t="str">
        <f>IFERROR(VLOOKUP($B$106,'PLOs-TQF-Mapping'!$C$54:$AF$59,AA$56)*AA42,"")</f>
        <v/>
      </c>
      <c r="AB111" s="104" t="str">
        <f>IFERROR(VLOOKUP($B$106,'PLOs-TQF-Mapping'!$C$54:$AF$59,AB$56)*AB42,"")</f>
        <v/>
      </c>
      <c r="AC111" s="104" t="str">
        <f>IFERROR(VLOOKUP($B$106,'PLOs-TQF-Mapping'!$C$54:$AF$59,AC$56)*AC42,"")</f>
        <v/>
      </c>
      <c r="AD111" s="104" t="str">
        <f>IFERROR(VLOOKUP($B$106,'PLOs-TQF-Mapping'!$C$54:$AF$59,AD$56)*AD42,"")</f>
        <v/>
      </c>
      <c r="AE111" s="104" t="str">
        <f>IFERROR(VLOOKUP($B$106,'PLOs-TQF-Mapping'!$C$54:$AF$59,AE$56)*AE42,"")</f>
        <v/>
      </c>
      <c r="AF111" s="8" t="str">
        <f t="shared" si="17"/>
        <v/>
      </c>
      <c r="AG111" s="8"/>
      <c r="AH111" s="8"/>
    </row>
    <row r="112" spans="1:34">
      <c r="A112" s="8">
        <v>7.4999999999999997E-2</v>
      </c>
      <c r="B112" s="3" t="s">
        <v>201</v>
      </c>
      <c r="C112" s="104" t="str">
        <f>IFERROR(VLOOKUP($B$106,'PLOs-TQF-Mapping'!$C$54:$AF$59,C$56)*C43,"")</f>
        <v/>
      </c>
      <c r="D112" s="104" t="str">
        <f>IFERROR(VLOOKUP($B$106,'PLOs-TQF-Mapping'!$C$54:$AF$59,D$56)*D43,"")</f>
        <v/>
      </c>
      <c r="E112" s="104" t="str">
        <f>IFERROR(VLOOKUP($B$106,'PLOs-TQF-Mapping'!$C$54:$AF$59,E$56)*E43,"")</f>
        <v/>
      </c>
      <c r="F112" s="104" t="str">
        <f>IFERROR(VLOOKUP($B$106,'PLOs-TQF-Mapping'!$C$54:$AF$59,F$56)*F43,"")</f>
        <v/>
      </c>
      <c r="G112" s="104" t="str">
        <f>IFERROR(VLOOKUP($B$106,'PLOs-TQF-Mapping'!$C$54:$AF$59,G$56)*G43,"")</f>
        <v/>
      </c>
      <c r="H112" s="104" t="str">
        <f>IFERROR(VLOOKUP($B$106,'PLOs-TQF-Mapping'!$C$54:$AF$59,H$56)*H43,"")</f>
        <v/>
      </c>
      <c r="I112" s="104" t="str">
        <f>IFERROR(VLOOKUP($B$106,'PLOs-TQF-Mapping'!$C$54:$AF$59,I$56)*I43,"")</f>
        <v/>
      </c>
      <c r="J112" s="104" t="str">
        <f>IFERROR(VLOOKUP($B$106,'PLOs-TQF-Mapping'!$C$54:$AF$59,J$56)*J43,"")</f>
        <v/>
      </c>
      <c r="K112" s="104" t="str">
        <f>IFERROR(VLOOKUP($B$106,'PLOs-TQF-Mapping'!$C$54:$AF$59,K$56)*K43,"")</f>
        <v/>
      </c>
      <c r="L112" s="104" t="str">
        <f>IFERROR(VLOOKUP($B$106,'PLOs-TQF-Mapping'!$C$54:$AF$59,L$56)*L43,"")</f>
        <v/>
      </c>
      <c r="M112" s="104" t="str">
        <f>IFERROR(VLOOKUP($B$106,'PLOs-TQF-Mapping'!$C$54:$AF$59,M$56)*M43,"")</f>
        <v/>
      </c>
      <c r="N112" s="104" t="str">
        <f>IFERROR(VLOOKUP($B$106,'PLOs-TQF-Mapping'!$C$54:$AF$59,N$56)*N43,"")</f>
        <v/>
      </c>
      <c r="O112" s="104" t="str">
        <f>IFERROR(VLOOKUP($B$106,'PLOs-TQF-Mapping'!$C$54:$AF$59,O$56)*O43,"")</f>
        <v/>
      </c>
      <c r="P112" s="104" t="str">
        <f>IFERROR(VLOOKUP($B$106,'PLOs-TQF-Mapping'!$C$54:$AF$59,P$56)*P43,"")</f>
        <v/>
      </c>
      <c r="Q112" s="104" t="str">
        <f>IFERROR(VLOOKUP($B$106,'PLOs-TQF-Mapping'!$C$54:$AF$59,Q$56)*Q43,"")</f>
        <v/>
      </c>
      <c r="R112" s="104" t="str">
        <f>IFERROR(VLOOKUP($B$106,'PLOs-TQF-Mapping'!$C$54:$AF$59,R$56)*R43,"")</f>
        <v/>
      </c>
      <c r="S112" s="104" t="str">
        <f>IFERROR(VLOOKUP($B$106,'PLOs-TQF-Mapping'!$C$54:$AF$59,S$56)*S43,"")</f>
        <v/>
      </c>
      <c r="T112" s="104" t="str">
        <f>IFERROR(VLOOKUP($B$106,'PLOs-TQF-Mapping'!$C$54:$AF$59,T$56)*T43,"")</f>
        <v/>
      </c>
      <c r="U112" s="104" t="str">
        <f>IFERROR(VLOOKUP($B$106,'PLOs-TQF-Mapping'!$C$54:$AF$59,U$56)*U43,"")</f>
        <v/>
      </c>
      <c r="V112" s="104" t="str">
        <f>IFERROR(VLOOKUP($B$106,'PLOs-TQF-Mapping'!$C$54:$AF$59,V$56)*V43,"")</f>
        <v/>
      </c>
      <c r="W112" s="104" t="str">
        <f>IFERROR(VLOOKUP($B$106,'PLOs-TQF-Mapping'!$C$54:$AF$59,W$56)*W43,"")</f>
        <v/>
      </c>
      <c r="X112" s="104" t="str">
        <f>IFERROR(VLOOKUP($B$106,'PLOs-TQF-Mapping'!$C$54:$AF$59,X$56)*X43,"")</f>
        <v/>
      </c>
      <c r="Y112" s="104" t="str">
        <f>IFERROR(VLOOKUP($B$106,'PLOs-TQF-Mapping'!$C$54:$AF$59,Y$56)*Y43,"")</f>
        <v/>
      </c>
      <c r="Z112" s="104" t="str">
        <f>IFERROR(VLOOKUP($B$106,'PLOs-TQF-Mapping'!$C$54:$AF$59,Z$56)*Z43,"")</f>
        <v/>
      </c>
      <c r="AA112" s="104" t="str">
        <f>IFERROR(VLOOKUP($B$106,'PLOs-TQF-Mapping'!$C$54:$AF$59,AA$56)*AA43,"")</f>
        <v/>
      </c>
      <c r="AB112" s="104" t="str">
        <f>IFERROR(VLOOKUP($B$106,'PLOs-TQF-Mapping'!$C$54:$AF$59,AB$56)*AB43,"")</f>
        <v/>
      </c>
      <c r="AC112" s="104" t="str">
        <f>IFERROR(VLOOKUP($B$106,'PLOs-TQF-Mapping'!$C$54:$AF$59,AC$56)*AC43,"")</f>
        <v/>
      </c>
      <c r="AD112" s="104" t="str">
        <f>IFERROR(VLOOKUP($B$106,'PLOs-TQF-Mapping'!$C$54:$AF$59,AD$56)*AD43,"")</f>
        <v/>
      </c>
      <c r="AE112" s="104" t="str">
        <f>IFERROR(VLOOKUP($B$106,'PLOs-TQF-Mapping'!$C$54:$AF$59,AE$56)*AE43,"")</f>
        <v/>
      </c>
      <c r="AF112" s="8" t="str">
        <f t="shared" si="17"/>
        <v/>
      </c>
      <c r="AG112" s="8"/>
      <c r="AH112" s="8"/>
    </row>
    <row r="113" spans="1:34">
      <c r="A113" s="8">
        <v>0</v>
      </c>
      <c r="B113" s="3" t="s">
        <v>202</v>
      </c>
      <c r="C113" s="104" t="str">
        <f>IFERROR(VLOOKUP($B$106,'PLOs-TQF-Mapping'!$C$54:$AF$59,C$56)*C44,"")</f>
        <v/>
      </c>
      <c r="D113" s="104" t="str">
        <f>IFERROR(VLOOKUP($B$106,'PLOs-TQF-Mapping'!$C$54:$AF$59,D$56)*D44,"")</f>
        <v/>
      </c>
      <c r="E113" s="104" t="str">
        <f>IFERROR(VLOOKUP($B$106,'PLOs-TQF-Mapping'!$C$54:$AF$59,E$56)*E44,"")</f>
        <v/>
      </c>
      <c r="F113" s="104" t="str">
        <f>IFERROR(VLOOKUP($B$106,'PLOs-TQF-Mapping'!$C$54:$AF$59,F$56)*F44,"")</f>
        <v/>
      </c>
      <c r="G113" s="104" t="str">
        <f>IFERROR(VLOOKUP($B$106,'PLOs-TQF-Mapping'!$C$54:$AF$59,G$56)*G44,"")</f>
        <v/>
      </c>
      <c r="H113" s="104" t="str">
        <f>IFERROR(VLOOKUP($B$106,'PLOs-TQF-Mapping'!$C$54:$AF$59,H$56)*H44,"")</f>
        <v/>
      </c>
      <c r="I113" s="104" t="str">
        <f>IFERROR(VLOOKUP($B$106,'PLOs-TQF-Mapping'!$C$54:$AF$59,I$56)*I44,"")</f>
        <v/>
      </c>
      <c r="J113" s="104" t="str">
        <f>IFERROR(VLOOKUP($B$106,'PLOs-TQF-Mapping'!$C$54:$AF$59,J$56)*J44,"")</f>
        <v/>
      </c>
      <c r="K113" s="104" t="str">
        <f>IFERROR(VLOOKUP($B$106,'PLOs-TQF-Mapping'!$C$54:$AF$59,K$56)*K44,"")</f>
        <v/>
      </c>
      <c r="L113" s="104" t="str">
        <f>IFERROR(VLOOKUP($B$106,'PLOs-TQF-Mapping'!$C$54:$AF$59,L$56)*L44,"")</f>
        <v/>
      </c>
      <c r="M113" s="104" t="str">
        <f>IFERROR(VLOOKUP($B$106,'PLOs-TQF-Mapping'!$C$54:$AF$59,M$56)*M44,"")</f>
        <v/>
      </c>
      <c r="N113" s="104" t="str">
        <f>IFERROR(VLOOKUP($B$106,'PLOs-TQF-Mapping'!$C$54:$AF$59,N$56)*N44,"")</f>
        <v/>
      </c>
      <c r="O113" s="104" t="str">
        <f>IFERROR(VLOOKUP($B$106,'PLOs-TQF-Mapping'!$C$54:$AF$59,O$56)*O44,"")</f>
        <v/>
      </c>
      <c r="P113" s="104" t="str">
        <f>IFERROR(VLOOKUP($B$106,'PLOs-TQF-Mapping'!$C$54:$AF$59,P$56)*P44,"")</f>
        <v/>
      </c>
      <c r="Q113" s="104" t="str">
        <f>IFERROR(VLOOKUP($B$106,'PLOs-TQF-Mapping'!$C$54:$AF$59,Q$56)*Q44,"")</f>
        <v/>
      </c>
      <c r="R113" s="104" t="str">
        <f>IFERROR(VLOOKUP($B$106,'PLOs-TQF-Mapping'!$C$54:$AF$59,R$56)*R44,"")</f>
        <v/>
      </c>
      <c r="S113" s="104" t="str">
        <f>IFERROR(VLOOKUP($B$106,'PLOs-TQF-Mapping'!$C$54:$AF$59,S$56)*S44,"")</f>
        <v/>
      </c>
      <c r="T113" s="104" t="str">
        <f>IFERROR(VLOOKUP($B$106,'PLOs-TQF-Mapping'!$C$54:$AF$59,T$56)*T44,"")</f>
        <v/>
      </c>
      <c r="U113" s="104" t="str">
        <f>IFERROR(VLOOKUP($B$106,'PLOs-TQF-Mapping'!$C$54:$AF$59,U$56)*U44,"")</f>
        <v/>
      </c>
      <c r="V113" s="104" t="str">
        <f>IFERROR(VLOOKUP($B$106,'PLOs-TQF-Mapping'!$C$54:$AF$59,V$56)*V44,"")</f>
        <v/>
      </c>
      <c r="W113" s="104" t="str">
        <f>IFERROR(VLOOKUP($B$106,'PLOs-TQF-Mapping'!$C$54:$AF$59,W$56)*W44,"")</f>
        <v/>
      </c>
      <c r="X113" s="104" t="str">
        <f>IFERROR(VLOOKUP($B$106,'PLOs-TQF-Mapping'!$C$54:$AF$59,X$56)*X44,"")</f>
        <v/>
      </c>
      <c r="Y113" s="104" t="str">
        <f>IFERROR(VLOOKUP($B$106,'PLOs-TQF-Mapping'!$C$54:$AF$59,Y$56)*Y44,"")</f>
        <v/>
      </c>
      <c r="Z113" s="104" t="str">
        <f>IFERROR(VLOOKUP($B$106,'PLOs-TQF-Mapping'!$C$54:$AF$59,Z$56)*Z44,"")</f>
        <v/>
      </c>
      <c r="AA113" s="104" t="str">
        <f>IFERROR(VLOOKUP($B$106,'PLOs-TQF-Mapping'!$C$54:$AF$59,AA$56)*AA44,"")</f>
        <v/>
      </c>
      <c r="AB113" s="104" t="str">
        <f>IFERROR(VLOOKUP($B$106,'PLOs-TQF-Mapping'!$C$54:$AF$59,AB$56)*AB44,"")</f>
        <v/>
      </c>
      <c r="AC113" s="104" t="str">
        <f>IFERROR(VLOOKUP($B$106,'PLOs-TQF-Mapping'!$C$54:$AF$59,AC$56)*AC44,"")</f>
        <v/>
      </c>
      <c r="AD113" s="104" t="str">
        <f>IFERROR(VLOOKUP($B$106,'PLOs-TQF-Mapping'!$C$54:$AF$59,AD$56)*AD44,"")</f>
        <v/>
      </c>
      <c r="AE113" s="104" t="str">
        <f>IFERROR(VLOOKUP($B$106,'PLOs-TQF-Mapping'!$C$54:$AF$59,AE$56)*AE44,"")</f>
        <v/>
      </c>
      <c r="AF113" s="8" t="str">
        <f t="shared" si="17"/>
        <v/>
      </c>
      <c r="AG113" s="8"/>
      <c r="AH113" s="8"/>
    </row>
    <row r="114" spans="1:34">
      <c r="A114" s="8">
        <v>0.2</v>
      </c>
      <c r="B114" s="3" t="s">
        <v>203</v>
      </c>
      <c r="C114" s="104" t="str">
        <f>IFERROR(VLOOKUP($B$106,'PLOs-TQF-Mapping'!$C$54:$AF$59,C$56)*C45,"")</f>
        <v/>
      </c>
      <c r="D114" s="104" t="str">
        <f>IFERROR(VLOOKUP($B$106,'PLOs-TQF-Mapping'!$C$54:$AF$59,D$56)*D45,"")</f>
        <v/>
      </c>
      <c r="E114" s="104" t="str">
        <f>IFERROR(VLOOKUP($B$106,'PLOs-TQF-Mapping'!$C$54:$AF$59,E$56)*E45,"")</f>
        <v/>
      </c>
      <c r="F114" s="104" t="str">
        <f>IFERROR(VLOOKUP($B$106,'PLOs-TQF-Mapping'!$C$54:$AF$59,F$56)*F45,"")</f>
        <v/>
      </c>
      <c r="G114" s="104" t="str">
        <f>IFERROR(VLOOKUP($B$106,'PLOs-TQF-Mapping'!$C$54:$AF$59,G$56)*G45,"")</f>
        <v/>
      </c>
      <c r="H114" s="104" t="str">
        <f>IFERROR(VLOOKUP($B$106,'PLOs-TQF-Mapping'!$C$54:$AF$59,H$56)*H45,"")</f>
        <v/>
      </c>
      <c r="I114" s="104" t="str">
        <f>IFERROR(VLOOKUP($B$106,'PLOs-TQF-Mapping'!$C$54:$AF$59,I$56)*I45,"")</f>
        <v/>
      </c>
      <c r="J114" s="104" t="str">
        <f>IFERROR(VLOOKUP($B$106,'PLOs-TQF-Mapping'!$C$54:$AF$59,J$56)*J45,"")</f>
        <v/>
      </c>
      <c r="K114" s="104" t="str">
        <f>IFERROR(VLOOKUP($B$106,'PLOs-TQF-Mapping'!$C$54:$AF$59,K$56)*K45,"")</f>
        <v/>
      </c>
      <c r="L114" s="104" t="str">
        <f>IFERROR(VLOOKUP($B$106,'PLOs-TQF-Mapping'!$C$54:$AF$59,L$56)*L45,"")</f>
        <v/>
      </c>
      <c r="M114" s="104" t="str">
        <f>IFERROR(VLOOKUP($B$106,'PLOs-TQF-Mapping'!$C$54:$AF$59,M$56)*M45,"")</f>
        <v/>
      </c>
      <c r="N114" s="104" t="str">
        <f>IFERROR(VLOOKUP($B$106,'PLOs-TQF-Mapping'!$C$54:$AF$59,N$56)*N45,"")</f>
        <v/>
      </c>
      <c r="O114" s="104" t="str">
        <f>IFERROR(VLOOKUP($B$106,'PLOs-TQF-Mapping'!$C$54:$AF$59,O$56)*O45,"")</f>
        <v/>
      </c>
      <c r="P114" s="104" t="str">
        <f>IFERROR(VLOOKUP($B$106,'PLOs-TQF-Mapping'!$C$54:$AF$59,P$56)*P45,"")</f>
        <v/>
      </c>
      <c r="Q114" s="104" t="str">
        <f>IFERROR(VLOOKUP($B$106,'PLOs-TQF-Mapping'!$C$54:$AF$59,Q$56)*Q45,"")</f>
        <v/>
      </c>
      <c r="R114" s="104" t="str">
        <f>IFERROR(VLOOKUP($B$106,'PLOs-TQF-Mapping'!$C$54:$AF$59,R$56)*R45,"")</f>
        <v/>
      </c>
      <c r="S114" s="104" t="str">
        <f>IFERROR(VLOOKUP($B$106,'PLOs-TQF-Mapping'!$C$54:$AF$59,S$56)*S45,"")</f>
        <v/>
      </c>
      <c r="T114" s="104" t="str">
        <f>IFERROR(VLOOKUP($B$106,'PLOs-TQF-Mapping'!$C$54:$AF$59,T$56)*T45,"")</f>
        <v/>
      </c>
      <c r="U114" s="104" t="str">
        <f>IFERROR(VLOOKUP($B$106,'PLOs-TQF-Mapping'!$C$54:$AF$59,U$56)*U45,"")</f>
        <v/>
      </c>
      <c r="V114" s="104" t="str">
        <f>IFERROR(VLOOKUP($B$106,'PLOs-TQF-Mapping'!$C$54:$AF$59,V$56)*V45,"")</f>
        <v/>
      </c>
      <c r="W114" s="104" t="str">
        <f>IFERROR(VLOOKUP($B$106,'PLOs-TQF-Mapping'!$C$54:$AF$59,W$56)*W45,"")</f>
        <v/>
      </c>
      <c r="X114" s="104" t="str">
        <f>IFERROR(VLOOKUP($B$106,'PLOs-TQF-Mapping'!$C$54:$AF$59,X$56)*X45,"")</f>
        <v/>
      </c>
      <c r="Y114" s="104" t="str">
        <f>IFERROR(VLOOKUP($B$106,'PLOs-TQF-Mapping'!$C$54:$AF$59,Y$56)*Y45,"")</f>
        <v/>
      </c>
      <c r="Z114" s="104" t="str">
        <f>IFERROR(VLOOKUP($B$106,'PLOs-TQF-Mapping'!$C$54:$AF$59,Z$56)*Z45,"")</f>
        <v/>
      </c>
      <c r="AA114" s="104" t="str">
        <f>IFERROR(VLOOKUP($B$106,'PLOs-TQF-Mapping'!$C$54:$AF$59,AA$56)*AA45,"")</f>
        <v/>
      </c>
      <c r="AB114" s="104" t="str">
        <f>IFERROR(VLOOKUP($B$106,'PLOs-TQF-Mapping'!$C$54:$AF$59,AB$56)*AB45,"")</f>
        <v/>
      </c>
      <c r="AC114" s="104" t="str">
        <f>IFERROR(VLOOKUP($B$106,'PLOs-TQF-Mapping'!$C$54:$AF$59,AC$56)*AC45,"")</f>
        <v/>
      </c>
      <c r="AD114" s="104" t="str">
        <f>IFERROR(VLOOKUP($B$106,'PLOs-TQF-Mapping'!$C$54:$AF$59,AD$56)*AD45,"")</f>
        <v/>
      </c>
      <c r="AE114" s="104" t="str">
        <f>IFERROR(VLOOKUP($B$106,'PLOs-TQF-Mapping'!$C$54:$AF$59,AE$56)*AE45,"")</f>
        <v/>
      </c>
      <c r="AF114" s="8" t="str">
        <f t="shared" si="17"/>
        <v/>
      </c>
      <c r="AG114" s="8"/>
      <c r="AH114" s="8"/>
    </row>
    <row r="115" spans="1:34">
      <c r="A115" s="8">
        <v>0</v>
      </c>
      <c r="B115" s="3" t="s">
        <v>204</v>
      </c>
      <c r="C115" s="104" t="str">
        <f>IFERROR(VLOOKUP($B$106,'PLOs-TQF-Mapping'!$C$54:$AF$59,C$56)*C46,"")</f>
        <v/>
      </c>
      <c r="D115" s="104" t="str">
        <f>IFERROR(VLOOKUP($B$106,'PLOs-TQF-Mapping'!$C$54:$AF$59,D$56)*D46,"")</f>
        <v/>
      </c>
      <c r="E115" s="104" t="str">
        <f>IFERROR(VLOOKUP($B$106,'PLOs-TQF-Mapping'!$C$54:$AF$59,E$56)*E46,"")</f>
        <v/>
      </c>
      <c r="F115" s="104" t="str">
        <f>IFERROR(VLOOKUP($B$106,'PLOs-TQF-Mapping'!$C$54:$AF$59,F$56)*F46,"")</f>
        <v/>
      </c>
      <c r="G115" s="104" t="str">
        <f>IFERROR(VLOOKUP($B$106,'PLOs-TQF-Mapping'!$C$54:$AF$59,G$56)*G46,"")</f>
        <v/>
      </c>
      <c r="H115" s="104" t="str">
        <f>IFERROR(VLOOKUP($B$106,'PLOs-TQF-Mapping'!$C$54:$AF$59,H$56)*H46,"")</f>
        <v/>
      </c>
      <c r="I115" s="104" t="str">
        <f>IFERROR(VLOOKUP($B$106,'PLOs-TQF-Mapping'!$C$54:$AF$59,I$56)*I46,"")</f>
        <v/>
      </c>
      <c r="J115" s="104" t="str">
        <f>IFERROR(VLOOKUP($B$106,'PLOs-TQF-Mapping'!$C$54:$AF$59,J$56)*J46,"")</f>
        <v/>
      </c>
      <c r="K115" s="104" t="str">
        <f>IFERROR(VLOOKUP($B$106,'PLOs-TQF-Mapping'!$C$54:$AF$59,K$56)*K46,"")</f>
        <v/>
      </c>
      <c r="L115" s="104" t="str">
        <f>IFERROR(VLOOKUP($B$106,'PLOs-TQF-Mapping'!$C$54:$AF$59,L$56)*L46,"")</f>
        <v/>
      </c>
      <c r="M115" s="104" t="str">
        <f>IFERROR(VLOOKUP($B$106,'PLOs-TQF-Mapping'!$C$54:$AF$59,M$56)*M46,"")</f>
        <v/>
      </c>
      <c r="N115" s="104" t="str">
        <f>IFERROR(VLOOKUP($B$106,'PLOs-TQF-Mapping'!$C$54:$AF$59,N$56)*N46,"")</f>
        <v/>
      </c>
      <c r="O115" s="104" t="str">
        <f>IFERROR(VLOOKUP($B$106,'PLOs-TQF-Mapping'!$C$54:$AF$59,O$56)*O46,"")</f>
        <v/>
      </c>
      <c r="P115" s="104" t="str">
        <f>IFERROR(VLOOKUP($B$106,'PLOs-TQF-Mapping'!$C$54:$AF$59,P$56)*P46,"")</f>
        <v/>
      </c>
      <c r="Q115" s="104" t="str">
        <f>IFERROR(VLOOKUP($B$106,'PLOs-TQF-Mapping'!$C$54:$AF$59,Q$56)*Q46,"")</f>
        <v/>
      </c>
      <c r="R115" s="104" t="str">
        <f>IFERROR(VLOOKUP($B$106,'PLOs-TQF-Mapping'!$C$54:$AF$59,R$56)*R46,"")</f>
        <v/>
      </c>
      <c r="S115" s="104" t="str">
        <f>IFERROR(VLOOKUP($B$106,'PLOs-TQF-Mapping'!$C$54:$AF$59,S$56)*S46,"")</f>
        <v/>
      </c>
      <c r="T115" s="104" t="str">
        <f>IFERROR(VLOOKUP($B$106,'PLOs-TQF-Mapping'!$C$54:$AF$59,T$56)*T46,"")</f>
        <v/>
      </c>
      <c r="U115" s="104" t="str">
        <f>IFERROR(VLOOKUP($B$106,'PLOs-TQF-Mapping'!$C$54:$AF$59,U$56)*U46,"")</f>
        <v/>
      </c>
      <c r="V115" s="104" t="str">
        <f>IFERROR(VLOOKUP($B$106,'PLOs-TQF-Mapping'!$C$54:$AF$59,V$56)*V46,"")</f>
        <v/>
      </c>
      <c r="W115" s="104" t="str">
        <f>IFERROR(VLOOKUP($B$106,'PLOs-TQF-Mapping'!$C$54:$AF$59,W$56)*W46,"")</f>
        <v/>
      </c>
      <c r="X115" s="104" t="str">
        <f>IFERROR(VLOOKUP($B$106,'PLOs-TQF-Mapping'!$C$54:$AF$59,X$56)*X46,"")</f>
        <v/>
      </c>
      <c r="Y115" s="104" t="str">
        <f>IFERROR(VLOOKUP($B$106,'PLOs-TQF-Mapping'!$C$54:$AF$59,Y$56)*Y46,"")</f>
        <v/>
      </c>
      <c r="Z115" s="104" t="str">
        <f>IFERROR(VLOOKUP($B$106,'PLOs-TQF-Mapping'!$C$54:$AF$59,Z$56)*Z46,"")</f>
        <v/>
      </c>
      <c r="AA115" s="104" t="str">
        <f>IFERROR(VLOOKUP($B$106,'PLOs-TQF-Mapping'!$C$54:$AF$59,AA$56)*AA46,"")</f>
        <v/>
      </c>
      <c r="AB115" s="104" t="str">
        <f>IFERROR(VLOOKUP($B$106,'PLOs-TQF-Mapping'!$C$54:$AF$59,AB$56)*AB46,"")</f>
        <v/>
      </c>
      <c r="AC115" s="104" t="str">
        <f>IFERROR(VLOOKUP($B$106,'PLOs-TQF-Mapping'!$C$54:$AF$59,AC$56)*AC46,"")</f>
        <v/>
      </c>
      <c r="AD115" s="104">
        <f>IFERROR(VLOOKUP($B$106,'PLOs-TQF-Mapping'!$C$54:$AF$59,AD$56)*AD46,"")</f>
        <v>0.99867898913951547</v>
      </c>
      <c r="AE115" s="104" t="str">
        <f>IFERROR(VLOOKUP($B$106,'PLOs-TQF-Mapping'!$C$54:$AF$59,AE$56)*AE46,"")</f>
        <v/>
      </c>
      <c r="AF115" s="8">
        <f t="shared" si="17"/>
        <v>0.99867898913951547</v>
      </c>
      <c r="AG115" s="8"/>
      <c r="AH115" s="8"/>
    </row>
    <row r="116" spans="1:34">
      <c r="A116" s="8">
        <v>0</v>
      </c>
      <c r="B116" s="3" t="s">
        <v>205</v>
      </c>
      <c r="C116" s="104" t="str">
        <f>IFERROR(VLOOKUP($B$106,'PLOs-TQF-Mapping'!$C$54:$AF$59,C$56)*C47,"")</f>
        <v/>
      </c>
      <c r="D116" s="104" t="str">
        <f>IFERROR(VLOOKUP($B$106,'PLOs-TQF-Mapping'!$C$54:$AF$59,D$56)*D47,"")</f>
        <v/>
      </c>
      <c r="E116" s="104" t="str">
        <f>IFERROR(VLOOKUP($B$106,'PLOs-TQF-Mapping'!$C$54:$AF$59,E$56)*E47,"")</f>
        <v/>
      </c>
      <c r="F116" s="104" t="str">
        <f>IFERROR(VLOOKUP($B$106,'PLOs-TQF-Mapping'!$C$54:$AF$59,F$56)*F47,"")</f>
        <v/>
      </c>
      <c r="G116" s="104" t="str">
        <f>IFERROR(VLOOKUP($B$106,'PLOs-TQF-Mapping'!$C$54:$AF$59,G$56)*G47,"")</f>
        <v/>
      </c>
      <c r="H116" s="104" t="str">
        <f>IFERROR(VLOOKUP($B$106,'PLOs-TQF-Mapping'!$C$54:$AF$59,H$56)*H47,"")</f>
        <v/>
      </c>
      <c r="I116" s="104" t="str">
        <f>IFERROR(VLOOKUP($B$106,'PLOs-TQF-Mapping'!$C$54:$AF$59,I$56)*I47,"")</f>
        <v/>
      </c>
      <c r="J116" s="104" t="str">
        <f>IFERROR(VLOOKUP($B$106,'PLOs-TQF-Mapping'!$C$54:$AF$59,J$56)*J47,"")</f>
        <v/>
      </c>
      <c r="K116" s="104" t="str">
        <f>IFERROR(VLOOKUP($B$106,'PLOs-TQF-Mapping'!$C$54:$AF$59,K$56)*K47,"")</f>
        <v/>
      </c>
      <c r="L116" s="104" t="str">
        <f>IFERROR(VLOOKUP($B$106,'PLOs-TQF-Mapping'!$C$54:$AF$59,L$56)*L47,"")</f>
        <v/>
      </c>
      <c r="M116" s="104" t="str">
        <f>IFERROR(VLOOKUP($B$106,'PLOs-TQF-Mapping'!$C$54:$AF$59,M$56)*M47,"")</f>
        <v/>
      </c>
      <c r="N116" s="104" t="str">
        <f>IFERROR(VLOOKUP($B$106,'PLOs-TQF-Mapping'!$C$54:$AF$59,N$56)*N47,"")</f>
        <v/>
      </c>
      <c r="O116" s="104" t="str">
        <f>IFERROR(VLOOKUP($B$106,'PLOs-TQF-Mapping'!$C$54:$AF$59,O$56)*O47,"")</f>
        <v/>
      </c>
      <c r="P116" s="104" t="str">
        <f>IFERROR(VLOOKUP($B$106,'PLOs-TQF-Mapping'!$C$54:$AF$59,P$56)*P47,"")</f>
        <v/>
      </c>
      <c r="Q116" s="104" t="str">
        <f>IFERROR(VLOOKUP($B$106,'PLOs-TQF-Mapping'!$C$54:$AF$59,Q$56)*Q47,"")</f>
        <v/>
      </c>
      <c r="R116" s="104" t="str">
        <f>IFERROR(VLOOKUP($B$106,'PLOs-TQF-Mapping'!$C$54:$AF$59,R$56)*R47,"")</f>
        <v/>
      </c>
      <c r="S116" s="104" t="str">
        <f>IFERROR(VLOOKUP($B$106,'PLOs-TQF-Mapping'!$C$54:$AF$59,S$56)*S47,"")</f>
        <v/>
      </c>
      <c r="T116" s="104" t="str">
        <f>IFERROR(VLOOKUP($B$106,'PLOs-TQF-Mapping'!$C$54:$AF$59,T$56)*T47,"")</f>
        <v/>
      </c>
      <c r="U116" s="104" t="str">
        <f>IFERROR(VLOOKUP($B$106,'PLOs-TQF-Mapping'!$C$54:$AF$59,U$56)*U47,"")</f>
        <v/>
      </c>
      <c r="V116" s="104" t="str">
        <f>IFERROR(VLOOKUP($B$106,'PLOs-TQF-Mapping'!$C$54:$AF$59,V$56)*V47,"")</f>
        <v/>
      </c>
      <c r="W116" s="104" t="str">
        <f>IFERROR(VLOOKUP($B$106,'PLOs-TQF-Mapping'!$C$54:$AF$59,W$56)*W47,"")</f>
        <v/>
      </c>
      <c r="X116" s="104" t="str">
        <f>IFERROR(VLOOKUP($B$106,'PLOs-TQF-Mapping'!$C$54:$AF$59,X$56)*X47,"")</f>
        <v/>
      </c>
      <c r="Y116" s="104" t="str">
        <f>IFERROR(VLOOKUP($B$106,'PLOs-TQF-Mapping'!$C$54:$AF$59,Y$56)*Y47,"")</f>
        <v/>
      </c>
      <c r="Z116" s="104" t="str">
        <f>IFERROR(VLOOKUP($B$106,'PLOs-TQF-Mapping'!$C$54:$AF$59,Z$56)*Z47,"")</f>
        <v/>
      </c>
      <c r="AA116" s="104" t="str">
        <f>IFERROR(VLOOKUP($B$106,'PLOs-TQF-Mapping'!$C$54:$AF$59,AA$56)*AA47,"")</f>
        <v/>
      </c>
      <c r="AB116" s="104" t="str">
        <f>IFERROR(VLOOKUP($B$106,'PLOs-TQF-Mapping'!$C$54:$AF$59,AB$56)*AB47,"")</f>
        <v/>
      </c>
      <c r="AC116" s="104" t="str">
        <f>IFERROR(VLOOKUP($B$106,'PLOs-TQF-Mapping'!$C$54:$AF$59,AC$56)*AC47,"")</f>
        <v/>
      </c>
      <c r="AD116" s="104" t="str">
        <f>IFERROR(VLOOKUP($B$106,'PLOs-TQF-Mapping'!$C$54:$AF$59,AD$56)*AD47,"")</f>
        <v/>
      </c>
      <c r="AE116" s="104" t="str">
        <f>IFERROR(VLOOKUP($B$106,'PLOs-TQF-Mapping'!$C$54:$AF$59,AE$56)*AE47,"")</f>
        <v/>
      </c>
      <c r="AF116" s="8" t="str">
        <f t="shared" si="17"/>
        <v/>
      </c>
      <c r="AG116" s="8"/>
      <c r="AH116" s="8"/>
    </row>
    <row r="117" spans="1:34">
      <c r="A117" s="8">
        <v>0</v>
      </c>
      <c r="B117" s="3" t="s">
        <v>206</v>
      </c>
      <c r="C117" s="104" t="str">
        <f>IFERROR(VLOOKUP($B$106,'PLOs-TQF-Mapping'!$C$54:$AF$59,C$56)*C48,"")</f>
        <v/>
      </c>
      <c r="D117" s="104" t="str">
        <f>IFERROR(VLOOKUP($B$106,'PLOs-TQF-Mapping'!$C$54:$AF$59,D$56)*D48,"")</f>
        <v/>
      </c>
      <c r="E117" s="104" t="str">
        <f>IFERROR(VLOOKUP($B$106,'PLOs-TQF-Mapping'!$C$54:$AF$59,E$56)*E48,"")</f>
        <v/>
      </c>
      <c r="F117" s="104" t="str">
        <f>IFERROR(VLOOKUP($B$106,'PLOs-TQF-Mapping'!$C$54:$AF$59,F$56)*F48,"")</f>
        <v/>
      </c>
      <c r="G117" s="104" t="str">
        <f>IFERROR(VLOOKUP($B$106,'PLOs-TQF-Mapping'!$C$54:$AF$59,G$56)*G48,"")</f>
        <v/>
      </c>
      <c r="H117" s="104" t="str">
        <f>IFERROR(VLOOKUP($B$106,'PLOs-TQF-Mapping'!$C$54:$AF$59,H$56)*H48,"")</f>
        <v/>
      </c>
      <c r="I117" s="104" t="str">
        <f>IFERROR(VLOOKUP($B$106,'PLOs-TQF-Mapping'!$C$54:$AF$59,I$56)*I48,"")</f>
        <v/>
      </c>
      <c r="J117" s="104" t="str">
        <f>IFERROR(VLOOKUP($B$106,'PLOs-TQF-Mapping'!$C$54:$AF$59,J$56)*J48,"")</f>
        <v/>
      </c>
      <c r="K117" s="104" t="str">
        <f>IFERROR(VLOOKUP($B$106,'PLOs-TQF-Mapping'!$C$54:$AF$59,K$56)*K48,"")</f>
        <v/>
      </c>
      <c r="L117" s="104" t="str">
        <f>IFERROR(VLOOKUP($B$106,'PLOs-TQF-Mapping'!$C$54:$AF$59,L$56)*L48,"")</f>
        <v/>
      </c>
      <c r="M117" s="104" t="str">
        <f>IFERROR(VLOOKUP($B$106,'PLOs-TQF-Mapping'!$C$54:$AF$59,M$56)*M48,"")</f>
        <v/>
      </c>
      <c r="N117" s="104" t="str">
        <f>IFERROR(VLOOKUP($B$106,'PLOs-TQF-Mapping'!$C$54:$AF$59,N$56)*N48,"")</f>
        <v/>
      </c>
      <c r="O117" s="104" t="str">
        <f>IFERROR(VLOOKUP($B$106,'PLOs-TQF-Mapping'!$C$54:$AF$59,O$56)*O48,"")</f>
        <v/>
      </c>
      <c r="P117" s="104" t="str">
        <f>IFERROR(VLOOKUP($B$106,'PLOs-TQF-Mapping'!$C$54:$AF$59,P$56)*P48,"")</f>
        <v/>
      </c>
      <c r="Q117" s="104" t="str">
        <f>IFERROR(VLOOKUP($B$106,'PLOs-TQF-Mapping'!$C$54:$AF$59,Q$56)*Q48,"")</f>
        <v/>
      </c>
      <c r="R117" s="104" t="str">
        <f>IFERROR(VLOOKUP($B$106,'PLOs-TQF-Mapping'!$C$54:$AF$59,R$56)*R48,"")</f>
        <v/>
      </c>
      <c r="S117" s="104" t="str">
        <f>IFERROR(VLOOKUP($B$106,'PLOs-TQF-Mapping'!$C$54:$AF$59,S$56)*S48,"")</f>
        <v/>
      </c>
      <c r="T117" s="104" t="str">
        <f>IFERROR(VLOOKUP($B$106,'PLOs-TQF-Mapping'!$C$54:$AF$59,T$56)*T48,"")</f>
        <v/>
      </c>
      <c r="U117" s="104" t="str">
        <f>IFERROR(VLOOKUP($B$106,'PLOs-TQF-Mapping'!$C$54:$AF$59,U$56)*U48,"")</f>
        <v/>
      </c>
      <c r="V117" s="104" t="str">
        <f>IFERROR(VLOOKUP($B$106,'PLOs-TQF-Mapping'!$C$54:$AF$59,V$56)*V48,"")</f>
        <v/>
      </c>
      <c r="W117" s="104" t="str">
        <f>IFERROR(VLOOKUP($B$106,'PLOs-TQF-Mapping'!$C$54:$AF$59,W$56)*W48,"")</f>
        <v/>
      </c>
      <c r="X117" s="104" t="str">
        <f>IFERROR(VLOOKUP($B$106,'PLOs-TQF-Mapping'!$C$54:$AF$59,X$56)*X48,"")</f>
        <v/>
      </c>
      <c r="Y117" s="104" t="str">
        <f>IFERROR(VLOOKUP($B$106,'PLOs-TQF-Mapping'!$C$54:$AF$59,Y$56)*Y48,"")</f>
        <v/>
      </c>
      <c r="Z117" s="104" t="str">
        <f>IFERROR(VLOOKUP($B$106,'PLOs-TQF-Mapping'!$C$54:$AF$59,Z$56)*Z48,"")</f>
        <v/>
      </c>
      <c r="AA117" s="104" t="str">
        <f>IFERROR(VLOOKUP($B$106,'PLOs-TQF-Mapping'!$C$54:$AF$59,AA$56)*AA48,"")</f>
        <v/>
      </c>
      <c r="AB117" s="104" t="str">
        <f>IFERROR(VLOOKUP($B$106,'PLOs-TQF-Mapping'!$C$54:$AF$59,AB$56)*AB48,"")</f>
        <v/>
      </c>
      <c r="AC117" s="104" t="str">
        <f>IFERROR(VLOOKUP($B$106,'PLOs-TQF-Mapping'!$C$54:$AF$59,AC$56)*AC48,"")</f>
        <v/>
      </c>
      <c r="AD117" s="104">
        <f>IFERROR(VLOOKUP($B$106,'PLOs-TQF-Mapping'!$C$54:$AF$59,AD$56)*AD48,"")</f>
        <v>0.3994715956558062</v>
      </c>
      <c r="AE117" s="104">
        <f>IFERROR(VLOOKUP($B$106,'PLOs-TQF-Mapping'!$C$54:$AF$59,AE$56)*AE48,"")</f>
        <v>0.35937248617395678</v>
      </c>
      <c r="AF117" s="8">
        <f t="shared" si="17"/>
        <v>0.75884408182976304</v>
      </c>
      <c r="AG117" s="8"/>
      <c r="AH117" s="8"/>
    </row>
    <row r="118" spans="1:34">
      <c r="A118" s="8">
        <v>0</v>
      </c>
      <c r="B118" s="3" t="s">
        <v>207</v>
      </c>
      <c r="C118" s="104" t="str">
        <f>IFERROR(VLOOKUP($B$106,'PLOs-TQF-Mapping'!$C$54:$AF$59,C$56)*C49,"")</f>
        <v/>
      </c>
      <c r="D118" s="104" t="str">
        <f>IFERROR(VLOOKUP($B$106,'PLOs-TQF-Mapping'!$C$54:$AF$59,D$56)*D49,"")</f>
        <v/>
      </c>
      <c r="E118" s="104" t="str">
        <f>IFERROR(VLOOKUP($B$106,'PLOs-TQF-Mapping'!$C$54:$AF$59,E$56)*E49,"")</f>
        <v/>
      </c>
      <c r="F118" s="104" t="str">
        <f>IFERROR(VLOOKUP($B$106,'PLOs-TQF-Mapping'!$C$54:$AF$59,F$56)*F49,"")</f>
        <v/>
      </c>
      <c r="G118" s="104" t="str">
        <f>IFERROR(VLOOKUP($B$106,'PLOs-TQF-Mapping'!$C$54:$AF$59,G$56)*G49,"")</f>
        <v/>
      </c>
      <c r="H118" s="104" t="str">
        <f>IFERROR(VLOOKUP($B$106,'PLOs-TQF-Mapping'!$C$54:$AF$59,H$56)*H49,"")</f>
        <v/>
      </c>
      <c r="I118" s="104" t="str">
        <f>IFERROR(VLOOKUP($B$106,'PLOs-TQF-Mapping'!$C$54:$AF$59,I$56)*I49,"")</f>
        <v/>
      </c>
      <c r="J118" s="104" t="str">
        <f>IFERROR(VLOOKUP($B$106,'PLOs-TQF-Mapping'!$C$54:$AF$59,J$56)*J49,"")</f>
        <v/>
      </c>
      <c r="K118" s="104" t="str">
        <f>IFERROR(VLOOKUP($B$106,'PLOs-TQF-Mapping'!$C$54:$AF$59,K$56)*K49,"")</f>
        <v/>
      </c>
      <c r="L118" s="104" t="str">
        <f>IFERROR(VLOOKUP($B$106,'PLOs-TQF-Mapping'!$C$54:$AF$59,L$56)*L49,"")</f>
        <v/>
      </c>
      <c r="M118" s="104" t="str">
        <f>IFERROR(VLOOKUP($B$106,'PLOs-TQF-Mapping'!$C$54:$AF$59,M$56)*M49,"")</f>
        <v/>
      </c>
      <c r="N118" s="104" t="str">
        <f>IFERROR(VLOOKUP($B$106,'PLOs-TQF-Mapping'!$C$54:$AF$59,N$56)*N49,"")</f>
        <v/>
      </c>
      <c r="O118" s="104" t="str">
        <f>IFERROR(VLOOKUP($B$106,'PLOs-TQF-Mapping'!$C$54:$AF$59,O$56)*O49,"")</f>
        <v/>
      </c>
      <c r="P118" s="104" t="str">
        <f>IFERROR(VLOOKUP($B$106,'PLOs-TQF-Mapping'!$C$54:$AF$59,P$56)*P49,"")</f>
        <v/>
      </c>
      <c r="Q118" s="104" t="str">
        <f>IFERROR(VLOOKUP($B$106,'PLOs-TQF-Mapping'!$C$54:$AF$59,Q$56)*Q49,"")</f>
        <v/>
      </c>
      <c r="R118" s="104" t="str">
        <f>IFERROR(VLOOKUP($B$106,'PLOs-TQF-Mapping'!$C$54:$AF$59,R$56)*R49,"")</f>
        <v/>
      </c>
      <c r="S118" s="104" t="str">
        <f>IFERROR(VLOOKUP($B$106,'PLOs-TQF-Mapping'!$C$54:$AF$59,S$56)*S49,"")</f>
        <v/>
      </c>
      <c r="T118" s="104" t="str">
        <f>IFERROR(VLOOKUP($B$106,'PLOs-TQF-Mapping'!$C$54:$AF$59,T$56)*T49,"")</f>
        <v/>
      </c>
      <c r="U118" s="104" t="str">
        <f>IFERROR(VLOOKUP($B$106,'PLOs-TQF-Mapping'!$C$54:$AF$59,U$56)*U49,"")</f>
        <v/>
      </c>
      <c r="V118" s="104" t="str">
        <f>IFERROR(VLOOKUP($B$106,'PLOs-TQF-Mapping'!$C$54:$AF$59,V$56)*V49,"")</f>
        <v/>
      </c>
      <c r="W118" s="104" t="str">
        <f>IFERROR(VLOOKUP($B$106,'PLOs-TQF-Mapping'!$C$54:$AF$59,W$56)*W49,"")</f>
        <v/>
      </c>
      <c r="X118" s="104" t="str">
        <f>IFERROR(VLOOKUP($B$106,'PLOs-TQF-Mapping'!$C$54:$AF$59,X$56)*X49,"")</f>
        <v/>
      </c>
      <c r="Y118" s="104">
        <f>IFERROR(VLOOKUP($B$106,'PLOs-TQF-Mapping'!$C$54:$AF$59,Y$56)*Y49,"")</f>
        <v>0.24160493827160492</v>
      </c>
      <c r="Z118" s="104" t="str">
        <f>IFERROR(VLOOKUP($B$106,'PLOs-TQF-Mapping'!$C$54:$AF$59,Z$56)*Z49,"")</f>
        <v/>
      </c>
      <c r="AA118" s="104" t="str">
        <f>IFERROR(VLOOKUP($B$106,'PLOs-TQF-Mapping'!$C$54:$AF$59,AA$56)*AA49,"")</f>
        <v/>
      </c>
      <c r="AB118" s="104" t="str">
        <f>IFERROR(VLOOKUP($B$106,'PLOs-TQF-Mapping'!$C$54:$AF$59,AB$56)*AB49,"")</f>
        <v/>
      </c>
      <c r="AC118" s="104" t="str">
        <f>IFERROR(VLOOKUP($B$106,'PLOs-TQF-Mapping'!$C$54:$AF$59,AC$56)*AC49,"")</f>
        <v/>
      </c>
      <c r="AD118" s="104" t="str">
        <f>IFERROR(VLOOKUP($B$106,'PLOs-TQF-Mapping'!$C$54:$AF$59,AD$56)*AD49,"")</f>
        <v/>
      </c>
      <c r="AE118" s="104" t="str">
        <f>IFERROR(VLOOKUP($B$106,'PLOs-TQF-Mapping'!$C$54:$AF$59,AE$56)*AE49,"")</f>
        <v/>
      </c>
      <c r="AF118" s="8">
        <f t="shared" si="17"/>
        <v>0.24160493827160492</v>
      </c>
      <c r="AG118" s="8"/>
      <c r="AH118" s="8"/>
    </row>
    <row r="119" spans="1:34">
      <c r="A119" s="8">
        <v>0.1</v>
      </c>
      <c r="B119" s="3" t="s">
        <v>208</v>
      </c>
      <c r="C119" s="104" t="str">
        <f>IFERROR(VLOOKUP($B$106,'PLOs-TQF-Mapping'!$C$54:$AF$59,C$56)*C50,"")</f>
        <v/>
      </c>
      <c r="D119" s="104" t="str">
        <f>IFERROR(VLOOKUP($B$106,'PLOs-TQF-Mapping'!$C$54:$AF$59,D$56)*D50,"")</f>
        <v/>
      </c>
      <c r="E119" s="104" t="str">
        <f>IFERROR(VLOOKUP($B$106,'PLOs-TQF-Mapping'!$C$54:$AF$59,E$56)*E50,"")</f>
        <v/>
      </c>
      <c r="F119" s="104">
        <f>IFERROR(VLOOKUP($B$106,'PLOs-TQF-Mapping'!$C$54:$AF$59,F$56)*F50,"")</f>
        <v>0.34602658371040723</v>
      </c>
      <c r="G119" s="104" t="str">
        <f>IFERROR(VLOOKUP($B$106,'PLOs-TQF-Mapping'!$C$54:$AF$59,G$56)*G50,"")</f>
        <v/>
      </c>
      <c r="H119" s="104" t="str">
        <f>IFERROR(VLOOKUP($B$106,'PLOs-TQF-Mapping'!$C$54:$AF$59,H$56)*H50,"")</f>
        <v/>
      </c>
      <c r="I119" s="104" t="str">
        <f>IFERROR(VLOOKUP($B$106,'PLOs-TQF-Mapping'!$C$54:$AF$59,I$56)*I50,"")</f>
        <v/>
      </c>
      <c r="J119" s="104" t="str">
        <f>IFERROR(VLOOKUP($B$106,'PLOs-TQF-Mapping'!$C$54:$AF$59,J$56)*J50,"")</f>
        <v/>
      </c>
      <c r="K119" s="104" t="str">
        <f>IFERROR(VLOOKUP($B$106,'PLOs-TQF-Mapping'!$C$54:$AF$59,K$56)*K50,"")</f>
        <v/>
      </c>
      <c r="L119" s="104" t="str">
        <f>IFERROR(VLOOKUP($B$106,'PLOs-TQF-Mapping'!$C$54:$AF$59,L$56)*L50,"")</f>
        <v/>
      </c>
      <c r="M119" s="104" t="str">
        <f>IFERROR(VLOOKUP($B$106,'PLOs-TQF-Mapping'!$C$54:$AF$59,M$56)*M50,"")</f>
        <v/>
      </c>
      <c r="N119" s="104" t="str">
        <f>IFERROR(VLOOKUP($B$106,'PLOs-TQF-Mapping'!$C$54:$AF$59,N$56)*N50,"")</f>
        <v/>
      </c>
      <c r="O119" s="104" t="str">
        <f>IFERROR(VLOOKUP($B$106,'PLOs-TQF-Mapping'!$C$54:$AF$59,O$56)*O50,"")</f>
        <v/>
      </c>
      <c r="P119" s="104" t="str">
        <f>IFERROR(VLOOKUP($B$106,'PLOs-TQF-Mapping'!$C$54:$AF$59,P$56)*P50,"")</f>
        <v/>
      </c>
      <c r="Q119" s="104" t="str">
        <f>IFERROR(VLOOKUP($B$106,'PLOs-TQF-Mapping'!$C$54:$AF$59,Q$56)*Q50,"")</f>
        <v/>
      </c>
      <c r="R119" s="104" t="str">
        <f>IFERROR(VLOOKUP($B$106,'PLOs-TQF-Mapping'!$C$54:$AF$59,R$56)*R50,"")</f>
        <v/>
      </c>
      <c r="S119" s="104" t="str">
        <f>IFERROR(VLOOKUP($B$106,'PLOs-TQF-Mapping'!$C$54:$AF$59,S$56)*S50,"")</f>
        <v/>
      </c>
      <c r="T119" s="104" t="str">
        <f>IFERROR(VLOOKUP($B$106,'PLOs-TQF-Mapping'!$C$54:$AF$59,T$56)*T50,"")</f>
        <v/>
      </c>
      <c r="U119" s="104" t="str">
        <f>IFERROR(VLOOKUP($B$106,'PLOs-TQF-Mapping'!$C$54:$AF$59,U$56)*U50,"")</f>
        <v/>
      </c>
      <c r="V119" s="104" t="str">
        <f>IFERROR(VLOOKUP($B$106,'PLOs-TQF-Mapping'!$C$54:$AF$59,V$56)*V50,"")</f>
        <v/>
      </c>
      <c r="W119" s="104" t="str">
        <f>IFERROR(VLOOKUP($B$106,'PLOs-TQF-Mapping'!$C$54:$AF$59,W$56)*W50,"")</f>
        <v/>
      </c>
      <c r="X119" s="104" t="str">
        <f>IFERROR(VLOOKUP($B$106,'PLOs-TQF-Mapping'!$C$54:$AF$59,X$56)*X50,"")</f>
        <v/>
      </c>
      <c r="Y119" s="104" t="str">
        <f>IFERROR(VLOOKUP($B$106,'PLOs-TQF-Mapping'!$C$54:$AF$59,Y$56)*Y50,"")</f>
        <v/>
      </c>
      <c r="Z119" s="104" t="str">
        <f>IFERROR(VLOOKUP($B$106,'PLOs-TQF-Mapping'!$C$54:$AF$59,Z$56)*Z50,"")</f>
        <v/>
      </c>
      <c r="AA119" s="104" t="str">
        <f>IFERROR(VLOOKUP($B$106,'PLOs-TQF-Mapping'!$C$54:$AF$59,AA$56)*AA50,"")</f>
        <v/>
      </c>
      <c r="AB119" s="104" t="str">
        <f>IFERROR(VLOOKUP($B$106,'PLOs-TQF-Mapping'!$C$54:$AF$59,AB$56)*AB50,"")</f>
        <v/>
      </c>
      <c r="AC119" s="104" t="str">
        <f>IFERROR(VLOOKUP($B$106,'PLOs-TQF-Mapping'!$C$54:$AF$59,AC$56)*AC50,"")</f>
        <v/>
      </c>
      <c r="AD119" s="104" t="str">
        <f>IFERROR(VLOOKUP($B$106,'PLOs-TQF-Mapping'!$C$54:$AF$59,AD$56)*AD50,"")</f>
        <v/>
      </c>
      <c r="AE119" s="104" t="str">
        <f>IFERROR(VLOOKUP($B$106,'PLOs-TQF-Mapping'!$C$54:$AF$59,AE$56)*AE50,"")</f>
        <v/>
      </c>
      <c r="AF119" s="8">
        <f t="shared" si="17"/>
        <v>0.34602658371040723</v>
      </c>
      <c r="AG119" s="8"/>
      <c r="AH119" s="8"/>
    </row>
    <row r="120" spans="1:34">
      <c r="A120" s="8">
        <v>0</v>
      </c>
      <c r="B120" s="3" t="s">
        <v>209</v>
      </c>
      <c r="C120" s="104" t="str">
        <f>IFERROR(VLOOKUP($B$106,'PLOs-TQF-Mapping'!$C$54:$AF$59,C$56)*C51,"")</f>
        <v/>
      </c>
      <c r="D120" s="104" t="str">
        <f>IFERROR(VLOOKUP($B$106,'PLOs-TQF-Mapping'!$C$54:$AF$59,D$56)*D51,"")</f>
        <v/>
      </c>
      <c r="E120" s="104" t="str">
        <f>IFERROR(VLOOKUP($B$106,'PLOs-TQF-Mapping'!$C$54:$AF$59,E$56)*E51,"")</f>
        <v/>
      </c>
      <c r="F120" s="104">
        <f>IFERROR(VLOOKUP($B$106,'PLOs-TQF-Mapping'!$C$54:$AF$59,F$56)*F51,"")</f>
        <v>0.34602658371040723</v>
      </c>
      <c r="G120" s="104" t="str">
        <f>IFERROR(VLOOKUP($B$106,'PLOs-TQF-Mapping'!$C$54:$AF$59,G$56)*G51,"")</f>
        <v/>
      </c>
      <c r="H120" s="104" t="str">
        <f>IFERROR(VLOOKUP($B$106,'PLOs-TQF-Mapping'!$C$54:$AF$59,H$56)*H51,"")</f>
        <v/>
      </c>
      <c r="I120" s="104" t="str">
        <f>IFERROR(VLOOKUP($B$106,'PLOs-TQF-Mapping'!$C$54:$AF$59,I$56)*I51,"")</f>
        <v/>
      </c>
      <c r="J120" s="104" t="str">
        <f>IFERROR(VLOOKUP($B$106,'PLOs-TQF-Mapping'!$C$54:$AF$59,J$56)*J51,"")</f>
        <v/>
      </c>
      <c r="K120" s="104" t="str">
        <f>IFERROR(VLOOKUP($B$106,'PLOs-TQF-Mapping'!$C$54:$AF$59,K$56)*K51,"")</f>
        <v/>
      </c>
      <c r="L120" s="104" t="str">
        <f>IFERROR(VLOOKUP($B$106,'PLOs-TQF-Mapping'!$C$54:$AF$59,L$56)*L51,"")</f>
        <v/>
      </c>
      <c r="M120" s="104" t="str">
        <f>IFERROR(VLOOKUP($B$106,'PLOs-TQF-Mapping'!$C$54:$AF$59,M$56)*M51,"")</f>
        <v/>
      </c>
      <c r="N120" s="104" t="str">
        <f>IFERROR(VLOOKUP($B$106,'PLOs-TQF-Mapping'!$C$54:$AF$59,N$56)*N51,"")</f>
        <v/>
      </c>
      <c r="O120" s="104" t="str">
        <f>IFERROR(VLOOKUP($B$106,'PLOs-TQF-Mapping'!$C$54:$AF$59,O$56)*O51,"")</f>
        <v/>
      </c>
      <c r="P120" s="104" t="str">
        <f>IFERROR(VLOOKUP($B$106,'PLOs-TQF-Mapping'!$C$54:$AF$59,P$56)*P51,"")</f>
        <v/>
      </c>
      <c r="Q120" s="104" t="str">
        <f>IFERROR(VLOOKUP($B$106,'PLOs-TQF-Mapping'!$C$54:$AF$59,Q$56)*Q51,"")</f>
        <v/>
      </c>
      <c r="R120" s="104" t="str">
        <f>IFERROR(VLOOKUP($B$106,'PLOs-TQF-Mapping'!$C$54:$AF$59,R$56)*R51,"")</f>
        <v/>
      </c>
      <c r="S120" s="104" t="str">
        <f>IFERROR(VLOOKUP($B$106,'PLOs-TQF-Mapping'!$C$54:$AF$59,S$56)*S51,"")</f>
        <v/>
      </c>
      <c r="T120" s="104" t="str">
        <f>IFERROR(VLOOKUP($B$106,'PLOs-TQF-Mapping'!$C$54:$AF$59,T$56)*T51,"")</f>
        <v/>
      </c>
      <c r="U120" s="104" t="str">
        <f>IFERROR(VLOOKUP($B$106,'PLOs-TQF-Mapping'!$C$54:$AF$59,U$56)*U51,"")</f>
        <v/>
      </c>
      <c r="V120" s="104" t="str">
        <f>IFERROR(VLOOKUP($B$106,'PLOs-TQF-Mapping'!$C$54:$AF$59,V$56)*V51,"")</f>
        <v/>
      </c>
      <c r="W120" s="104" t="str">
        <f>IFERROR(VLOOKUP($B$106,'PLOs-TQF-Mapping'!$C$54:$AF$59,W$56)*W51,"")</f>
        <v/>
      </c>
      <c r="X120" s="104" t="str">
        <f>IFERROR(VLOOKUP($B$106,'PLOs-TQF-Mapping'!$C$54:$AF$59,X$56)*X51,"")</f>
        <v/>
      </c>
      <c r="Y120" s="104" t="str">
        <f>IFERROR(VLOOKUP($B$106,'PLOs-TQF-Mapping'!$C$54:$AF$59,Y$56)*Y51,"")</f>
        <v/>
      </c>
      <c r="Z120" s="104" t="str">
        <f>IFERROR(VLOOKUP($B$106,'PLOs-TQF-Mapping'!$C$54:$AF$59,Z$56)*Z51,"")</f>
        <v/>
      </c>
      <c r="AA120" s="104" t="str">
        <f>IFERROR(VLOOKUP($B$106,'PLOs-TQF-Mapping'!$C$54:$AF$59,AA$56)*AA51,"")</f>
        <v/>
      </c>
      <c r="AB120" s="104" t="str">
        <f>IFERROR(VLOOKUP($B$106,'PLOs-TQF-Mapping'!$C$54:$AF$59,AB$56)*AB51,"")</f>
        <v/>
      </c>
      <c r="AC120" s="104" t="str">
        <f>IFERROR(VLOOKUP($B$106,'PLOs-TQF-Mapping'!$C$54:$AF$59,AC$56)*AC51,"")</f>
        <v/>
      </c>
      <c r="AD120" s="104" t="str">
        <f>IFERROR(VLOOKUP($B$106,'PLOs-TQF-Mapping'!$C$54:$AF$59,AD$56)*AD51,"")</f>
        <v/>
      </c>
      <c r="AE120" s="104" t="str">
        <f>IFERROR(VLOOKUP($B$106,'PLOs-TQF-Mapping'!$C$54:$AF$59,AE$56)*AE51,"")</f>
        <v/>
      </c>
      <c r="AF120" s="8">
        <f t="shared" si="17"/>
        <v>0.34602658371040723</v>
      </c>
      <c r="AG120" s="8"/>
      <c r="AH120" s="8"/>
    </row>
    <row r="121" spans="1:34">
      <c r="A121" s="8">
        <v>0</v>
      </c>
      <c r="B121" s="3" t="s">
        <v>210</v>
      </c>
      <c r="C121" s="104" t="str">
        <f>IFERROR(VLOOKUP($B$106,'PLOs-TQF-Mapping'!$C$54:$AF$59,C$56)*C52,"")</f>
        <v/>
      </c>
      <c r="D121" s="104" t="str">
        <f>IFERROR(VLOOKUP($B$106,'PLOs-TQF-Mapping'!$C$54:$AF$59,D$56)*D52,"")</f>
        <v/>
      </c>
      <c r="E121" s="104" t="str">
        <f>IFERROR(VLOOKUP($B$106,'PLOs-TQF-Mapping'!$C$54:$AF$59,E$56)*E52,"")</f>
        <v/>
      </c>
      <c r="F121" s="104" t="str">
        <f>IFERROR(VLOOKUP($B$106,'PLOs-TQF-Mapping'!$C$54:$AF$59,F$56)*F52,"")</f>
        <v/>
      </c>
      <c r="G121" s="104" t="str">
        <f>IFERROR(VLOOKUP($B$106,'PLOs-TQF-Mapping'!$C$54:$AF$59,G$56)*G52,"")</f>
        <v/>
      </c>
      <c r="H121" s="104" t="str">
        <f>IFERROR(VLOOKUP($B$106,'PLOs-TQF-Mapping'!$C$54:$AF$59,H$56)*H52,"")</f>
        <v/>
      </c>
      <c r="I121" s="104" t="str">
        <f>IFERROR(VLOOKUP($B$106,'PLOs-TQF-Mapping'!$C$54:$AF$59,I$56)*I52,"")</f>
        <v/>
      </c>
      <c r="J121" s="104" t="str">
        <f>IFERROR(VLOOKUP($B$106,'PLOs-TQF-Mapping'!$C$54:$AF$59,J$56)*J52,"")</f>
        <v/>
      </c>
      <c r="K121" s="104" t="str">
        <f>IFERROR(VLOOKUP($B$106,'PLOs-TQF-Mapping'!$C$54:$AF$59,K$56)*K52,"")</f>
        <v/>
      </c>
      <c r="L121" s="104" t="str">
        <f>IFERROR(VLOOKUP($B$106,'PLOs-TQF-Mapping'!$C$54:$AF$59,L$56)*L52,"")</f>
        <v/>
      </c>
      <c r="M121" s="104" t="str">
        <f>IFERROR(VLOOKUP($B$106,'PLOs-TQF-Mapping'!$C$54:$AF$59,M$56)*M52,"")</f>
        <v/>
      </c>
      <c r="N121" s="104" t="str">
        <f>IFERROR(VLOOKUP($B$106,'PLOs-TQF-Mapping'!$C$54:$AF$59,N$56)*N52,"")</f>
        <v/>
      </c>
      <c r="O121" s="104" t="str">
        <f>IFERROR(VLOOKUP($B$106,'PLOs-TQF-Mapping'!$C$54:$AF$59,O$56)*O52,"")</f>
        <v/>
      </c>
      <c r="P121" s="104" t="str">
        <f>IFERROR(VLOOKUP($B$106,'PLOs-TQF-Mapping'!$C$54:$AF$59,P$56)*P52,"")</f>
        <v/>
      </c>
      <c r="Q121" s="104" t="str">
        <f>IFERROR(VLOOKUP($B$106,'PLOs-TQF-Mapping'!$C$54:$AF$59,Q$56)*Q52,"")</f>
        <v/>
      </c>
      <c r="R121" s="104" t="str">
        <f>IFERROR(VLOOKUP($B$106,'PLOs-TQF-Mapping'!$C$54:$AF$59,R$56)*R52,"")</f>
        <v/>
      </c>
      <c r="S121" s="104" t="str">
        <f>IFERROR(VLOOKUP($B$106,'PLOs-TQF-Mapping'!$C$54:$AF$59,S$56)*S52,"")</f>
        <v/>
      </c>
      <c r="T121" s="104" t="str">
        <f>IFERROR(VLOOKUP($B$106,'PLOs-TQF-Mapping'!$C$54:$AF$59,T$56)*T52,"")</f>
        <v/>
      </c>
      <c r="U121" s="104" t="str">
        <f>IFERROR(VLOOKUP($B$106,'PLOs-TQF-Mapping'!$C$54:$AF$59,U$56)*U52,"")</f>
        <v/>
      </c>
      <c r="V121" s="104" t="str">
        <f>IFERROR(VLOOKUP($B$106,'PLOs-TQF-Mapping'!$C$54:$AF$59,V$56)*V52,"")</f>
        <v/>
      </c>
      <c r="W121" s="104" t="str">
        <f>IFERROR(VLOOKUP($B$106,'PLOs-TQF-Mapping'!$C$54:$AF$59,W$56)*W52,"")</f>
        <v/>
      </c>
      <c r="X121" s="104" t="str">
        <f>IFERROR(VLOOKUP($B$106,'PLOs-TQF-Mapping'!$C$54:$AF$59,X$56)*X52,"")</f>
        <v/>
      </c>
      <c r="Y121" s="104" t="str">
        <f>IFERROR(VLOOKUP($B$106,'PLOs-TQF-Mapping'!$C$54:$AF$59,Y$56)*Y52,"")</f>
        <v/>
      </c>
      <c r="Z121" s="104" t="str">
        <f>IFERROR(VLOOKUP($B$106,'PLOs-TQF-Mapping'!$C$54:$AF$59,Z$56)*Z52,"")</f>
        <v/>
      </c>
      <c r="AA121" s="104" t="str">
        <f>IFERROR(VLOOKUP($B$106,'PLOs-TQF-Mapping'!$C$54:$AF$59,AA$56)*AA52,"")</f>
        <v/>
      </c>
      <c r="AB121" s="104" t="str">
        <f>IFERROR(VLOOKUP($B$106,'PLOs-TQF-Mapping'!$C$54:$AF$59,AB$56)*AB52,"")</f>
        <v/>
      </c>
      <c r="AC121" s="104" t="str">
        <f>IFERROR(VLOOKUP($B$106,'PLOs-TQF-Mapping'!$C$54:$AF$59,AC$56)*AC52,"")</f>
        <v/>
      </c>
      <c r="AD121" s="104">
        <f>IFERROR(VLOOKUP($B$106,'PLOs-TQF-Mapping'!$C$54:$AF$59,AD$56)*AD52,"")</f>
        <v>0.7989431913116124</v>
      </c>
      <c r="AE121" s="104">
        <f>IFERROR(VLOOKUP($B$106,'PLOs-TQF-Mapping'!$C$54:$AF$59,AE$56)*AE52,"")</f>
        <v>0.71874497234791357</v>
      </c>
      <c r="AF121" s="8">
        <f t="shared" si="17"/>
        <v>1.5176881636595261</v>
      </c>
      <c r="AG121" s="8"/>
      <c r="AH121" s="8"/>
    </row>
    <row r="122" spans="1:34">
      <c r="AG122" s="8"/>
      <c r="AH122" s="8"/>
    </row>
    <row r="123" spans="1:34">
      <c r="A123" s="8" t="s">
        <v>116</v>
      </c>
      <c r="B123" s="8">
        <v>5</v>
      </c>
      <c r="AG123" s="8"/>
      <c r="AH123" s="8"/>
    </row>
    <row r="124" spans="1:34">
      <c r="B124" s="3" t="s">
        <v>213</v>
      </c>
      <c r="C124" s="8">
        <v>2</v>
      </c>
      <c r="D124" s="8">
        <v>3</v>
      </c>
      <c r="E124" s="8">
        <v>4</v>
      </c>
      <c r="F124" s="8">
        <v>5</v>
      </c>
      <c r="G124" s="8">
        <v>6</v>
      </c>
      <c r="H124" s="8">
        <v>7</v>
      </c>
      <c r="I124" s="8">
        <v>8</v>
      </c>
      <c r="J124" s="8">
        <v>9</v>
      </c>
      <c r="K124" s="8">
        <v>10</v>
      </c>
      <c r="L124" s="8">
        <v>11</v>
      </c>
      <c r="M124" s="8">
        <v>12</v>
      </c>
      <c r="N124" s="8">
        <v>13</v>
      </c>
      <c r="O124" s="8">
        <v>14</v>
      </c>
      <c r="P124" s="8">
        <v>15</v>
      </c>
      <c r="Q124" s="8">
        <v>16</v>
      </c>
      <c r="R124" s="8">
        <v>17</v>
      </c>
      <c r="S124" s="8">
        <v>18</v>
      </c>
      <c r="T124" s="8">
        <v>19</v>
      </c>
      <c r="U124" s="8">
        <v>20</v>
      </c>
      <c r="V124" s="8">
        <v>21</v>
      </c>
      <c r="W124" s="8">
        <v>22</v>
      </c>
      <c r="X124" s="8">
        <v>23</v>
      </c>
      <c r="Y124" s="8">
        <v>24</v>
      </c>
      <c r="Z124" s="8">
        <v>25</v>
      </c>
      <c r="AA124" s="8">
        <v>26</v>
      </c>
      <c r="AB124" s="8">
        <v>27</v>
      </c>
      <c r="AC124" s="8">
        <v>28</v>
      </c>
      <c r="AD124" s="8">
        <v>29</v>
      </c>
      <c r="AE124" s="8">
        <v>30</v>
      </c>
      <c r="AG124" s="8"/>
      <c r="AH124" s="8"/>
    </row>
    <row r="125" spans="1:34">
      <c r="A125" s="8" t="s">
        <v>222</v>
      </c>
      <c r="B125" s="3" t="s">
        <v>193</v>
      </c>
      <c r="C125" s="8" t="s">
        <v>118</v>
      </c>
      <c r="D125" s="8" t="s">
        <v>119</v>
      </c>
      <c r="E125" s="8" t="s">
        <v>120</v>
      </c>
      <c r="F125" s="8" t="s">
        <v>121</v>
      </c>
      <c r="G125" s="8" t="s">
        <v>122</v>
      </c>
      <c r="H125" s="8" t="s">
        <v>123</v>
      </c>
      <c r="I125" s="8" t="s">
        <v>124</v>
      </c>
      <c r="J125" s="8" t="s">
        <v>125</v>
      </c>
      <c r="K125" s="8" t="s">
        <v>126</v>
      </c>
      <c r="L125" s="8" t="s">
        <v>127</v>
      </c>
      <c r="M125" s="8" t="s">
        <v>128</v>
      </c>
      <c r="N125" s="8" t="s">
        <v>129</v>
      </c>
      <c r="O125" s="8" t="s">
        <v>130</v>
      </c>
      <c r="P125" s="8" t="s">
        <v>131</v>
      </c>
      <c r="Q125" s="8" t="s">
        <v>132</v>
      </c>
      <c r="R125" s="8" t="s">
        <v>133</v>
      </c>
      <c r="S125" s="8" t="s">
        <v>134</v>
      </c>
      <c r="T125" s="8" t="s">
        <v>135</v>
      </c>
      <c r="U125" s="8" t="s">
        <v>136</v>
      </c>
      <c r="V125" s="8" t="s">
        <v>137</v>
      </c>
      <c r="W125" s="8" t="s">
        <v>138</v>
      </c>
      <c r="X125" s="8" t="s">
        <v>139</v>
      </c>
      <c r="Y125" s="8" t="s">
        <v>140</v>
      </c>
      <c r="Z125" s="8" t="s">
        <v>141</v>
      </c>
      <c r="AA125" s="8" t="s">
        <v>142</v>
      </c>
      <c r="AB125" s="8" t="s">
        <v>143</v>
      </c>
      <c r="AC125" s="8" t="s">
        <v>144</v>
      </c>
      <c r="AD125" s="8" t="s">
        <v>145</v>
      </c>
      <c r="AE125" s="8" t="s">
        <v>146</v>
      </c>
      <c r="AG125" s="8"/>
      <c r="AH125" s="8"/>
    </row>
    <row r="126" spans="1:34">
      <c r="A126" s="8">
        <v>0.25</v>
      </c>
      <c r="B126" s="3" t="s">
        <v>198</v>
      </c>
      <c r="C126" s="104" t="str">
        <f>IFERROR(VLOOKUP($B$123,'PLOs-TQF-Mapping'!$C$54:$AF$59,C$56)*C40,"")</f>
        <v/>
      </c>
      <c r="D126" s="104" t="str">
        <f>IFERROR(VLOOKUP($B$123,'PLOs-TQF-Mapping'!$C$54:$AF$59,D$56)*D40,"")</f>
        <v/>
      </c>
      <c r="E126" s="104" t="str">
        <f>IFERROR(VLOOKUP($B$123,'PLOs-TQF-Mapping'!$C$54:$AF$59,E$56)*E40,"")</f>
        <v/>
      </c>
      <c r="F126" s="104" t="str">
        <f>IFERROR(VLOOKUP($B$123,'PLOs-TQF-Mapping'!$C$54:$AF$59,F$56)*F40,"")</f>
        <v/>
      </c>
      <c r="G126" s="104" t="str">
        <f>IFERROR(VLOOKUP($B$123,'PLOs-TQF-Mapping'!$C$54:$AF$59,G$56)*G40,"")</f>
        <v/>
      </c>
      <c r="H126" s="104" t="str">
        <f>IFERROR(VLOOKUP($B$123,'PLOs-TQF-Mapping'!$C$54:$AF$59,H$56)*H40,"")</f>
        <v/>
      </c>
      <c r="I126" s="104" t="str">
        <f>IFERROR(VLOOKUP($B$123,'PLOs-TQF-Mapping'!$C$54:$AF$59,I$56)*I40,"")</f>
        <v/>
      </c>
      <c r="J126" s="104" t="str">
        <f>IFERROR(VLOOKUP($B$123,'PLOs-TQF-Mapping'!$C$54:$AF$59,J$56)*J40,"")</f>
        <v/>
      </c>
      <c r="K126" s="104" t="str">
        <f>IFERROR(VLOOKUP($B$123,'PLOs-TQF-Mapping'!$C$54:$AF$59,K$56)*K40,"")</f>
        <v/>
      </c>
      <c r="L126" s="104" t="str">
        <f>IFERROR(VLOOKUP($B$123,'PLOs-TQF-Mapping'!$C$54:$AF$59,L$56)*L40,"")</f>
        <v/>
      </c>
      <c r="M126" s="104" t="str">
        <f>IFERROR(VLOOKUP($B$123,'PLOs-TQF-Mapping'!$C$54:$AF$59,M$56)*M40,"")</f>
        <v/>
      </c>
      <c r="N126" s="104" t="str">
        <f>IFERROR(VLOOKUP($B$123,'PLOs-TQF-Mapping'!$C$54:$AF$59,N$56)*N40,"")</f>
        <v/>
      </c>
      <c r="O126" s="104" t="str">
        <f>IFERROR(VLOOKUP($B$123,'PLOs-TQF-Mapping'!$C$54:$AF$59,O$56)*O40,"")</f>
        <v/>
      </c>
      <c r="P126" s="104" t="str">
        <f>IFERROR(VLOOKUP($B$123,'PLOs-TQF-Mapping'!$C$54:$AF$59,P$56)*P40,"")</f>
        <v/>
      </c>
      <c r="Q126" s="104" t="str">
        <f>IFERROR(VLOOKUP($B$123,'PLOs-TQF-Mapping'!$C$54:$AF$59,Q$56)*Q40,"")</f>
        <v/>
      </c>
      <c r="R126" s="104" t="str">
        <f>IFERROR(VLOOKUP($B$123,'PLOs-TQF-Mapping'!$C$54:$AF$59,R$56)*R40,"")</f>
        <v/>
      </c>
      <c r="S126" s="104" t="str">
        <f>IFERROR(VLOOKUP($B$123,'PLOs-TQF-Mapping'!$C$54:$AF$59,S$56)*S40,"")</f>
        <v/>
      </c>
      <c r="T126" s="104" t="str">
        <f>IFERROR(VLOOKUP($B$123,'PLOs-TQF-Mapping'!$C$54:$AF$59,T$56)*T40,"")</f>
        <v/>
      </c>
      <c r="U126" s="104" t="str">
        <f>IFERROR(VLOOKUP($B$123,'PLOs-TQF-Mapping'!$C$54:$AF$59,U$56)*U40,"")</f>
        <v/>
      </c>
      <c r="V126" s="104" t="str">
        <f>IFERROR(VLOOKUP($B$123,'PLOs-TQF-Mapping'!$C$54:$AF$59,V$56)*V40,"")</f>
        <v/>
      </c>
      <c r="W126" s="104" t="str">
        <f>IFERROR(VLOOKUP($B$123,'PLOs-TQF-Mapping'!$C$54:$AF$59,W$56)*W40,"")</f>
        <v/>
      </c>
      <c r="X126" s="104" t="str">
        <f>IFERROR(VLOOKUP($B$123,'PLOs-TQF-Mapping'!$C$54:$AF$59,X$56)*X40,"")</f>
        <v/>
      </c>
      <c r="Y126" s="104" t="str">
        <f>IFERROR(VLOOKUP($B$123,'PLOs-TQF-Mapping'!$C$54:$AF$59,Y$56)*Y40,"")</f>
        <v/>
      </c>
      <c r="Z126" s="104" t="str">
        <f>IFERROR(VLOOKUP($B$123,'PLOs-TQF-Mapping'!$C$54:$AF$59,Z$56)*Z40,"")</f>
        <v/>
      </c>
      <c r="AA126" s="104" t="str">
        <f>IFERROR(VLOOKUP($B$123,'PLOs-TQF-Mapping'!$C$54:$AF$59,AA$56)*AA40,"")</f>
        <v/>
      </c>
      <c r="AB126" s="104" t="str">
        <f>IFERROR(VLOOKUP($B$123,'PLOs-TQF-Mapping'!$C$54:$AF$59,AB$56)*AB40,"")</f>
        <v/>
      </c>
      <c r="AC126" s="104" t="str">
        <f>IFERROR(VLOOKUP($B$123,'PLOs-TQF-Mapping'!$C$54:$AF$59,AC$56)*AC40,"")</f>
        <v/>
      </c>
      <c r="AD126" s="104" t="str">
        <f>IFERROR(VLOOKUP($B$123,'PLOs-TQF-Mapping'!$C$54:$AF$59,AD$56)*AD40,"")</f>
        <v/>
      </c>
      <c r="AE126" s="104" t="str">
        <f>IFERROR(VLOOKUP($B$123,'PLOs-TQF-Mapping'!$C$54:$AF$59,AE$56)*AE40,"")</f>
        <v/>
      </c>
      <c r="AF126" s="8" t="str">
        <f>IF(SUM(C126:AE126)&gt;0,SUM(C126:AE126),"")</f>
        <v/>
      </c>
      <c r="AG126" s="8"/>
      <c r="AH126" s="8"/>
    </row>
    <row r="127" spans="1:34">
      <c r="A127" s="8">
        <v>0.3</v>
      </c>
      <c r="B127" s="3" t="s">
        <v>199</v>
      </c>
      <c r="C127" s="104" t="str">
        <f>IFERROR(VLOOKUP($B$123,'PLOs-TQF-Mapping'!$C$54:$AF$59,C$56)*C41,"")</f>
        <v/>
      </c>
      <c r="D127" s="104" t="str">
        <f>IFERROR(VLOOKUP($B$123,'PLOs-TQF-Mapping'!$C$54:$AF$59,D$56)*D41,"")</f>
        <v/>
      </c>
      <c r="E127" s="104" t="str">
        <f>IFERROR(VLOOKUP($B$123,'PLOs-TQF-Mapping'!$C$54:$AF$59,E$56)*E41,"")</f>
        <v/>
      </c>
      <c r="F127" s="104" t="str">
        <f>IFERROR(VLOOKUP($B$123,'PLOs-TQF-Mapping'!$C$54:$AF$59,F$56)*F41,"")</f>
        <v/>
      </c>
      <c r="G127" s="104" t="str">
        <f>IFERROR(VLOOKUP($B$123,'PLOs-TQF-Mapping'!$C$54:$AF$59,G$56)*G41,"")</f>
        <v/>
      </c>
      <c r="H127" s="104" t="str">
        <f>IFERROR(VLOOKUP($B$123,'PLOs-TQF-Mapping'!$C$54:$AF$59,H$56)*H41,"")</f>
        <v/>
      </c>
      <c r="I127" s="104" t="str">
        <f>IFERROR(VLOOKUP($B$123,'PLOs-TQF-Mapping'!$C$54:$AF$59,I$56)*I41,"")</f>
        <v/>
      </c>
      <c r="J127" s="104" t="str">
        <f>IFERROR(VLOOKUP($B$123,'PLOs-TQF-Mapping'!$C$54:$AF$59,J$56)*J41,"")</f>
        <v/>
      </c>
      <c r="K127" s="104" t="str">
        <f>IFERROR(VLOOKUP($B$123,'PLOs-TQF-Mapping'!$C$54:$AF$59,K$56)*K41,"")</f>
        <v/>
      </c>
      <c r="L127" s="104" t="str">
        <f>IFERROR(VLOOKUP($B$123,'PLOs-TQF-Mapping'!$C$54:$AF$59,L$56)*L41,"")</f>
        <v/>
      </c>
      <c r="M127" s="104">
        <f>IFERROR(VLOOKUP($B$123,'PLOs-TQF-Mapping'!$C$54:$AF$59,M$56)*M41,"")</f>
        <v>1.25</v>
      </c>
      <c r="N127" s="104" t="str">
        <f>IFERROR(VLOOKUP($B$123,'PLOs-TQF-Mapping'!$C$54:$AF$59,N$56)*N41,"")</f>
        <v/>
      </c>
      <c r="O127" s="104" t="str">
        <f>IFERROR(VLOOKUP($B$123,'PLOs-TQF-Mapping'!$C$54:$AF$59,O$56)*O41,"")</f>
        <v/>
      </c>
      <c r="P127" s="104" t="str">
        <f>IFERROR(VLOOKUP($B$123,'PLOs-TQF-Mapping'!$C$54:$AF$59,P$56)*P41,"")</f>
        <v/>
      </c>
      <c r="Q127" s="104" t="str">
        <f>IFERROR(VLOOKUP($B$123,'PLOs-TQF-Mapping'!$C$54:$AF$59,Q$56)*Q41,"")</f>
        <v/>
      </c>
      <c r="R127" s="104" t="str">
        <f>IFERROR(VLOOKUP($B$123,'PLOs-TQF-Mapping'!$C$54:$AF$59,R$56)*R41,"")</f>
        <v/>
      </c>
      <c r="S127" s="104" t="str">
        <f>IFERROR(VLOOKUP($B$123,'PLOs-TQF-Mapping'!$C$54:$AF$59,S$56)*S41,"")</f>
        <v/>
      </c>
      <c r="T127" s="104" t="str">
        <f>IFERROR(VLOOKUP($B$123,'PLOs-TQF-Mapping'!$C$54:$AF$59,T$56)*T41,"")</f>
        <v/>
      </c>
      <c r="U127" s="104" t="str">
        <f>IFERROR(VLOOKUP($B$123,'PLOs-TQF-Mapping'!$C$54:$AF$59,U$56)*U41,"")</f>
        <v/>
      </c>
      <c r="V127" s="104" t="str">
        <f>IFERROR(VLOOKUP($B$123,'PLOs-TQF-Mapping'!$C$54:$AF$59,V$56)*V41,"")</f>
        <v/>
      </c>
      <c r="W127" s="104" t="str">
        <f>IFERROR(VLOOKUP($B$123,'PLOs-TQF-Mapping'!$C$54:$AF$59,W$56)*W41,"")</f>
        <v/>
      </c>
      <c r="X127" s="104" t="str">
        <f>IFERROR(VLOOKUP($B$123,'PLOs-TQF-Mapping'!$C$54:$AF$59,X$56)*X41,"")</f>
        <v/>
      </c>
      <c r="Y127" s="104" t="str">
        <f>IFERROR(VLOOKUP($B$123,'PLOs-TQF-Mapping'!$C$54:$AF$59,Y$56)*Y41,"")</f>
        <v/>
      </c>
      <c r="Z127" s="104" t="str">
        <f>IFERROR(VLOOKUP($B$123,'PLOs-TQF-Mapping'!$C$54:$AF$59,Z$56)*Z41,"")</f>
        <v/>
      </c>
      <c r="AA127" s="104" t="str">
        <f>IFERROR(VLOOKUP($B$123,'PLOs-TQF-Mapping'!$C$54:$AF$59,AA$56)*AA41,"")</f>
        <v/>
      </c>
      <c r="AB127" s="104" t="str">
        <f>IFERROR(VLOOKUP($B$123,'PLOs-TQF-Mapping'!$C$54:$AF$59,AB$56)*AB41,"")</f>
        <v/>
      </c>
      <c r="AC127" s="104" t="str">
        <f>IFERROR(VLOOKUP($B$123,'PLOs-TQF-Mapping'!$C$54:$AF$59,AC$56)*AC41,"")</f>
        <v/>
      </c>
      <c r="AD127" s="104" t="str">
        <f>IFERROR(VLOOKUP($B$123,'PLOs-TQF-Mapping'!$C$54:$AF$59,AD$56)*AD41,"")</f>
        <v/>
      </c>
      <c r="AE127" s="104" t="str">
        <f>IFERROR(VLOOKUP($B$123,'PLOs-TQF-Mapping'!$C$54:$AF$59,AE$56)*AE41,"")</f>
        <v/>
      </c>
      <c r="AF127" s="8">
        <f t="shared" ref="AF127:AF138" si="18">IF(SUM(C127:AE127)&gt;0,SUM(C127:AE127),"")</f>
        <v>1.25</v>
      </c>
      <c r="AG127" s="8"/>
      <c r="AH127" s="8"/>
    </row>
    <row r="128" spans="1:34">
      <c r="A128" s="8">
        <v>7.4999999999999997E-2</v>
      </c>
      <c r="B128" s="3" t="s">
        <v>200</v>
      </c>
      <c r="C128" s="104" t="str">
        <f>IFERROR(VLOOKUP($B$123,'PLOs-TQF-Mapping'!$C$54:$AF$59,C$56)*C42,"")</f>
        <v/>
      </c>
      <c r="D128" s="104" t="str">
        <f>IFERROR(VLOOKUP($B$123,'PLOs-TQF-Mapping'!$C$54:$AF$59,D$56)*D42,"")</f>
        <v/>
      </c>
      <c r="E128" s="104" t="str">
        <f>IFERROR(VLOOKUP($B$123,'PLOs-TQF-Mapping'!$C$54:$AF$59,E$56)*E42,"")</f>
        <v/>
      </c>
      <c r="F128" s="104" t="str">
        <f>IFERROR(VLOOKUP($B$123,'PLOs-TQF-Mapping'!$C$54:$AF$59,F$56)*F42,"")</f>
        <v/>
      </c>
      <c r="G128" s="104" t="str">
        <f>IFERROR(VLOOKUP($B$123,'PLOs-TQF-Mapping'!$C$54:$AF$59,G$56)*G42,"")</f>
        <v/>
      </c>
      <c r="H128" s="104" t="str">
        <f>IFERROR(VLOOKUP($B$123,'PLOs-TQF-Mapping'!$C$54:$AF$59,H$56)*H42,"")</f>
        <v/>
      </c>
      <c r="I128" s="104" t="str">
        <f>IFERROR(VLOOKUP($B$123,'PLOs-TQF-Mapping'!$C$54:$AF$59,I$56)*I42,"")</f>
        <v/>
      </c>
      <c r="J128" s="104" t="str">
        <f>IFERROR(VLOOKUP($B$123,'PLOs-TQF-Mapping'!$C$54:$AF$59,J$56)*J42,"")</f>
        <v/>
      </c>
      <c r="K128" s="104" t="str">
        <f>IFERROR(VLOOKUP($B$123,'PLOs-TQF-Mapping'!$C$54:$AF$59,K$56)*K42,"")</f>
        <v/>
      </c>
      <c r="L128" s="104" t="str">
        <f>IFERROR(VLOOKUP($B$123,'PLOs-TQF-Mapping'!$C$54:$AF$59,L$56)*L42,"")</f>
        <v/>
      </c>
      <c r="M128" s="104" t="str">
        <f>IFERROR(VLOOKUP($B$123,'PLOs-TQF-Mapping'!$C$54:$AF$59,M$56)*M42,"")</f>
        <v/>
      </c>
      <c r="N128" s="104" t="str">
        <f>IFERROR(VLOOKUP($B$123,'PLOs-TQF-Mapping'!$C$54:$AF$59,N$56)*N42,"")</f>
        <v/>
      </c>
      <c r="O128" s="104" t="str">
        <f>IFERROR(VLOOKUP($B$123,'PLOs-TQF-Mapping'!$C$54:$AF$59,O$56)*O42,"")</f>
        <v/>
      </c>
      <c r="P128" s="104" t="str">
        <f>IFERROR(VLOOKUP($B$123,'PLOs-TQF-Mapping'!$C$54:$AF$59,P$56)*P42,"")</f>
        <v/>
      </c>
      <c r="Q128" s="104" t="str">
        <f>IFERROR(VLOOKUP($B$123,'PLOs-TQF-Mapping'!$C$54:$AF$59,Q$56)*Q42,"")</f>
        <v/>
      </c>
      <c r="R128" s="104" t="str">
        <f>IFERROR(VLOOKUP($B$123,'PLOs-TQF-Mapping'!$C$54:$AF$59,R$56)*R42,"")</f>
        <v/>
      </c>
      <c r="S128" s="104" t="str">
        <f>IFERROR(VLOOKUP($B$123,'PLOs-TQF-Mapping'!$C$54:$AF$59,S$56)*S42,"")</f>
        <v/>
      </c>
      <c r="T128" s="104" t="str">
        <f>IFERROR(VLOOKUP($B$123,'PLOs-TQF-Mapping'!$C$54:$AF$59,T$56)*T42,"")</f>
        <v/>
      </c>
      <c r="U128" s="104" t="str">
        <f>IFERROR(VLOOKUP($B$123,'PLOs-TQF-Mapping'!$C$54:$AF$59,U$56)*U42,"")</f>
        <v/>
      </c>
      <c r="V128" s="104" t="str">
        <f>IFERROR(VLOOKUP($B$123,'PLOs-TQF-Mapping'!$C$54:$AF$59,V$56)*V42,"")</f>
        <v/>
      </c>
      <c r="W128" s="104" t="str">
        <f>IFERROR(VLOOKUP($B$123,'PLOs-TQF-Mapping'!$C$54:$AF$59,W$56)*W42,"")</f>
        <v/>
      </c>
      <c r="X128" s="104" t="str">
        <f>IFERROR(VLOOKUP($B$123,'PLOs-TQF-Mapping'!$C$54:$AF$59,X$56)*X42,"")</f>
        <v/>
      </c>
      <c r="Y128" s="104" t="str">
        <f>IFERROR(VLOOKUP($B$123,'PLOs-TQF-Mapping'!$C$54:$AF$59,Y$56)*Y42,"")</f>
        <v/>
      </c>
      <c r="Z128" s="104" t="str">
        <f>IFERROR(VLOOKUP($B$123,'PLOs-TQF-Mapping'!$C$54:$AF$59,Z$56)*Z42,"")</f>
        <v/>
      </c>
      <c r="AA128" s="104" t="str">
        <f>IFERROR(VLOOKUP($B$123,'PLOs-TQF-Mapping'!$C$54:$AF$59,AA$56)*AA42,"")</f>
        <v/>
      </c>
      <c r="AB128" s="104" t="str">
        <f>IFERROR(VLOOKUP($B$123,'PLOs-TQF-Mapping'!$C$54:$AF$59,AB$56)*AB42,"")</f>
        <v/>
      </c>
      <c r="AC128" s="104" t="str">
        <f>IFERROR(VLOOKUP($B$123,'PLOs-TQF-Mapping'!$C$54:$AF$59,AC$56)*AC42,"")</f>
        <v/>
      </c>
      <c r="AD128" s="104" t="str">
        <f>IFERROR(VLOOKUP($B$123,'PLOs-TQF-Mapping'!$C$54:$AF$59,AD$56)*AD42,"")</f>
        <v/>
      </c>
      <c r="AE128" s="104" t="str">
        <f>IFERROR(VLOOKUP($B$123,'PLOs-TQF-Mapping'!$C$54:$AF$59,AE$56)*AE42,"")</f>
        <v/>
      </c>
      <c r="AF128" s="8" t="str">
        <f t="shared" si="18"/>
        <v/>
      </c>
      <c r="AG128" s="8"/>
      <c r="AH128" s="8"/>
    </row>
    <row r="129" spans="1:34">
      <c r="A129" s="8">
        <v>7.4999999999999997E-2</v>
      </c>
      <c r="B129" s="3" t="s">
        <v>201</v>
      </c>
      <c r="C129" s="104" t="str">
        <f>IFERROR(VLOOKUP($B$123,'PLOs-TQF-Mapping'!$C$54:$AF$59,C$56)*C43,"")</f>
        <v/>
      </c>
      <c r="D129" s="104" t="str">
        <f>IFERROR(VLOOKUP($B$123,'PLOs-TQF-Mapping'!$C$54:$AF$59,D$56)*D43,"")</f>
        <v/>
      </c>
      <c r="E129" s="104" t="str">
        <f>IFERROR(VLOOKUP($B$123,'PLOs-TQF-Mapping'!$C$54:$AF$59,E$56)*E43,"")</f>
        <v/>
      </c>
      <c r="F129" s="104" t="str">
        <f>IFERROR(VLOOKUP($B$123,'PLOs-TQF-Mapping'!$C$54:$AF$59,F$56)*F43,"")</f>
        <v/>
      </c>
      <c r="G129" s="104" t="str">
        <f>IFERROR(VLOOKUP($B$123,'PLOs-TQF-Mapping'!$C$54:$AF$59,G$56)*G43,"")</f>
        <v/>
      </c>
      <c r="H129" s="104" t="str">
        <f>IFERROR(VLOOKUP($B$123,'PLOs-TQF-Mapping'!$C$54:$AF$59,H$56)*H43,"")</f>
        <v/>
      </c>
      <c r="I129" s="104" t="str">
        <f>IFERROR(VLOOKUP($B$123,'PLOs-TQF-Mapping'!$C$54:$AF$59,I$56)*I43,"")</f>
        <v/>
      </c>
      <c r="J129" s="104" t="str">
        <f>IFERROR(VLOOKUP($B$123,'PLOs-TQF-Mapping'!$C$54:$AF$59,J$56)*J43,"")</f>
        <v/>
      </c>
      <c r="K129" s="104" t="str">
        <f>IFERROR(VLOOKUP($B$123,'PLOs-TQF-Mapping'!$C$54:$AF$59,K$56)*K43,"")</f>
        <v/>
      </c>
      <c r="L129" s="104" t="str">
        <f>IFERROR(VLOOKUP($B$123,'PLOs-TQF-Mapping'!$C$54:$AF$59,L$56)*L43,"")</f>
        <v/>
      </c>
      <c r="M129" s="104" t="str">
        <f>IFERROR(VLOOKUP($B$123,'PLOs-TQF-Mapping'!$C$54:$AF$59,M$56)*M43,"")</f>
        <v/>
      </c>
      <c r="N129" s="104" t="str">
        <f>IFERROR(VLOOKUP($B$123,'PLOs-TQF-Mapping'!$C$54:$AF$59,N$56)*N43,"")</f>
        <v/>
      </c>
      <c r="O129" s="104" t="str">
        <f>IFERROR(VLOOKUP($B$123,'PLOs-TQF-Mapping'!$C$54:$AF$59,O$56)*O43,"")</f>
        <v/>
      </c>
      <c r="P129" s="104" t="str">
        <f>IFERROR(VLOOKUP($B$123,'PLOs-TQF-Mapping'!$C$54:$AF$59,P$56)*P43,"")</f>
        <v/>
      </c>
      <c r="Q129" s="104" t="str">
        <f>IFERROR(VLOOKUP($B$123,'PLOs-TQF-Mapping'!$C$54:$AF$59,Q$56)*Q43,"")</f>
        <v/>
      </c>
      <c r="R129" s="104" t="str">
        <f>IFERROR(VLOOKUP($B$123,'PLOs-TQF-Mapping'!$C$54:$AF$59,R$56)*R43,"")</f>
        <v/>
      </c>
      <c r="S129" s="104" t="str">
        <f>IFERROR(VLOOKUP($B$123,'PLOs-TQF-Mapping'!$C$54:$AF$59,S$56)*S43,"")</f>
        <v/>
      </c>
      <c r="T129" s="104" t="str">
        <f>IFERROR(VLOOKUP($B$123,'PLOs-TQF-Mapping'!$C$54:$AF$59,T$56)*T43,"")</f>
        <v/>
      </c>
      <c r="U129" s="104" t="str">
        <f>IFERROR(VLOOKUP($B$123,'PLOs-TQF-Mapping'!$C$54:$AF$59,U$56)*U43,"")</f>
        <v/>
      </c>
      <c r="V129" s="104" t="str">
        <f>IFERROR(VLOOKUP($B$123,'PLOs-TQF-Mapping'!$C$54:$AF$59,V$56)*V43,"")</f>
        <v/>
      </c>
      <c r="W129" s="104" t="str">
        <f>IFERROR(VLOOKUP($B$123,'PLOs-TQF-Mapping'!$C$54:$AF$59,W$56)*W43,"")</f>
        <v/>
      </c>
      <c r="X129" s="104" t="str">
        <f>IFERROR(VLOOKUP($B$123,'PLOs-TQF-Mapping'!$C$54:$AF$59,X$56)*X43,"")</f>
        <v/>
      </c>
      <c r="Y129" s="104" t="str">
        <f>IFERROR(VLOOKUP($B$123,'PLOs-TQF-Mapping'!$C$54:$AF$59,Y$56)*Y43,"")</f>
        <v/>
      </c>
      <c r="Z129" s="104" t="str">
        <f>IFERROR(VLOOKUP($B$123,'PLOs-TQF-Mapping'!$C$54:$AF$59,Z$56)*Z43,"")</f>
        <v/>
      </c>
      <c r="AA129" s="104" t="str">
        <f>IFERROR(VLOOKUP($B$123,'PLOs-TQF-Mapping'!$C$54:$AF$59,AA$56)*AA43,"")</f>
        <v/>
      </c>
      <c r="AB129" s="104" t="str">
        <f>IFERROR(VLOOKUP($B$123,'PLOs-TQF-Mapping'!$C$54:$AF$59,AB$56)*AB43,"")</f>
        <v/>
      </c>
      <c r="AC129" s="104" t="str">
        <f>IFERROR(VLOOKUP($B$123,'PLOs-TQF-Mapping'!$C$54:$AF$59,AC$56)*AC43,"")</f>
        <v/>
      </c>
      <c r="AD129" s="104" t="str">
        <f>IFERROR(VLOOKUP($B$123,'PLOs-TQF-Mapping'!$C$54:$AF$59,AD$56)*AD43,"")</f>
        <v/>
      </c>
      <c r="AE129" s="104" t="str">
        <f>IFERROR(VLOOKUP($B$123,'PLOs-TQF-Mapping'!$C$54:$AF$59,AE$56)*AE43,"")</f>
        <v/>
      </c>
      <c r="AF129" s="8" t="str">
        <f t="shared" si="18"/>
        <v/>
      </c>
      <c r="AG129" s="8"/>
      <c r="AH129" s="8"/>
    </row>
    <row r="130" spans="1:34">
      <c r="A130" s="8">
        <v>0</v>
      </c>
      <c r="B130" s="3" t="s">
        <v>202</v>
      </c>
      <c r="C130" s="104" t="str">
        <f>IFERROR(VLOOKUP($B$123,'PLOs-TQF-Mapping'!$C$54:$AF$59,C$56)*C44,"")</f>
        <v/>
      </c>
      <c r="D130" s="104" t="str">
        <f>IFERROR(VLOOKUP($B$123,'PLOs-TQF-Mapping'!$C$54:$AF$59,D$56)*D44,"")</f>
        <v/>
      </c>
      <c r="E130" s="104" t="str">
        <f>IFERROR(VLOOKUP($B$123,'PLOs-TQF-Mapping'!$C$54:$AF$59,E$56)*E44,"")</f>
        <v/>
      </c>
      <c r="F130" s="104" t="str">
        <f>IFERROR(VLOOKUP($B$123,'PLOs-TQF-Mapping'!$C$54:$AF$59,F$56)*F44,"")</f>
        <v/>
      </c>
      <c r="G130" s="104" t="str">
        <f>IFERROR(VLOOKUP($B$123,'PLOs-TQF-Mapping'!$C$54:$AF$59,G$56)*G44,"")</f>
        <v/>
      </c>
      <c r="H130" s="104" t="str">
        <f>IFERROR(VLOOKUP($B$123,'PLOs-TQF-Mapping'!$C$54:$AF$59,H$56)*H44,"")</f>
        <v/>
      </c>
      <c r="I130" s="104" t="str">
        <f>IFERROR(VLOOKUP($B$123,'PLOs-TQF-Mapping'!$C$54:$AF$59,I$56)*I44,"")</f>
        <v/>
      </c>
      <c r="J130" s="104" t="str">
        <f>IFERROR(VLOOKUP($B$123,'PLOs-TQF-Mapping'!$C$54:$AF$59,J$56)*J44,"")</f>
        <v/>
      </c>
      <c r="K130" s="104" t="str">
        <f>IFERROR(VLOOKUP($B$123,'PLOs-TQF-Mapping'!$C$54:$AF$59,K$56)*K44,"")</f>
        <v/>
      </c>
      <c r="L130" s="104" t="str">
        <f>IFERROR(VLOOKUP($B$123,'PLOs-TQF-Mapping'!$C$54:$AF$59,L$56)*L44,"")</f>
        <v/>
      </c>
      <c r="M130" s="104" t="str">
        <f>IFERROR(VLOOKUP($B$123,'PLOs-TQF-Mapping'!$C$54:$AF$59,M$56)*M44,"")</f>
        <v/>
      </c>
      <c r="N130" s="104" t="str">
        <f>IFERROR(VLOOKUP($B$123,'PLOs-TQF-Mapping'!$C$54:$AF$59,N$56)*N44,"")</f>
        <v/>
      </c>
      <c r="O130" s="104" t="str">
        <f>IFERROR(VLOOKUP($B$123,'PLOs-TQF-Mapping'!$C$54:$AF$59,O$56)*O44,"")</f>
        <v/>
      </c>
      <c r="P130" s="104" t="str">
        <f>IFERROR(VLOOKUP($B$123,'PLOs-TQF-Mapping'!$C$54:$AF$59,P$56)*P44,"")</f>
        <v/>
      </c>
      <c r="Q130" s="104" t="str">
        <f>IFERROR(VLOOKUP($B$123,'PLOs-TQF-Mapping'!$C$54:$AF$59,Q$56)*Q44,"")</f>
        <v/>
      </c>
      <c r="R130" s="104" t="str">
        <f>IFERROR(VLOOKUP($B$123,'PLOs-TQF-Mapping'!$C$54:$AF$59,R$56)*R44,"")</f>
        <v/>
      </c>
      <c r="S130" s="104" t="str">
        <f>IFERROR(VLOOKUP($B$123,'PLOs-TQF-Mapping'!$C$54:$AF$59,S$56)*S44,"")</f>
        <v/>
      </c>
      <c r="T130" s="104" t="str">
        <f>IFERROR(VLOOKUP($B$123,'PLOs-TQF-Mapping'!$C$54:$AF$59,T$56)*T44,"")</f>
        <v/>
      </c>
      <c r="U130" s="104" t="str">
        <f>IFERROR(VLOOKUP($B$123,'PLOs-TQF-Mapping'!$C$54:$AF$59,U$56)*U44,"")</f>
        <v/>
      </c>
      <c r="V130" s="104" t="str">
        <f>IFERROR(VLOOKUP($B$123,'PLOs-TQF-Mapping'!$C$54:$AF$59,V$56)*V44,"")</f>
        <v/>
      </c>
      <c r="W130" s="104" t="str">
        <f>IFERROR(VLOOKUP($B$123,'PLOs-TQF-Mapping'!$C$54:$AF$59,W$56)*W44,"")</f>
        <v/>
      </c>
      <c r="X130" s="104" t="str">
        <f>IFERROR(VLOOKUP($B$123,'PLOs-TQF-Mapping'!$C$54:$AF$59,X$56)*X44,"")</f>
        <v/>
      </c>
      <c r="Y130" s="104" t="str">
        <f>IFERROR(VLOOKUP($B$123,'PLOs-TQF-Mapping'!$C$54:$AF$59,Y$56)*Y44,"")</f>
        <v/>
      </c>
      <c r="Z130" s="104" t="str">
        <f>IFERROR(VLOOKUP($B$123,'PLOs-TQF-Mapping'!$C$54:$AF$59,Z$56)*Z44,"")</f>
        <v/>
      </c>
      <c r="AA130" s="104" t="str">
        <f>IFERROR(VLOOKUP($B$123,'PLOs-TQF-Mapping'!$C$54:$AF$59,AA$56)*AA44,"")</f>
        <v/>
      </c>
      <c r="AB130" s="104" t="str">
        <f>IFERROR(VLOOKUP($B$123,'PLOs-TQF-Mapping'!$C$54:$AF$59,AB$56)*AB44,"")</f>
        <v/>
      </c>
      <c r="AC130" s="104" t="str">
        <f>IFERROR(VLOOKUP($B$123,'PLOs-TQF-Mapping'!$C$54:$AF$59,AC$56)*AC44,"")</f>
        <v/>
      </c>
      <c r="AD130" s="104" t="str">
        <f>IFERROR(VLOOKUP($B$123,'PLOs-TQF-Mapping'!$C$54:$AF$59,AD$56)*AD44,"")</f>
        <v/>
      </c>
      <c r="AE130" s="104" t="str">
        <f>IFERROR(VLOOKUP($B$123,'PLOs-TQF-Mapping'!$C$54:$AF$59,AE$56)*AE44,"")</f>
        <v/>
      </c>
      <c r="AF130" s="8" t="str">
        <f t="shared" si="18"/>
        <v/>
      </c>
      <c r="AG130" s="8"/>
      <c r="AH130" s="8"/>
    </row>
    <row r="131" spans="1:34">
      <c r="A131" s="8">
        <v>0.2</v>
      </c>
      <c r="B131" s="3" t="s">
        <v>203</v>
      </c>
      <c r="C131" s="104" t="str">
        <f>IFERROR(VLOOKUP($B$123,'PLOs-TQF-Mapping'!$C$54:$AF$59,C$56)*C45,"")</f>
        <v/>
      </c>
      <c r="D131" s="104" t="str">
        <f>IFERROR(VLOOKUP($B$123,'PLOs-TQF-Mapping'!$C$54:$AF$59,D$56)*D45,"")</f>
        <v/>
      </c>
      <c r="E131" s="104" t="str">
        <f>IFERROR(VLOOKUP($B$123,'PLOs-TQF-Mapping'!$C$54:$AF$59,E$56)*E45,"")</f>
        <v/>
      </c>
      <c r="F131" s="104" t="str">
        <f>IFERROR(VLOOKUP($B$123,'PLOs-TQF-Mapping'!$C$54:$AF$59,F$56)*F45,"")</f>
        <v/>
      </c>
      <c r="G131" s="104" t="str">
        <f>IFERROR(VLOOKUP($B$123,'PLOs-TQF-Mapping'!$C$54:$AF$59,G$56)*G45,"")</f>
        <v/>
      </c>
      <c r="H131" s="104" t="str">
        <f>IFERROR(VLOOKUP($B$123,'PLOs-TQF-Mapping'!$C$54:$AF$59,H$56)*H45,"")</f>
        <v/>
      </c>
      <c r="I131" s="104" t="str">
        <f>IFERROR(VLOOKUP($B$123,'PLOs-TQF-Mapping'!$C$54:$AF$59,I$56)*I45,"")</f>
        <v/>
      </c>
      <c r="J131" s="104" t="str">
        <f>IFERROR(VLOOKUP($B$123,'PLOs-TQF-Mapping'!$C$54:$AF$59,J$56)*J45,"")</f>
        <v/>
      </c>
      <c r="K131" s="104" t="str">
        <f>IFERROR(VLOOKUP($B$123,'PLOs-TQF-Mapping'!$C$54:$AF$59,K$56)*K45,"")</f>
        <v/>
      </c>
      <c r="L131" s="104" t="str">
        <f>IFERROR(VLOOKUP($B$123,'PLOs-TQF-Mapping'!$C$54:$AF$59,L$56)*L45,"")</f>
        <v/>
      </c>
      <c r="M131" s="104" t="str">
        <f>IFERROR(VLOOKUP($B$123,'PLOs-TQF-Mapping'!$C$54:$AF$59,M$56)*M45,"")</f>
        <v/>
      </c>
      <c r="N131" s="104" t="str">
        <f>IFERROR(VLOOKUP($B$123,'PLOs-TQF-Mapping'!$C$54:$AF$59,N$56)*N45,"")</f>
        <v/>
      </c>
      <c r="O131" s="104" t="str">
        <f>IFERROR(VLOOKUP($B$123,'PLOs-TQF-Mapping'!$C$54:$AF$59,O$56)*O45,"")</f>
        <v/>
      </c>
      <c r="P131" s="104" t="str">
        <f>IFERROR(VLOOKUP($B$123,'PLOs-TQF-Mapping'!$C$54:$AF$59,P$56)*P45,"")</f>
        <v/>
      </c>
      <c r="Q131" s="104" t="str">
        <f>IFERROR(VLOOKUP($B$123,'PLOs-TQF-Mapping'!$C$54:$AF$59,Q$56)*Q45,"")</f>
        <v/>
      </c>
      <c r="R131" s="104" t="str">
        <f>IFERROR(VLOOKUP($B$123,'PLOs-TQF-Mapping'!$C$54:$AF$59,R$56)*R45,"")</f>
        <v/>
      </c>
      <c r="S131" s="104" t="str">
        <f>IFERROR(VLOOKUP($B$123,'PLOs-TQF-Mapping'!$C$54:$AF$59,S$56)*S45,"")</f>
        <v/>
      </c>
      <c r="T131" s="104" t="str">
        <f>IFERROR(VLOOKUP($B$123,'PLOs-TQF-Mapping'!$C$54:$AF$59,T$56)*T45,"")</f>
        <v/>
      </c>
      <c r="U131" s="104" t="str">
        <f>IFERROR(VLOOKUP($B$123,'PLOs-TQF-Mapping'!$C$54:$AF$59,U$56)*U45,"")</f>
        <v/>
      </c>
      <c r="V131" s="104" t="str">
        <f>IFERROR(VLOOKUP($B$123,'PLOs-TQF-Mapping'!$C$54:$AF$59,V$56)*V45,"")</f>
        <v/>
      </c>
      <c r="W131" s="104" t="str">
        <f>IFERROR(VLOOKUP($B$123,'PLOs-TQF-Mapping'!$C$54:$AF$59,W$56)*W45,"")</f>
        <v/>
      </c>
      <c r="X131" s="104" t="str">
        <f>IFERROR(VLOOKUP($B$123,'PLOs-TQF-Mapping'!$C$54:$AF$59,X$56)*X45,"")</f>
        <v/>
      </c>
      <c r="Y131" s="104" t="str">
        <f>IFERROR(VLOOKUP($B$123,'PLOs-TQF-Mapping'!$C$54:$AF$59,Y$56)*Y45,"")</f>
        <v/>
      </c>
      <c r="Z131" s="104" t="str">
        <f>IFERROR(VLOOKUP($B$123,'PLOs-TQF-Mapping'!$C$54:$AF$59,Z$56)*Z45,"")</f>
        <v/>
      </c>
      <c r="AA131" s="104" t="str">
        <f>IFERROR(VLOOKUP($B$123,'PLOs-TQF-Mapping'!$C$54:$AF$59,AA$56)*AA45,"")</f>
        <v/>
      </c>
      <c r="AB131" s="104" t="str">
        <f>IFERROR(VLOOKUP($B$123,'PLOs-TQF-Mapping'!$C$54:$AF$59,AB$56)*AB45,"")</f>
        <v/>
      </c>
      <c r="AC131" s="104" t="str">
        <f>IFERROR(VLOOKUP($B$123,'PLOs-TQF-Mapping'!$C$54:$AF$59,AC$56)*AC45,"")</f>
        <v/>
      </c>
      <c r="AD131" s="104" t="str">
        <f>IFERROR(VLOOKUP($B$123,'PLOs-TQF-Mapping'!$C$54:$AF$59,AD$56)*AD45,"")</f>
        <v/>
      </c>
      <c r="AE131" s="104" t="str">
        <f>IFERROR(VLOOKUP($B$123,'PLOs-TQF-Mapping'!$C$54:$AF$59,AE$56)*AE45,"")</f>
        <v/>
      </c>
      <c r="AF131" s="8" t="str">
        <f t="shared" si="18"/>
        <v/>
      </c>
      <c r="AG131" s="8"/>
      <c r="AH131" s="8"/>
    </row>
    <row r="132" spans="1:34">
      <c r="A132" s="8">
        <v>0</v>
      </c>
      <c r="B132" s="3" t="s">
        <v>204</v>
      </c>
      <c r="C132" s="104" t="str">
        <f>IFERROR(VLOOKUP($B$123,'PLOs-TQF-Mapping'!$C$54:$AF$59,C$56)*C46,"")</f>
        <v/>
      </c>
      <c r="D132" s="104" t="str">
        <f>IFERROR(VLOOKUP($B$123,'PLOs-TQF-Mapping'!$C$54:$AF$59,D$56)*D46,"")</f>
        <v/>
      </c>
      <c r="E132" s="104" t="str">
        <f>IFERROR(VLOOKUP($B$123,'PLOs-TQF-Mapping'!$C$54:$AF$59,E$56)*E46,"")</f>
        <v/>
      </c>
      <c r="F132" s="104" t="str">
        <f>IFERROR(VLOOKUP($B$123,'PLOs-TQF-Mapping'!$C$54:$AF$59,F$56)*F46,"")</f>
        <v/>
      </c>
      <c r="G132" s="104" t="str">
        <f>IFERROR(VLOOKUP($B$123,'PLOs-TQF-Mapping'!$C$54:$AF$59,G$56)*G46,"")</f>
        <v/>
      </c>
      <c r="H132" s="104" t="str">
        <f>IFERROR(VLOOKUP($B$123,'PLOs-TQF-Mapping'!$C$54:$AF$59,H$56)*H46,"")</f>
        <v/>
      </c>
      <c r="I132" s="104" t="str">
        <f>IFERROR(VLOOKUP($B$123,'PLOs-TQF-Mapping'!$C$54:$AF$59,I$56)*I46,"")</f>
        <v/>
      </c>
      <c r="J132" s="104" t="str">
        <f>IFERROR(VLOOKUP($B$123,'PLOs-TQF-Mapping'!$C$54:$AF$59,J$56)*J46,"")</f>
        <v/>
      </c>
      <c r="K132" s="104" t="str">
        <f>IFERROR(VLOOKUP($B$123,'PLOs-TQF-Mapping'!$C$54:$AF$59,K$56)*K46,"")</f>
        <v/>
      </c>
      <c r="L132" s="104" t="str">
        <f>IFERROR(VLOOKUP($B$123,'PLOs-TQF-Mapping'!$C$54:$AF$59,L$56)*L46,"")</f>
        <v/>
      </c>
      <c r="M132" s="104">
        <f>IFERROR(VLOOKUP($B$123,'PLOs-TQF-Mapping'!$C$54:$AF$59,M$56)*M46,"")</f>
        <v>1.25</v>
      </c>
      <c r="N132" s="104" t="str">
        <f>IFERROR(VLOOKUP($B$123,'PLOs-TQF-Mapping'!$C$54:$AF$59,N$56)*N46,"")</f>
        <v/>
      </c>
      <c r="O132" s="104" t="str">
        <f>IFERROR(VLOOKUP($B$123,'PLOs-TQF-Mapping'!$C$54:$AF$59,O$56)*O46,"")</f>
        <v/>
      </c>
      <c r="P132" s="104" t="str">
        <f>IFERROR(VLOOKUP($B$123,'PLOs-TQF-Mapping'!$C$54:$AF$59,P$56)*P46,"")</f>
        <v/>
      </c>
      <c r="Q132" s="104" t="str">
        <f>IFERROR(VLOOKUP($B$123,'PLOs-TQF-Mapping'!$C$54:$AF$59,Q$56)*Q46,"")</f>
        <v/>
      </c>
      <c r="R132" s="104" t="str">
        <f>IFERROR(VLOOKUP($B$123,'PLOs-TQF-Mapping'!$C$54:$AF$59,R$56)*R46,"")</f>
        <v/>
      </c>
      <c r="S132" s="104">
        <f>IFERROR(VLOOKUP($B$123,'PLOs-TQF-Mapping'!$C$54:$AF$59,S$56)*S46,"")</f>
        <v>1.0935937127887594</v>
      </c>
      <c r="T132" s="104" t="str">
        <f>IFERROR(VLOOKUP($B$123,'PLOs-TQF-Mapping'!$C$54:$AF$59,T$56)*T46,"")</f>
        <v/>
      </c>
      <c r="U132" s="104" t="str">
        <f>IFERROR(VLOOKUP($B$123,'PLOs-TQF-Mapping'!$C$54:$AF$59,U$56)*U46,"")</f>
        <v/>
      </c>
      <c r="V132" s="104" t="str">
        <f>IFERROR(VLOOKUP($B$123,'PLOs-TQF-Mapping'!$C$54:$AF$59,V$56)*V46,"")</f>
        <v/>
      </c>
      <c r="W132" s="104" t="str">
        <f>IFERROR(VLOOKUP($B$123,'PLOs-TQF-Mapping'!$C$54:$AF$59,W$56)*W46,"")</f>
        <v/>
      </c>
      <c r="X132" s="104" t="str">
        <f>IFERROR(VLOOKUP($B$123,'PLOs-TQF-Mapping'!$C$54:$AF$59,X$56)*X46,"")</f>
        <v/>
      </c>
      <c r="Y132" s="104" t="str">
        <f>IFERROR(VLOOKUP($B$123,'PLOs-TQF-Mapping'!$C$54:$AF$59,Y$56)*Y46,"")</f>
        <v/>
      </c>
      <c r="Z132" s="104" t="str">
        <f>IFERROR(VLOOKUP($B$123,'PLOs-TQF-Mapping'!$C$54:$AF$59,Z$56)*Z46,"")</f>
        <v/>
      </c>
      <c r="AA132" s="104">
        <f>IFERROR(VLOOKUP($B$123,'PLOs-TQF-Mapping'!$C$54:$AF$59,AA$56)*AA46,"")</f>
        <v>0.80614142586859305</v>
      </c>
      <c r="AB132" s="104" t="str">
        <f>IFERROR(VLOOKUP($B$123,'PLOs-TQF-Mapping'!$C$54:$AF$59,AB$56)*AB46,"")</f>
        <v/>
      </c>
      <c r="AC132" s="104" t="str">
        <f>IFERROR(VLOOKUP($B$123,'PLOs-TQF-Mapping'!$C$54:$AF$59,AC$56)*AC46,"")</f>
        <v/>
      </c>
      <c r="AD132" s="104" t="str">
        <f>IFERROR(VLOOKUP($B$123,'PLOs-TQF-Mapping'!$C$54:$AF$59,AD$56)*AD46,"")</f>
        <v/>
      </c>
      <c r="AE132" s="104" t="str">
        <f>IFERROR(VLOOKUP($B$123,'PLOs-TQF-Mapping'!$C$54:$AF$59,AE$56)*AE46,"")</f>
        <v/>
      </c>
      <c r="AF132" s="8">
        <f t="shared" si="18"/>
        <v>3.1497351386573524</v>
      </c>
      <c r="AG132" s="8"/>
      <c r="AH132" s="8"/>
    </row>
    <row r="133" spans="1:34">
      <c r="A133" s="8">
        <v>0</v>
      </c>
      <c r="B133" s="3" t="s">
        <v>205</v>
      </c>
      <c r="C133" s="104" t="str">
        <f>IFERROR(VLOOKUP($B$123,'PLOs-TQF-Mapping'!$C$54:$AF$59,C$56)*C47,"")</f>
        <v/>
      </c>
      <c r="D133" s="104" t="str">
        <f>IFERROR(VLOOKUP($B$123,'PLOs-TQF-Mapping'!$C$54:$AF$59,D$56)*D47,"")</f>
        <v/>
      </c>
      <c r="E133" s="104" t="str">
        <f>IFERROR(VLOOKUP($B$123,'PLOs-TQF-Mapping'!$C$54:$AF$59,E$56)*E47,"")</f>
        <v/>
      </c>
      <c r="F133" s="104" t="str">
        <f>IFERROR(VLOOKUP($B$123,'PLOs-TQF-Mapping'!$C$54:$AF$59,F$56)*F47,"")</f>
        <v/>
      </c>
      <c r="G133" s="104" t="str">
        <f>IFERROR(VLOOKUP($B$123,'PLOs-TQF-Mapping'!$C$54:$AF$59,G$56)*G47,"")</f>
        <v/>
      </c>
      <c r="H133" s="104" t="str">
        <f>IFERROR(VLOOKUP($B$123,'PLOs-TQF-Mapping'!$C$54:$AF$59,H$56)*H47,"")</f>
        <v/>
      </c>
      <c r="I133" s="104" t="str">
        <f>IFERROR(VLOOKUP($B$123,'PLOs-TQF-Mapping'!$C$54:$AF$59,I$56)*I47,"")</f>
        <v/>
      </c>
      <c r="J133" s="104" t="str">
        <f>IFERROR(VLOOKUP($B$123,'PLOs-TQF-Mapping'!$C$54:$AF$59,J$56)*J47,"")</f>
        <v/>
      </c>
      <c r="K133" s="104" t="str">
        <f>IFERROR(VLOOKUP($B$123,'PLOs-TQF-Mapping'!$C$54:$AF$59,K$56)*K47,"")</f>
        <v/>
      </c>
      <c r="L133" s="104" t="str">
        <f>IFERROR(VLOOKUP($B$123,'PLOs-TQF-Mapping'!$C$54:$AF$59,L$56)*L47,"")</f>
        <v/>
      </c>
      <c r="M133" s="104" t="str">
        <f>IFERROR(VLOOKUP($B$123,'PLOs-TQF-Mapping'!$C$54:$AF$59,M$56)*M47,"")</f>
        <v/>
      </c>
      <c r="N133" s="104" t="str">
        <f>IFERROR(VLOOKUP($B$123,'PLOs-TQF-Mapping'!$C$54:$AF$59,N$56)*N47,"")</f>
        <v/>
      </c>
      <c r="O133" s="104" t="str">
        <f>IFERROR(VLOOKUP($B$123,'PLOs-TQF-Mapping'!$C$54:$AF$59,O$56)*O47,"")</f>
        <v/>
      </c>
      <c r="P133" s="104" t="str">
        <f>IFERROR(VLOOKUP($B$123,'PLOs-TQF-Mapping'!$C$54:$AF$59,P$56)*P47,"")</f>
        <v/>
      </c>
      <c r="Q133" s="104" t="str">
        <f>IFERROR(VLOOKUP($B$123,'PLOs-TQF-Mapping'!$C$54:$AF$59,Q$56)*Q47,"")</f>
        <v/>
      </c>
      <c r="R133" s="104" t="str">
        <f>IFERROR(VLOOKUP($B$123,'PLOs-TQF-Mapping'!$C$54:$AF$59,R$56)*R47,"")</f>
        <v/>
      </c>
      <c r="S133" s="104" t="str">
        <f>IFERROR(VLOOKUP($B$123,'PLOs-TQF-Mapping'!$C$54:$AF$59,S$56)*S47,"")</f>
        <v/>
      </c>
      <c r="T133" s="104" t="str">
        <f>IFERROR(VLOOKUP($B$123,'PLOs-TQF-Mapping'!$C$54:$AF$59,T$56)*T47,"")</f>
        <v/>
      </c>
      <c r="U133" s="104" t="str">
        <f>IFERROR(VLOOKUP($B$123,'PLOs-TQF-Mapping'!$C$54:$AF$59,U$56)*U47,"")</f>
        <v/>
      </c>
      <c r="V133" s="104" t="str">
        <f>IFERROR(VLOOKUP($B$123,'PLOs-TQF-Mapping'!$C$54:$AF$59,V$56)*V47,"")</f>
        <v/>
      </c>
      <c r="W133" s="104" t="str">
        <f>IFERROR(VLOOKUP($B$123,'PLOs-TQF-Mapping'!$C$54:$AF$59,W$56)*W47,"")</f>
        <v/>
      </c>
      <c r="X133" s="104" t="str">
        <f>IFERROR(VLOOKUP($B$123,'PLOs-TQF-Mapping'!$C$54:$AF$59,X$56)*X47,"")</f>
        <v/>
      </c>
      <c r="Y133" s="104" t="str">
        <f>IFERROR(VLOOKUP($B$123,'PLOs-TQF-Mapping'!$C$54:$AF$59,Y$56)*Y47,"")</f>
        <v/>
      </c>
      <c r="Z133" s="104" t="str">
        <f>IFERROR(VLOOKUP($B$123,'PLOs-TQF-Mapping'!$C$54:$AF$59,Z$56)*Z47,"")</f>
        <v/>
      </c>
      <c r="AA133" s="104" t="str">
        <f>IFERROR(VLOOKUP($B$123,'PLOs-TQF-Mapping'!$C$54:$AF$59,AA$56)*AA47,"")</f>
        <v/>
      </c>
      <c r="AB133" s="104" t="str">
        <f>IFERROR(VLOOKUP($B$123,'PLOs-TQF-Mapping'!$C$54:$AF$59,AB$56)*AB47,"")</f>
        <v/>
      </c>
      <c r="AC133" s="104" t="str">
        <f>IFERROR(VLOOKUP($B$123,'PLOs-TQF-Mapping'!$C$54:$AF$59,AC$56)*AC47,"")</f>
        <v/>
      </c>
      <c r="AD133" s="104" t="str">
        <f>IFERROR(VLOOKUP($B$123,'PLOs-TQF-Mapping'!$C$54:$AF$59,AD$56)*AD47,"")</f>
        <v/>
      </c>
      <c r="AE133" s="104" t="str">
        <f>IFERROR(VLOOKUP($B$123,'PLOs-TQF-Mapping'!$C$54:$AF$59,AE$56)*AE47,"")</f>
        <v/>
      </c>
      <c r="AF133" s="8" t="str">
        <f t="shared" si="18"/>
        <v/>
      </c>
      <c r="AG133" s="8"/>
      <c r="AH133" s="8"/>
    </row>
    <row r="134" spans="1:34">
      <c r="A134" s="8">
        <v>0</v>
      </c>
      <c r="B134" s="3" t="s">
        <v>206</v>
      </c>
      <c r="C134" s="104" t="str">
        <f>IFERROR(VLOOKUP($B$123,'PLOs-TQF-Mapping'!$C$54:$AF$59,C$56)*C48,"")</f>
        <v/>
      </c>
      <c r="D134" s="104" t="str">
        <f>IFERROR(VLOOKUP($B$123,'PLOs-TQF-Mapping'!$C$54:$AF$59,D$56)*D48,"")</f>
        <v/>
      </c>
      <c r="E134" s="104" t="str">
        <f>IFERROR(VLOOKUP($B$123,'PLOs-TQF-Mapping'!$C$54:$AF$59,E$56)*E48,"")</f>
        <v/>
      </c>
      <c r="F134" s="104" t="str">
        <f>IFERROR(VLOOKUP($B$123,'PLOs-TQF-Mapping'!$C$54:$AF$59,F$56)*F48,"")</f>
        <v/>
      </c>
      <c r="G134" s="104" t="str">
        <f>IFERROR(VLOOKUP($B$123,'PLOs-TQF-Mapping'!$C$54:$AF$59,G$56)*G48,"")</f>
        <v/>
      </c>
      <c r="H134" s="104" t="str">
        <f>IFERROR(VLOOKUP($B$123,'PLOs-TQF-Mapping'!$C$54:$AF$59,H$56)*H48,"")</f>
        <v/>
      </c>
      <c r="I134" s="104" t="str">
        <f>IFERROR(VLOOKUP($B$123,'PLOs-TQF-Mapping'!$C$54:$AF$59,I$56)*I48,"")</f>
        <v/>
      </c>
      <c r="J134" s="104" t="str">
        <f>IFERROR(VLOOKUP($B$123,'PLOs-TQF-Mapping'!$C$54:$AF$59,J$56)*J48,"")</f>
        <v/>
      </c>
      <c r="K134" s="104" t="str">
        <f>IFERROR(VLOOKUP($B$123,'PLOs-TQF-Mapping'!$C$54:$AF$59,K$56)*K48,"")</f>
        <v/>
      </c>
      <c r="L134" s="104" t="str">
        <f>IFERROR(VLOOKUP($B$123,'PLOs-TQF-Mapping'!$C$54:$AF$59,L$56)*L48,"")</f>
        <v/>
      </c>
      <c r="M134" s="104" t="str">
        <f>IFERROR(VLOOKUP($B$123,'PLOs-TQF-Mapping'!$C$54:$AF$59,M$56)*M48,"")</f>
        <v/>
      </c>
      <c r="N134" s="104" t="str">
        <f>IFERROR(VLOOKUP($B$123,'PLOs-TQF-Mapping'!$C$54:$AF$59,N$56)*N48,"")</f>
        <v/>
      </c>
      <c r="O134" s="104" t="str">
        <f>IFERROR(VLOOKUP($B$123,'PLOs-TQF-Mapping'!$C$54:$AF$59,O$56)*O48,"")</f>
        <v/>
      </c>
      <c r="P134" s="104" t="str">
        <f>IFERROR(VLOOKUP($B$123,'PLOs-TQF-Mapping'!$C$54:$AF$59,P$56)*P48,"")</f>
        <v/>
      </c>
      <c r="Q134" s="104" t="str">
        <f>IFERROR(VLOOKUP($B$123,'PLOs-TQF-Mapping'!$C$54:$AF$59,Q$56)*Q48,"")</f>
        <v/>
      </c>
      <c r="R134" s="104" t="str">
        <f>IFERROR(VLOOKUP($B$123,'PLOs-TQF-Mapping'!$C$54:$AF$59,R$56)*R48,"")</f>
        <v/>
      </c>
      <c r="S134" s="104" t="str">
        <f>IFERROR(VLOOKUP($B$123,'PLOs-TQF-Mapping'!$C$54:$AF$59,S$56)*S48,"")</f>
        <v/>
      </c>
      <c r="T134" s="104" t="str">
        <f>IFERROR(VLOOKUP($B$123,'PLOs-TQF-Mapping'!$C$54:$AF$59,T$56)*T48,"")</f>
        <v/>
      </c>
      <c r="U134" s="104" t="str">
        <f>IFERROR(VLOOKUP($B$123,'PLOs-TQF-Mapping'!$C$54:$AF$59,U$56)*U48,"")</f>
        <v/>
      </c>
      <c r="V134" s="104" t="str">
        <f>IFERROR(VLOOKUP($B$123,'PLOs-TQF-Mapping'!$C$54:$AF$59,V$56)*V48,"")</f>
        <v/>
      </c>
      <c r="W134" s="104" t="str">
        <f>IFERROR(VLOOKUP($B$123,'PLOs-TQF-Mapping'!$C$54:$AF$59,W$56)*W48,"")</f>
        <v/>
      </c>
      <c r="X134" s="104" t="str">
        <f>IFERROR(VLOOKUP($B$123,'PLOs-TQF-Mapping'!$C$54:$AF$59,X$56)*X48,"")</f>
        <v/>
      </c>
      <c r="Y134" s="104" t="str">
        <f>IFERROR(VLOOKUP($B$123,'PLOs-TQF-Mapping'!$C$54:$AF$59,Y$56)*Y48,"")</f>
        <v/>
      </c>
      <c r="Z134" s="104" t="str">
        <f>IFERROR(VLOOKUP($B$123,'PLOs-TQF-Mapping'!$C$54:$AF$59,Z$56)*Z48,"")</f>
        <v/>
      </c>
      <c r="AA134" s="104" t="str">
        <f>IFERROR(VLOOKUP($B$123,'PLOs-TQF-Mapping'!$C$54:$AF$59,AA$56)*AA48,"")</f>
        <v/>
      </c>
      <c r="AB134" s="104" t="str">
        <f>IFERROR(VLOOKUP($B$123,'PLOs-TQF-Mapping'!$C$54:$AF$59,AB$56)*AB48,"")</f>
        <v/>
      </c>
      <c r="AC134" s="104" t="str">
        <f>IFERROR(VLOOKUP($B$123,'PLOs-TQF-Mapping'!$C$54:$AF$59,AC$56)*AC48,"")</f>
        <v/>
      </c>
      <c r="AD134" s="104" t="str">
        <f>IFERROR(VLOOKUP($B$123,'PLOs-TQF-Mapping'!$C$54:$AF$59,AD$56)*AD48,"")</f>
        <v/>
      </c>
      <c r="AE134" s="104">
        <f>IFERROR(VLOOKUP($B$123,'PLOs-TQF-Mapping'!$C$54:$AF$59,AE$56)*AE48,"")</f>
        <v>0.35937248617395678</v>
      </c>
      <c r="AF134" s="8">
        <f t="shared" si="18"/>
        <v>0.35937248617395678</v>
      </c>
      <c r="AG134" s="8"/>
      <c r="AH134" s="8"/>
    </row>
    <row r="135" spans="1:34">
      <c r="A135" s="8">
        <v>0</v>
      </c>
      <c r="B135" s="3" t="s">
        <v>207</v>
      </c>
      <c r="C135" s="104" t="str">
        <f>IFERROR(VLOOKUP($B$123,'PLOs-TQF-Mapping'!$C$54:$AF$59,C$56)*C49,"")</f>
        <v/>
      </c>
      <c r="D135" s="104" t="str">
        <f>IFERROR(VLOOKUP($B$123,'PLOs-TQF-Mapping'!$C$54:$AF$59,D$56)*D49,"")</f>
        <v/>
      </c>
      <c r="E135" s="104" t="str">
        <f>IFERROR(VLOOKUP($B$123,'PLOs-TQF-Mapping'!$C$54:$AF$59,E$56)*E49,"")</f>
        <v/>
      </c>
      <c r="F135" s="104" t="str">
        <f>IFERROR(VLOOKUP($B$123,'PLOs-TQF-Mapping'!$C$54:$AF$59,F$56)*F49,"")</f>
        <v/>
      </c>
      <c r="G135" s="104" t="str">
        <f>IFERROR(VLOOKUP($B$123,'PLOs-TQF-Mapping'!$C$54:$AF$59,G$56)*G49,"")</f>
        <v/>
      </c>
      <c r="H135" s="104" t="str">
        <f>IFERROR(VLOOKUP($B$123,'PLOs-TQF-Mapping'!$C$54:$AF$59,H$56)*H49,"")</f>
        <v/>
      </c>
      <c r="I135" s="104" t="str">
        <f>IFERROR(VLOOKUP($B$123,'PLOs-TQF-Mapping'!$C$54:$AF$59,I$56)*I49,"")</f>
        <v/>
      </c>
      <c r="J135" s="104" t="str">
        <f>IFERROR(VLOOKUP($B$123,'PLOs-TQF-Mapping'!$C$54:$AF$59,J$56)*J49,"")</f>
        <v/>
      </c>
      <c r="K135" s="104" t="str">
        <f>IFERROR(VLOOKUP($B$123,'PLOs-TQF-Mapping'!$C$54:$AF$59,K$56)*K49,"")</f>
        <v/>
      </c>
      <c r="L135" s="104" t="str">
        <f>IFERROR(VLOOKUP($B$123,'PLOs-TQF-Mapping'!$C$54:$AF$59,L$56)*L49,"")</f>
        <v/>
      </c>
      <c r="M135" s="104" t="str">
        <f>IFERROR(VLOOKUP($B$123,'PLOs-TQF-Mapping'!$C$54:$AF$59,M$56)*M49,"")</f>
        <v/>
      </c>
      <c r="N135" s="104" t="str">
        <f>IFERROR(VLOOKUP($B$123,'PLOs-TQF-Mapping'!$C$54:$AF$59,N$56)*N49,"")</f>
        <v/>
      </c>
      <c r="O135" s="104" t="str">
        <f>IFERROR(VLOOKUP($B$123,'PLOs-TQF-Mapping'!$C$54:$AF$59,O$56)*O49,"")</f>
        <v/>
      </c>
      <c r="P135" s="104" t="str">
        <f>IFERROR(VLOOKUP($B$123,'PLOs-TQF-Mapping'!$C$54:$AF$59,P$56)*P49,"")</f>
        <v/>
      </c>
      <c r="Q135" s="104" t="str">
        <f>IFERROR(VLOOKUP($B$123,'PLOs-TQF-Mapping'!$C$54:$AF$59,Q$56)*Q49,"")</f>
        <v/>
      </c>
      <c r="R135" s="104" t="str">
        <f>IFERROR(VLOOKUP($B$123,'PLOs-TQF-Mapping'!$C$54:$AF$59,R$56)*R49,"")</f>
        <v/>
      </c>
      <c r="S135" s="104" t="str">
        <f>IFERROR(VLOOKUP($B$123,'PLOs-TQF-Mapping'!$C$54:$AF$59,S$56)*S49,"")</f>
        <v/>
      </c>
      <c r="T135" s="104" t="str">
        <f>IFERROR(VLOOKUP($B$123,'PLOs-TQF-Mapping'!$C$54:$AF$59,T$56)*T49,"")</f>
        <v/>
      </c>
      <c r="U135" s="104" t="str">
        <f>IFERROR(VLOOKUP($B$123,'PLOs-TQF-Mapping'!$C$54:$AF$59,U$56)*U49,"")</f>
        <v/>
      </c>
      <c r="V135" s="104" t="str">
        <f>IFERROR(VLOOKUP($B$123,'PLOs-TQF-Mapping'!$C$54:$AF$59,V$56)*V49,"")</f>
        <v/>
      </c>
      <c r="W135" s="104" t="str">
        <f>IFERROR(VLOOKUP($B$123,'PLOs-TQF-Mapping'!$C$54:$AF$59,W$56)*W49,"")</f>
        <v/>
      </c>
      <c r="X135" s="104" t="str">
        <f>IFERROR(VLOOKUP($B$123,'PLOs-TQF-Mapping'!$C$54:$AF$59,X$56)*X49,"")</f>
        <v/>
      </c>
      <c r="Y135" s="104" t="str">
        <f>IFERROR(VLOOKUP($B$123,'PLOs-TQF-Mapping'!$C$54:$AF$59,Y$56)*Y49,"")</f>
        <v/>
      </c>
      <c r="Z135" s="104" t="str">
        <f>IFERROR(VLOOKUP($B$123,'PLOs-TQF-Mapping'!$C$54:$AF$59,Z$56)*Z49,"")</f>
        <v/>
      </c>
      <c r="AA135" s="104" t="str">
        <f>IFERROR(VLOOKUP($B$123,'PLOs-TQF-Mapping'!$C$54:$AF$59,AA$56)*AA49,"")</f>
        <v/>
      </c>
      <c r="AB135" s="104" t="str">
        <f>IFERROR(VLOOKUP($B$123,'PLOs-TQF-Mapping'!$C$54:$AF$59,AB$56)*AB49,"")</f>
        <v/>
      </c>
      <c r="AC135" s="104" t="str">
        <f>IFERROR(VLOOKUP($B$123,'PLOs-TQF-Mapping'!$C$54:$AF$59,AC$56)*AC49,"")</f>
        <v/>
      </c>
      <c r="AD135" s="104" t="str">
        <f>IFERROR(VLOOKUP($B$123,'PLOs-TQF-Mapping'!$C$54:$AF$59,AD$56)*AD49,"")</f>
        <v/>
      </c>
      <c r="AE135" s="104" t="str">
        <f>IFERROR(VLOOKUP($B$123,'PLOs-TQF-Mapping'!$C$54:$AF$59,AE$56)*AE49,"")</f>
        <v/>
      </c>
      <c r="AF135" s="8" t="str">
        <f t="shared" si="18"/>
        <v/>
      </c>
      <c r="AG135" s="8"/>
      <c r="AH135" s="8"/>
    </row>
    <row r="136" spans="1:34">
      <c r="A136" s="8">
        <v>0.1</v>
      </c>
      <c r="B136" s="3" t="s">
        <v>208</v>
      </c>
      <c r="C136" s="104" t="str">
        <f>IFERROR(VLOOKUP($B$123,'PLOs-TQF-Mapping'!$C$54:$AF$59,C$56)*C50,"")</f>
        <v/>
      </c>
      <c r="D136" s="104" t="str">
        <f>IFERROR(VLOOKUP($B$123,'PLOs-TQF-Mapping'!$C$54:$AF$59,D$56)*D50,"")</f>
        <v/>
      </c>
      <c r="E136" s="104" t="str">
        <f>IFERROR(VLOOKUP($B$123,'PLOs-TQF-Mapping'!$C$54:$AF$59,E$56)*E50,"")</f>
        <v/>
      </c>
      <c r="F136" s="104" t="str">
        <f>IFERROR(VLOOKUP($B$123,'PLOs-TQF-Mapping'!$C$54:$AF$59,F$56)*F50,"")</f>
        <v/>
      </c>
      <c r="G136" s="104" t="str">
        <f>IFERROR(VLOOKUP($B$123,'PLOs-TQF-Mapping'!$C$54:$AF$59,G$56)*G50,"")</f>
        <v/>
      </c>
      <c r="H136" s="104" t="str">
        <f>IFERROR(VLOOKUP($B$123,'PLOs-TQF-Mapping'!$C$54:$AF$59,H$56)*H50,"")</f>
        <v/>
      </c>
      <c r="I136" s="104" t="str">
        <f>IFERROR(VLOOKUP($B$123,'PLOs-TQF-Mapping'!$C$54:$AF$59,I$56)*I50,"")</f>
        <v/>
      </c>
      <c r="J136" s="104" t="str">
        <f>IFERROR(VLOOKUP($B$123,'PLOs-TQF-Mapping'!$C$54:$AF$59,J$56)*J50,"")</f>
        <v/>
      </c>
      <c r="K136" s="104" t="str">
        <f>IFERROR(VLOOKUP($B$123,'PLOs-TQF-Mapping'!$C$54:$AF$59,K$56)*K50,"")</f>
        <v/>
      </c>
      <c r="L136" s="104" t="str">
        <f>IFERROR(VLOOKUP($B$123,'PLOs-TQF-Mapping'!$C$54:$AF$59,L$56)*L50,"")</f>
        <v/>
      </c>
      <c r="M136" s="104" t="str">
        <f>IFERROR(VLOOKUP($B$123,'PLOs-TQF-Mapping'!$C$54:$AF$59,M$56)*M50,"")</f>
        <v/>
      </c>
      <c r="N136" s="104" t="str">
        <f>IFERROR(VLOOKUP($B$123,'PLOs-TQF-Mapping'!$C$54:$AF$59,N$56)*N50,"")</f>
        <v/>
      </c>
      <c r="O136" s="104" t="str">
        <f>IFERROR(VLOOKUP($B$123,'PLOs-TQF-Mapping'!$C$54:$AF$59,O$56)*O50,"")</f>
        <v/>
      </c>
      <c r="P136" s="104" t="str">
        <f>IFERROR(VLOOKUP($B$123,'PLOs-TQF-Mapping'!$C$54:$AF$59,P$56)*P50,"")</f>
        <v/>
      </c>
      <c r="Q136" s="104" t="str">
        <f>IFERROR(VLOOKUP($B$123,'PLOs-TQF-Mapping'!$C$54:$AF$59,Q$56)*Q50,"")</f>
        <v/>
      </c>
      <c r="R136" s="104" t="str">
        <f>IFERROR(VLOOKUP($B$123,'PLOs-TQF-Mapping'!$C$54:$AF$59,R$56)*R50,"")</f>
        <v/>
      </c>
      <c r="S136" s="104" t="str">
        <f>IFERROR(VLOOKUP($B$123,'PLOs-TQF-Mapping'!$C$54:$AF$59,S$56)*S50,"")</f>
        <v/>
      </c>
      <c r="T136" s="104" t="str">
        <f>IFERROR(VLOOKUP($B$123,'PLOs-TQF-Mapping'!$C$54:$AF$59,T$56)*T50,"")</f>
        <v/>
      </c>
      <c r="U136" s="104" t="str">
        <f>IFERROR(VLOOKUP($B$123,'PLOs-TQF-Mapping'!$C$54:$AF$59,U$56)*U50,"")</f>
        <v/>
      </c>
      <c r="V136" s="104" t="str">
        <f>IFERROR(VLOOKUP($B$123,'PLOs-TQF-Mapping'!$C$54:$AF$59,V$56)*V50,"")</f>
        <v/>
      </c>
      <c r="W136" s="104" t="str">
        <f>IFERROR(VLOOKUP($B$123,'PLOs-TQF-Mapping'!$C$54:$AF$59,W$56)*W50,"")</f>
        <v/>
      </c>
      <c r="X136" s="104" t="str">
        <f>IFERROR(VLOOKUP($B$123,'PLOs-TQF-Mapping'!$C$54:$AF$59,X$56)*X50,"")</f>
        <v/>
      </c>
      <c r="Y136" s="104" t="str">
        <f>IFERROR(VLOOKUP($B$123,'PLOs-TQF-Mapping'!$C$54:$AF$59,Y$56)*Y50,"")</f>
        <v/>
      </c>
      <c r="Z136" s="104" t="str">
        <f>IFERROR(VLOOKUP($B$123,'PLOs-TQF-Mapping'!$C$54:$AF$59,Z$56)*Z50,"")</f>
        <v/>
      </c>
      <c r="AA136" s="104" t="str">
        <f>IFERROR(VLOOKUP($B$123,'PLOs-TQF-Mapping'!$C$54:$AF$59,AA$56)*AA50,"")</f>
        <v/>
      </c>
      <c r="AB136" s="104" t="str">
        <f>IFERROR(VLOOKUP($B$123,'PLOs-TQF-Mapping'!$C$54:$AF$59,AB$56)*AB50,"")</f>
        <v/>
      </c>
      <c r="AC136" s="104" t="str">
        <f>IFERROR(VLOOKUP($B$123,'PLOs-TQF-Mapping'!$C$54:$AF$59,AC$56)*AC50,"")</f>
        <v/>
      </c>
      <c r="AD136" s="104" t="str">
        <f>IFERROR(VLOOKUP($B$123,'PLOs-TQF-Mapping'!$C$54:$AF$59,AD$56)*AD50,"")</f>
        <v/>
      </c>
      <c r="AE136" s="104" t="str">
        <f>IFERROR(VLOOKUP($B$123,'PLOs-TQF-Mapping'!$C$54:$AF$59,AE$56)*AE50,"")</f>
        <v/>
      </c>
      <c r="AF136" s="8" t="str">
        <f t="shared" si="18"/>
        <v/>
      </c>
      <c r="AG136" s="8"/>
      <c r="AH136" s="8"/>
    </row>
    <row r="137" spans="1:34">
      <c r="A137" s="8">
        <v>0</v>
      </c>
      <c r="B137" s="3" t="s">
        <v>209</v>
      </c>
      <c r="C137" s="104" t="str">
        <f>IFERROR(VLOOKUP($B$123,'PLOs-TQF-Mapping'!$C$54:$AF$59,C$56)*C51,"")</f>
        <v/>
      </c>
      <c r="D137" s="104" t="str">
        <f>IFERROR(VLOOKUP($B$123,'PLOs-TQF-Mapping'!$C$54:$AF$59,D$56)*D51,"")</f>
        <v/>
      </c>
      <c r="E137" s="104" t="str">
        <f>IFERROR(VLOOKUP($B$123,'PLOs-TQF-Mapping'!$C$54:$AF$59,E$56)*E51,"")</f>
        <v/>
      </c>
      <c r="F137" s="104" t="str">
        <f>IFERROR(VLOOKUP($B$123,'PLOs-TQF-Mapping'!$C$54:$AF$59,F$56)*F51,"")</f>
        <v/>
      </c>
      <c r="G137" s="104" t="str">
        <f>IFERROR(VLOOKUP($B$123,'PLOs-TQF-Mapping'!$C$54:$AF$59,G$56)*G51,"")</f>
        <v/>
      </c>
      <c r="H137" s="104" t="str">
        <f>IFERROR(VLOOKUP($B$123,'PLOs-TQF-Mapping'!$C$54:$AF$59,H$56)*H51,"")</f>
        <v/>
      </c>
      <c r="I137" s="104" t="str">
        <f>IFERROR(VLOOKUP($B$123,'PLOs-TQF-Mapping'!$C$54:$AF$59,I$56)*I51,"")</f>
        <v/>
      </c>
      <c r="J137" s="104" t="str">
        <f>IFERROR(VLOOKUP($B$123,'PLOs-TQF-Mapping'!$C$54:$AF$59,J$56)*J51,"")</f>
        <v/>
      </c>
      <c r="K137" s="104" t="str">
        <f>IFERROR(VLOOKUP($B$123,'PLOs-TQF-Mapping'!$C$54:$AF$59,K$56)*K51,"")</f>
        <v/>
      </c>
      <c r="L137" s="104" t="str">
        <f>IFERROR(VLOOKUP($B$123,'PLOs-TQF-Mapping'!$C$54:$AF$59,L$56)*L51,"")</f>
        <v/>
      </c>
      <c r="M137" s="104" t="str">
        <f>IFERROR(VLOOKUP($B$123,'PLOs-TQF-Mapping'!$C$54:$AF$59,M$56)*M51,"")</f>
        <v/>
      </c>
      <c r="N137" s="104" t="str">
        <f>IFERROR(VLOOKUP($B$123,'PLOs-TQF-Mapping'!$C$54:$AF$59,N$56)*N51,"")</f>
        <v/>
      </c>
      <c r="O137" s="104" t="str">
        <f>IFERROR(VLOOKUP($B$123,'PLOs-TQF-Mapping'!$C$54:$AF$59,O$56)*O51,"")</f>
        <v/>
      </c>
      <c r="P137" s="104" t="str">
        <f>IFERROR(VLOOKUP($B$123,'PLOs-TQF-Mapping'!$C$54:$AF$59,P$56)*P51,"")</f>
        <v/>
      </c>
      <c r="Q137" s="104" t="str">
        <f>IFERROR(VLOOKUP($B$123,'PLOs-TQF-Mapping'!$C$54:$AF$59,Q$56)*Q51,"")</f>
        <v/>
      </c>
      <c r="R137" s="104" t="str">
        <f>IFERROR(VLOOKUP($B$123,'PLOs-TQF-Mapping'!$C$54:$AF$59,R$56)*R51,"")</f>
        <v/>
      </c>
      <c r="S137" s="104" t="str">
        <f>IFERROR(VLOOKUP($B$123,'PLOs-TQF-Mapping'!$C$54:$AF$59,S$56)*S51,"")</f>
        <v/>
      </c>
      <c r="T137" s="104" t="str">
        <f>IFERROR(VLOOKUP($B$123,'PLOs-TQF-Mapping'!$C$54:$AF$59,T$56)*T51,"")</f>
        <v/>
      </c>
      <c r="U137" s="104" t="str">
        <f>IFERROR(VLOOKUP($B$123,'PLOs-TQF-Mapping'!$C$54:$AF$59,U$56)*U51,"")</f>
        <v/>
      </c>
      <c r="V137" s="104" t="str">
        <f>IFERROR(VLOOKUP($B$123,'PLOs-TQF-Mapping'!$C$54:$AF$59,V$56)*V51,"")</f>
        <v/>
      </c>
      <c r="W137" s="104" t="str">
        <f>IFERROR(VLOOKUP($B$123,'PLOs-TQF-Mapping'!$C$54:$AF$59,W$56)*W51,"")</f>
        <v/>
      </c>
      <c r="X137" s="104" t="str">
        <f>IFERROR(VLOOKUP($B$123,'PLOs-TQF-Mapping'!$C$54:$AF$59,X$56)*X51,"")</f>
        <v/>
      </c>
      <c r="Y137" s="104" t="str">
        <f>IFERROR(VLOOKUP($B$123,'PLOs-TQF-Mapping'!$C$54:$AF$59,Y$56)*Y51,"")</f>
        <v/>
      </c>
      <c r="Z137" s="104" t="str">
        <f>IFERROR(VLOOKUP($B$123,'PLOs-TQF-Mapping'!$C$54:$AF$59,Z$56)*Z51,"")</f>
        <v/>
      </c>
      <c r="AA137" s="104" t="str">
        <f>IFERROR(VLOOKUP($B$123,'PLOs-TQF-Mapping'!$C$54:$AF$59,AA$56)*AA51,"")</f>
        <v/>
      </c>
      <c r="AB137" s="104" t="str">
        <f>IFERROR(VLOOKUP($B$123,'PLOs-TQF-Mapping'!$C$54:$AF$59,AB$56)*AB51,"")</f>
        <v/>
      </c>
      <c r="AC137" s="104" t="str">
        <f>IFERROR(VLOOKUP($B$123,'PLOs-TQF-Mapping'!$C$54:$AF$59,AC$56)*AC51,"")</f>
        <v/>
      </c>
      <c r="AD137" s="104" t="str">
        <f>IFERROR(VLOOKUP($B$123,'PLOs-TQF-Mapping'!$C$54:$AF$59,AD$56)*AD51,"")</f>
        <v/>
      </c>
      <c r="AE137" s="104" t="str">
        <f>IFERROR(VLOOKUP($B$123,'PLOs-TQF-Mapping'!$C$54:$AF$59,AE$56)*AE51,"")</f>
        <v/>
      </c>
      <c r="AF137" s="8" t="str">
        <f t="shared" si="18"/>
        <v/>
      </c>
      <c r="AG137" s="8"/>
      <c r="AH137" s="8"/>
    </row>
    <row r="138" spans="1:34">
      <c r="A138" s="8">
        <v>0</v>
      </c>
      <c r="B138" s="3" t="s">
        <v>210</v>
      </c>
      <c r="C138" s="104" t="str">
        <f>IFERROR(VLOOKUP($B$123,'PLOs-TQF-Mapping'!$C$54:$AF$59,C$56)*C52,"")</f>
        <v/>
      </c>
      <c r="D138" s="104" t="str">
        <f>IFERROR(VLOOKUP($B$123,'PLOs-TQF-Mapping'!$C$54:$AF$59,D$56)*D52,"")</f>
        <v/>
      </c>
      <c r="E138" s="104" t="str">
        <f>IFERROR(VLOOKUP($B$123,'PLOs-TQF-Mapping'!$C$54:$AF$59,E$56)*E52,"")</f>
        <v/>
      </c>
      <c r="F138" s="104" t="str">
        <f>IFERROR(VLOOKUP($B$123,'PLOs-TQF-Mapping'!$C$54:$AF$59,F$56)*F52,"")</f>
        <v/>
      </c>
      <c r="G138" s="104" t="str">
        <f>IFERROR(VLOOKUP($B$123,'PLOs-TQF-Mapping'!$C$54:$AF$59,G$56)*G52,"")</f>
        <v/>
      </c>
      <c r="H138" s="104" t="str">
        <f>IFERROR(VLOOKUP($B$123,'PLOs-TQF-Mapping'!$C$54:$AF$59,H$56)*H52,"")</f>
        <v/>
      </c>
      <c r="I138" s="104" t="str">
        <f>IFERROR(VLOOKUP($B$123,'PLOs-TQF-Mapping'!$C$54:$AF$59,I$56)*I52,"")</f>
        <v/>
      </c>
      <c r="J138" s="104" t="str">
        <f>IFERROR(VLOOKUP($B$123,'PLOs-TQF-Mapping'!$C$54:$AF$59,J$56)*J52,"")</f>
        <v/>
      </c>
      <c r="K138" s="104" t="str">
        <f>IFERROR(VLOOKUP($B$123,'PLOs-TQF-Mapping'!$C$54:$AF$59,K$56)*K52,"")</f>
        <v/>
      </c>
      <c r="L138" s="104" t="str">
        <f>IFERROR(VLOOKUP($B$123,'PLOs-TQF-Mapping'!$C$54:$AF$59,L$56)*L52,"")</f>
        <v/>
      </c>
      <c r="M138" s="104" t="str">
        <f>IFERROR(VLOOKUP($B$123,'PLOs-TQF-Mapping'!$C$54:$AF$59,M$56)*M52,"")</f>
        <v/>
      </c>
      <c r="N138" s="104" t="str">
        <f>IFERROR(VLOOKUP($B$123,'PLOs-TQF-Mapping'!$C$54:$AF$59,N$56)*N52,"")</f>
        <v/>
      </c>
      <c r="O138" s="104" t="str">
        <f>IFERROR(VLOOKUP($B$123,'PLOs-TQF-Mapping'!$C$54:$AF$59,O$56)*O52,"")</f>
        <v/>
      </c>
      <c r="P138" s="104" t="str">
        <f>IFERROR(VLOOKUP($B$123,'PLOs-TQF-Mapping'!$C$54:$AF$59,P$56)*P52,"")</f>
        <v/>
      </c>
      <c r="Q138" s="104" t="str">
        <f>IFERROR(VLOOKUP($B$123,'PLOs-TQF-Mapping'!$C$54:$AF$59,Q$56)*Q52,"")</f>
        <v/>
      </c>
      <c r="R138" s="104" t="str">
        <f>IFERROR(VLOOKUP($B$123,'PLOs-TQF-Mapping'!$C$54:$AF$59,R$56)*R52,"")</f>
        <v/>
      </c>
      <c r="S138" s="104" t="str">
        <f>IFERROR(VLOOKUP($B$123,'PLOs-TQF-Mapping'!$C$54:$AF$59,S$56)*S52,"")</f>
        <v/>
      </c>
      <c r="T138" s="104" t="str">
        <f>IFERROR(VLOOKUP($B$123,'PLOs-TQF-Mapping'!$C$54:$AF$59,T$56)*T52,"")</f>
        <v/>
      </c>
      <c r="U138" s="104" t="str">
        <f>IFERROR(VLOOKUP($B$123,'PLOs-TQF-Mapping'!$C$54:$AF$59,U$56)*U52,"")</f>
        <v/>
      </c>
      <c r="V138" s="104" t="str">
        <f>IFERROR(VLOOKUP($B$123,'PLOs-TQF-Mapping'!$C$54:$AF$59,V$56)*V52,"")</f>
        <v/>
      </c>
      <c r="W138" s="104" t="str">
        <f>IFERROR(VLOOKUP($B$123,'PLOs-TQF-Mapping'!$C$54:$AF$59,W$56)*W52,"")</f>
        <v/>
      </c>
      <c r="X138" s="104" t="str">
        <f>IFERROR(VLOOKUP($B$123,'PLOs-TQF-Mapping'!$C$54:$AF$59,X$56)*X52,"")</f>
        <v/>
      </c>
      <c r="Y138" s="104" t="str">
        <f>IFERROR(VLOOKUP($B$123,'PLOs-TQF-Mapping'!$C$54:$AF$59,Y$56)*Y52,"")</f>
        <v/>
      </c>
      <c r="Z138" s="104" t="str">
        <f>IFERROR(VLOOKUP($B$123,'PLOs-TQF-Mapping'!$C$54:$AF$59,Z$56)*Z52,"")</f>
        <v/>
      </c>
      <c r="AA138" s="104" t="str">
        <f>IFERROR(VLOOKUP($B$123,'PLOs-TQF-Mapping'!$C$54:$AF$59,AA$56)*AA52,"")</f>
        <v/>
      </c>
      <c r="AB138" s="104" t="str">
        <f>IFERROR(VLOOKUP($B$123,'PLOs-TQF-Mapping'!$C$54:$AF$59,AB$56)*AB52,"")</f>
        <v/>
      </c>
      <c r="AC138" s="104" t="str">
        <f>IFERROR(VLOOKUP($B$123,'PLOs-TQF-Mapping'!$C$54:$AF$59,AC$56)*AC52,"")</f>
        <v/>
      </c>
      <c r="AD138" s="104" t="str">
        <f>IFERROR(VLOOKUP($B$123,'PLOs-TQF-Mapping'!$C$54:$AF$59,AD$56)*AD52,"")</f>
        <v/>
      </c>
      <c r="AE138" s="104">
        <f>IFERROR(VLOOKUP($B$123,'PLOs-TQF-Mapping'!$C$54:$AF$59,AE$56)*AE52,"")</f>
        <v>0.71874497234791357</v>
      </c>
      <c r="AF138" s="8">
        <f t="shared" si="18"/>
        <v>0.71874497234791357</v>
      </c>
      <c r="AG138" s="8"/>
      <c r="AH138" s="8"/>
    </row>
    <row r="139" spans="1:34">
      <c r="AG139" s="8"/>
      <c r="AH139" s="8"/>
    </row>
    <row r="140" spans="1:34">
      <c r="A140" s="8" t="s">
        <v>116</v>
      </c>
      <c r="B140" s="8">
        <v>6</v>
      </c>
      <c r="AG140" s="8"/>
      <c r="AH140" s="8"/>
    </row>
    <row r="141" spans="1:34">
      <c r="B141" s="3" t="s">
        <v>213</v>
      </c>
      <c r="C141" s="8">
        <v>2</v>
      </c>
      <c r="D141" s="8">
        <v>3</v>
      </c>
      <c r="E141" s="8">
        <v>4</v>
      </c>
      <c r="F141" s="8">
        <v>5</v>
      </c>
      <c r="G141" s="8">
        <v>6</v>
      </c>
      <c r="H141" s="8">
        <v>7</v>
      </c>
      <c r="I141" s="8">
        <v>8</v>
      </c>
      <c r="J141" s="8">
        <v>9</v>
      </c>
      <c r="K141" s="8">
        <v>10</v>
      </c>
      <c r="L141" s="8">
        <v>11</v>
      </c>
      <c r="M141" s="8">
        <v>12</v>
      </c>
      <c r="N141" s="8">
        <v>13</v>
      </c>
      <c r="O141" s="8">
        <v>14</v>
      </c>
      <c r="P141" s="8">
        <v>15</v>
      </c>
      <c r="Q141" s="8">
        <v>16</v>
      </c>
      <c r="R141" s="8">
        <v>17</v>
      </c>
      <c r="S141" s="8">
        <v>18</v>
      </c>
      <c r="T141" s="8">
        <v>19</v>
      </c>
      <c r="U141" s="8">
        <v>20</v>
      </c>
      <c r="V141" s="8">
        <v>21</v>
      </c>
      <c r="W141" s="8">
        <v>22</v>
      </c>
      <c r="X141" s="8">
        <v>23</v>
      </c>
      <c r="Y141" s="8">
        <v>24</v>
      </c>
      <c r="Z141" s="8">
        <v>25</v>
      </c>
      <c r="AA141" s="8">
        <v>26</v>
      </c>
      <c r="AB141" s="8">
        <v>27</v>
      </c>
      <c r="AC141" s="8">
        <v>28</v>
      </c>
      <c r="AD141" s="8">
        <v>29</v>
      </c>
      <c r="AE141" s="8">
        <v>30</v>
      </c>
      <c r="AG141" s="8"/>
      <c r="AH141" s="8"/>
    </row>
    <row r="142" spans="1:34">
      <c r="A142" s="8" t="s">
        <v>222</v>
      </c>
      <c r="B142" s="3" t="s">
        <v>193</v>
      </c>
      <c r="C142" s="8" t="s">
        <v>118</v>
      </c>
      <c r="D142" s="8" t="s">
        <v>119</v>
      </c>
      <c r="E142" s="8" t="s">
        <v>120</v>
      </c>
      <c r="F142" s="8" t="s">
        <v>121</v>
      </c>
      <c r="G142" s="8" t="s">
        <v>122</v>
      </c>
      <c r="H142" s="8" t="s">
        <v>123</v>
      </c>
      <c r="I142" s="8" t="s">
        <v>124</v>
      </c>
      <c r="J142" s="8" t="s">
        <v>125</v>
      </c>
      <c r="K142" s="8" t="s">
        <v>126</v>
      </c>
      <c r="L142" s="8" t="s">
        <v>127</v>
      </c>
      <c r="M142" s="8" t="s">
        <v>128</v>
      </c>
      <c r="N142" s="8" t="s">
        <v>129</v>
      </c>
      <c r="O142" s="8" t="s">
        <v>130</v>
      </c>
      <c r="P142" s="8" t="s">
        <v>131</v>
      </c>
      <c r="Q142" s="8" t="s">
        <v>132</v>
      </c>
      <c r="R142" s="8" t="s">
        <v>133</v>
      </c>
      <c r="S142" s="8" t="s">
        <v>134</v>
      </c>
      <c r="T142" s="8" t="s">
        <v>135</v>
      </c>
      <c r="U142" s="8" t="s">
        <v>136</v>
      </c>
      <c r="V142" s="8" t="s">
        <v>137</v>
      </c>
      <c r="W142" s="8" t="s">
        <v>138</v>
      </c>
      <c r="X142" s="8" t="s">
        <v>139</v>
      </c>
      <c r="Y142" s="8" t="s">
        <v>140</v>
      </c>
      <c r="Z142" s="8" t="s">
        <v>141</v>
      </c>
      <c r="AA142" s="8" t="s">
        <v>142</v>
      </c>
      <c r="AB142" s="8" t="s">
        <v>143</v>
      </c>
      <c r="AC142" s="8" t="s">
        <v>144</v>
      </c>
      <c r="AD142" s="8" t="s">
        <v>145</v>
      </c>
      <c r="AE142" s="8" t="s">
        <v>146</v>
      </c>
      <c r="AG142" s="8"/>
      <c r="AH142" s="8"/>
    </row>
    <row r="143" spans="1:34">
      <c r="A143" s="8">
        <v>0.25</v>
      </c>
      <c r="B143" s="3" t="s">
        <v>198</v>
      </c>
      <c r="C143" s="104" t="str">
        <f>IFERROR(VLOOKUP($B$140,'PLOs-TQF-Mapping'!$C$54:$AF$59,C$56)*C40,"")</f>
        <v/>
      </c>
      <c r="D143" s="104" t="str">
        <f>IFERROR(VLOOKUP($B$140,'PLOs-TQF-Mapping'!$C$54:$AF$59,D$56)*D40,"")</f>
        <v/>
      </c>
      <c r="E143" s="104" t="str">
        <f>IFERROR(VLOOKUP($B$140,'PLOs-TQF-Mapping'!$C$54:$AF$59,E$56)*E40,"")</f>
        <v/>
      </c>
      <c r="F143" s="104" t="str">
        <f>IFERROR(VLOOKUP($B$140,'PLOs-TQF-Mapping'!$C$54:$AF$59,F$56)*F40,"")</f>
        <v/>
      </c>
      <c r="G143" s="104" t="str">
        <f>IFERROR(VLOOKUP($B$140,'PLOs-TQF-Mapping'!$C$54:$AF$59,G$56)*G40,"")</f>
        <v/>
      </c>
      <c r="H143" s="104" t="str">
        <f>IFERROR(VLOOKUP($B$140,'PLOs-TQF-Mapping'!$C$54:$AF$59,H$56)*H40,"")</f>
        <v/>
      </c>
      <c r="I143" s="104" t="str">
        <f>IFERROR(VLOOKUP($B$140,'PLOs-TQF-Mapping'!$C$54:$AF$59,I$56)*I40,"")</f>
        <v/>
      </c>
      <c r="J143" s="104" t="str">
        <f>IFERROR(VLOOKUP($B$140,'PLOs-TQF-Mapping'!$C$54:$AF$59,J$56)*J40,"")</f>
        <v/>
      </c>
      <c r="K143" s="104" t="str">
        <f>IFERROR(VLOOKUP($B$140,'PLOs-TQF-Mapping'!$C$54:$AF$59,K$56)*K40,"")</f>
        <v/>
      </c>
      <c r="L143" s="104" t="str">
        <f>IFERROR(VLOOKUP($B$140,'PLOs-TQF-Mapping'!$C$54:$AF$59,L$56)*L40,"")</f>
        <v/>
      </c>
      <c r="M143" s="104" t="str">
        <f>IFERROR(VLOOKUP($B$140,'PLOs-TQF-Mapping'!$C$54:$AF$59,M$56)*M40,"")</f>
        <v/>
      </c>
      <c r="N143" s="104" t="str">
        <f>IFERROR(VLOOKUP($B$140,'PLOs-TQF-Mapping'!$C$54:$AF$59,N$56)*N40,"")</f>
        <v/>
      </c>
      <c r="O143" s="104" t="str">
        <f>IFERROR(VLOOKUP($B$140,'PLOs-TQF-Mapping'!$C$54:$AF$59,O$56)*O40,"")</f>
        <v/>
      </c>
      <c r="P143" s="104" t="str">
        <f>IFERROR(VLOOKUP($B$140,'PLOs-TQF-Mapping'!$C$54:$AF$59,P$56)*P40,"")</f>
        <v/>
      </c>
      <c r="Q143" s="104" t="str">
        <f>IFERROR(VLOOKUP($B$140,'PLOs-TQF-Mapping'!$C$54:$AF$59,Q$56)*Q40,"")</f>
        <v/>
      </c>
      <c r="R143" s="104" t="str">
        <f>IFERROR(VLOOKUP($B$140,'PLOs-TQF-Mapping'!$C$54:$AF$59,R$56)*R40,"")</f>
        <v/>
      </c>
      <c r="S143" s="104" t="str">
        <f>IFERROR(VLOOKUP($B$140,'PLOs-TQF-Mapping'!$C$54:$AF$59,S$56)*S40,"")</f>
        <v/>
      </c>
      <c r="T143" s="104" t="str">
        <f>IFERROR(VLOOKUP($B$140,'PLOs-TQF-Mapping'!$C$54:$AF$59,T$56)*T40,"")</f>
        <v/>
      </c>
      <c r="U143" s="104" t="str">
        <f>IFERROR(VLOOKUP($B$140,'PLOs-TQF-Mapping'!$C$54:$AF$59,U$56)*U40,"")</f>
        <v/>
      </c>
      <c r="V143" s="104" t="str">
        <f>IFERROR(VLOOKUP($B$140,'PLOs-TQF-Mapping'!$C$54:$AF$59,V$56)*V40,"")</f>
        <v/>
      </c>
      <c r="W143" s="104" t="str">
        <f>IFERROR(VLOOKUP($B$140,'PLOs-TQF-Mapping'!$C$54:$AF$59,W$56)*W40,"")</f>
        <v/>
      </c>
      <c r="X143" s="104" t="str">
        <f>IFERROR(VLOOKUP($B$140,'PLOs-TQF-Mapping'!$C$54:$AF$59,X$56)*X40,"")</f>
        <v/>
      </c>
      <c r="Y143" s="104" t="str">
        <f>IFERROR(VLOOKUP($B$140,'PLOs-TQF-Mapping'!$C$54:$AF$59,Y$56)*Y40,"")</f>
        <v/>
      </c>
      <c r="Z143" s="104" t="str">
        <f>IFERROR(VLOOKUP($B$140,'PLOs-TQF-Mapping'!$C$54:$AF$59,Z$56)*Z40,"")</f>
        <v/>
      </c>
      <c r="AA143" s="104" t="str">
        <f>IFERROR(VLOOKUP($B$140,'PLOs-TQF-Mapping'!$C$54:$AF$59,AA$56)*AA40,"")</f>
        <v/>
      </c>
      <c r="AB143" s="104" t="str">
        <f>IFERROR(VLOOKUP($B$140,'PLOs-TQF-Mapping'!$C$54:$AF$59,AB$56)*AB40,"")</f>
        <v/>
      </c>
      <c r="AC143" s="104" t="str">
        <f>IFERROR(VLOOKUP($B$140,'PLOs-TQF-Mapping'!$C$54:$AF$59,AC$56)*AC40,"")</f>
        <v/>
      </c>
      <c r="AD143" s="104" t="str">
        <f>IFERROR(VLOOKUP($B$140,'PLOs-TQF-Mapping'!$C$54:$AF$59,AD$56)*AD40,"")</f>
        <v/>
      </c>
      <c r="AE143" s="104" t="str">
        <f>IFERROR(VLOOKUP($B$140,'PLOs-TQF-Mapping'!$C$54:$AF$59,AE$56)*AE40,"")</f>
        <v/>
      </c>
      <c r="AF143" s="8" t="str">
        <f>IF(SUM(C143:AE143)&gt;0,SUM(C143:AE143),"")</f>
        <v/>
      </c>
      <c r="AG143" s="8"/>
      <c r="AH143" s="8"/>
    </row>
    <row r="144" spans="1:34">
      <c r="A144" s="8">
        <v>0.3</v>
      </c>
      <c r="B144" s="3" t="s">
        <v>199</v>
      </c>
      <c r="C144" s="104" t="str">
        <f>IFERROR(VLOOKUP($B$140,'PLOs-TQF-Mapping'!$C$54:$AF$59,C$56)*C41,"")</f>
        <v/>
      </c>
      <c r="D144" s="104" t="str">
        <f>IFERROR(VLOOKUP($B$140,'PLOs-TQF-Mapping'!$C$54:$AF$59,D$56)*D41,"")</f>
        <v/>
      </c>
      <c r="E144" s="104" t="str">
        <f>IFERROR(VLOOKUP($B$140,'PLOs-TQF-Mapping'!$C$54:$AF$59,E$56)*E41,"")</f>
        <v/>
      </c>
      <c r="F144" s="104" t="str">
        <f>IFERROR(VLOOKUP($B$140,'PLOs-TQF-Mapping'!$C$54:$AF$59,F$56)*F41,"")</f>
        <v/>
      </c>
      <c r="G144" s="104" t="str">
        <f>IFERROR(VLOOKUP($B$140,'PLOs-TQF-Mapping'!$C$54:$AF$59,G$56)*G41,"")</f>
        <v/>
      </c>
      <c r="H144" s="104" t="str">
        <f>IFERROR(VLOOKUP($B$140,'PLOs-TQF-Mapping'!$C$54:$AF$59,H$56)*H41,"")</f>
        <v/>
      </c>
      <c r="I144" s="104">
        <f>IFERROR(VLOOKUP($B$140,'PLOs-TQF-Mapping'!$C$54:$AF$59,I$56)*I41,"")</f>
        <v>1.1341204751131222</v>
      </c>
      <c r="J144" s="104" t="str">
        <f>IFERROR(VLOOKUP($B$140,'PLOs-TQF-Mapping'!$C$54:$AF$59,J$56)*J41,"")</f>
        <v/>
      </c>
      <c r="K144" s="104" t="str">
        <f>IFERROR(VLOOKUP($B$140,'PLOs-TQF-Mapping'!$C$54:$AF$59,K$56)*K41,"")</f>
        <v/>
      </c>
      <c r="L144" s="104" t="str">
        <f>IFERROR(VLOOKUP($B$140,'PLOs-TQF-Mapping'!$C$54:$AF$59,L$56)*L41,"")</f>
        <v/>
      </c>
      <c r="M144" s="104" t="str">
        <f>IFERROR(VLOOKUP($B$140,'PLOs-TQF-Mapping'!$C$54:$AF$59,M$56)*M41,"")</f>
        <v/>
      </c>
      <c r="N144" s="104" t="str">
        <f>IFERROR(VLOOKUP($B$140,'PLOs-TQF-Mapping'!$C$54:$AF$59,N$56)*N41,"")</f>
        <v/>
      </c>
      <c r="O144" s="104" t="str">
        <f>IFERROR(VLOOKUP($B$140,'PLOs-TQF-Mapping'!$C$54:$AF$59,O$56)*O41,"")</f>
        <v/>
      </c>
      <c r="P144" s="104" t="str">
        <f>IFERROR(VLOOKUP($B$140,'PLOs-TQF-Mapping'!$C$54:$AF$59,P$56)*P41,"")</f>
        <v/>
      </c>
      <c r="Q144" s="104" t="str">
        <f>IFERROR(VLOOKUP($B$140,'PLOs-TQF-Mapping'!$C$54:$AF$59,Q$56)*Q41,"")</f>
        <v/>
      </c>
      <c r="R144" s="104" t="str">
        <f>IFERROR(VLOOKUP($B$140,'PLOs-TQF-Mapping'!$C$54:$AF$59,R$56)*R41,"")</f>
        <v/>
      </c>
      <c r="S144" s="104" t="str">
        <f>IFERROR(VLOOKUP($B$140,'PLOs-TQF-Mapping'!$C$54:$AF$59,S$56)*S41,"")</f>
        <v/>
      </c>
      <c r="T144" s="104" t="str">
        <f>IFERROR(VLOOKUP($B$140,'PLOs-TQF-Mapping'!$C$54:$AF$59,T$56)*T41,"")</f>
        <v/>
      </c>
      <c r="U144" s="104" t="str">
        <f>IFERROR(VLOOKUP($B$140,'PLOs-TQF-Mapping'!$C$54:$AF$59,U$56)*U41,"")</f>
        <v/>
      </c>
      <c r="V144" s="104" t="str">
        <f>IFERROR(VLOOKUP($B$140,'PLOs-TQF-Mapping'!$C$54:$AF$59,V$56)*V41,"")</f>
        <v/>
      </c>
      <c r="W144" s="104" t="str">
        <f>IFERROR(VLOOKUP($B$140,'PLOs-TQF-Mapping'!$C$54:$AF$59,W$56)*W41,"")</f>
        <v/>
      </c>
      <c r="X144" s="104" t="str">
        <f>IFERROR(VLOOKUP($B$140,'PLOs-TQF-Mapping'!$C$54:$AF$59,X$56)*X41,"")</f>
        <v/>
      </c>
      <c r="Y144" s="104" t="str">
        <f>IFERROR(VLOOKUP($B$140,'PLOs-TQF-Mapping'!$C$54:$AF$59,Y$56)*Y41,"")</f>
        <v/>
      </c>
      <c r="Z144" s="104" t="str">
        <f>IFERROR(VLOOKUP($B$140,'PLOs-TQF-Mapping'!$C$54:$AF$59,Z$56)*Z41,"")</f>
        <v/>
      </c>
      <c r="AA144" s="104" t="str">
        <f>IFERROR(VLOOKUP($B$140,'PLOs-TQF-Mapping'!$C$54:$AF$59,AA$56)*AA41,"")</f>
        <v/>
      </c>
      <c r="AB144" s="104" t="str">
        <f>IFERROR(VLOOKUP($B$140,'PLOs-TQF-Mapping'!$C$54:$AF$59,AB$56)*AB41,"")</f>
        <v/>
      </c>
      <c r="AC144" s="104" t="str">
        <f>IFERROR(VLOOKUP($B$140,'PLOs-TQF-Mapping'!$C$54:$AF$59,AC$56)*AC41,"")</f>
        <v/>
      </c>
      <c r="AD144" s="104" t="str">
        <f>IFERROR(VLOOKUP($B$140,'PLOs-TQF-Mapping'!$C$54:$AF$59,AD$56)*AD41,"")</f>
        <v/>
      </c>
      <c r="AE144" s="104" t="str">
        <f>IFERROR(VLOOKUP($B$140,'PLOs-TQF-Mapping'!$C$54:$AF$59,AE$56)*AE41,"")</f>
        <v/>
      </c>
      <c r="AF144" s="8">
        <f t="shared" ref="AF144:AF155" si="19">IF(SUM(C144:AE144)&gt;0,SUM(C144:AE144),"")</f>
        <v>1.1341204751131222</v>
      </c>
      <c r="AG144" s="8"/>
      <c r="AH144" s="8"/>
    </row>
    <row r="145" spans="1:34">
      <c r="A145" s="8">
        <v>7.4999999999999997E-2</v>
      </c>
      <c r="B145" s="3" t="s">
        <v>200</v>
      </c>
      <c r="C145" s="104" t="str">
        <f>IFERROR(VLOOKUP($B$140,'PLOs-TQF-Mapping'!$C$54:$AF$59,C$56)*C42,"")</f>
        <v/>
      </c>
      <c r="D145" s="104" t="str">
        <f>IFERROR(VLOOKUP($B$140,'PLOs-TQF-Mapping'!$C$54:$AF$59,D$56)*D42,"")</f>
        <v/>
      </c>
      <c r="E145" s="104" t="str">
        <f>IFERROR(VLOOKUP($B$140,'PLOs-TQF-Mapping'!$C$54:$AF$59,E$56)*E42,"")</f>
        <v/>
      </c>
      <c r="F145" s="104" t="str">
        <f>IFERROR(VLOOKUP($B$140,'PLOs-TQF-Mapping'!$C$54:$AF$59,F$56)*F42,"")</f>
        <v/>
      </c>
      <c r="G145" s="104" t="str">
        <f>IFERROR(VLOOKUP($B$140,'PLOs-TQF-Mapping'!$C$54:$AF$59,G$56)*G42,"")</f>
        <v/>
      </c>
      <c r="H145" s="104" t="str">
        <f>IFERROR(VLOOKUP($B$140,'PLOs-TQF-Mapping'!$C$54:$AF$59,H$56)*H42,"")</f>
        <v/>
      </c>
      <c r="I145" s="104" t="str">
        <f>IFERROR(VLOOKUP($B$140,'PLOs-TQF-Mapping'!$C$54:$AF$59,I$56)*I42,"")</f>
        <v/>
      </c>
      <c r="J145" s="104" t="str">
        <f>IFERROR(VLOOKUP($B$140,'PLOs-TQF-Mapping'!$C$54:$AF$59,J$56)*J42,"")</f>
        <v/>
      </c>
      <c r="K145" s="104" t="str">
        <f>IFERROR(VLOOKUP($B$140,'PLOs-TQF-Mapping'!$C$54:$AF$59,K$56)*K42,"")</f>
        <v/>
      </c>
      <c r="L145" s="104" t="str">
        <f>IFERROR(VLOOKUP($B$140,'PLOs-TQF-Mapping'!$C$54:$AF$59,L$56)*L42,"")</f>
        <v/>
      </c>
      <c r="M145" s="104" t="str">
        <f>IFERROR(VLOOKUP($B$140,'PLOs-TQF-Mapping'!$C$54:$AF$59,M$56)*M42,"")</f>
        <v/>
      </c>
      <c r="N145" s="104" t="str">
        <f>IFERROR(VLOOKUP($B$140,'PLOs-TQF-Mapping'!$C$54:$AF$59,N$56)*N42,"")</f>
        <v/>
      </c>
      <c r="O145" s="104" t="str">
        <f>IFERROR(VLOOKUP($B$140,'PLOs-TQF-Mapping'!$C$54:$AF$59,O$56)*O42,"")</f>
        <v/>
      </c>
      <c r="P145" s="104" t="str">
        <f>IFERROR(VLOOKUP($B$140,'PLOs-TQF-Mapping'!$C$54:$AF$59,P$56)*P42,"")</f>
        <v/>
      </c>
      <c r="Q145" s="104" t="str">
        <f>IFERROR(VLOOKUP($B$140,'PLOs-TQF-Mapping'!$C$54:$AF$59,Q$56)*Q42,"")</f>
        <v/>
      </c>
      <c r="R145" s="104" t="str">
        <f>IFERROR(VLOOKUP($B$140,'PLOs-TQF-Mapping'!$C$54:$AF$59,R$56)*R42,"")</f>
        <v/>
      </c>
      <c r="S145" s="104" t="str">
        <f>IFERROR(VLOOKUP($B$140,'PLOs-TQF-Mapping'!$C$54:$AF$59,S$56)*S42,"")</f>
        <v/>
      </c>
      <c r="T145" s="104" t="str">
        <f>IFERROR(VLOOKUP($B$140,'PLOs-TQF-Mapping'!$C$54:$AF$59,T$56)*T42,"")</f>
        <v/>
      </c>
      <c r="U145" s="104" t="str">
        <f>IFERROR(VLOOKUP($B$140,'PLOs-TQF-Mapping'!$C$54:$AF$59,U$56)*U42,"")</f>
        <v/>
      </c>
      <c r="V145" s="104" t="str">
        <f>IFERROR(VLOOKUP($B$140,'PLOs-TQF-Mapping'!$C$54:$AF$59,V$56)*V42,"")</f>
        <v/>
      </c>
      <c r="W145" s="104" t="str">
        <f>IFERROR(VLOOKUP($B$140,'PLOs-TQF-Mapping'!$C$54:$AF$59,W$56)*W42,"")</f>
        <v/>
      </c>
      <c r="X145" s="104" t="str">
        <f>IFERROR(VLOOKUP($B$140,'PLOs-TQF-Mapping'!$C$54:$AF$59,X$56)*X42,"")</f>
        <v/>
      </c>
      <c r="Y145" s="104" t="str">
        <f>IFERROR(VLOOKUP($B$140,'PLOs-TQF-Mapping'!$C$54:$AF$59,Y$56)*Y42,"")</f>
        <v/>
      </c>
      <c r="Z145" s="104" t="str">
        <f>IFERROR(VLOOKUP($B$140,'PLOs-TQF-Mapping'!$C$54:$AF$59,Z$56)*Z42,"")</f>
        <v/>
      </c>
      <c r="AA145" s="104" t="str">
        <f>IFERROR(VLOOKUP($B$140,'PLOs-TQF-Mapping'!$C$54:$AF$59,AA$56)*AA42,"")</f>
        <v/>
      </c>
      <c r="AB145" s="104" t="str">
        <f>IFERROR(VLOOKUP($B$140,'PLOs-TQF-Mapping'!$C$54:$AF$59,AB$56)*AB42,"")</f>
        <v/>
      </c>
      <c r="AC145" s="104" t="str">
        <f>IFERROR(VLOOKUP($B$140,'PLOs-TQF-Mapping'!$C$54:$AF$59,AC$56)*AC42,"")</f>
        <v/>
      </c>
      <c r="AD145" s="104" t="str">
        <f>IFERROR(VLOOKUP($B$140,'PLOs-TQF-Mapping'!$C$54:$AF$59,AD$56)*AD42,"")</f>
        <v/>
      </c>
      <c r="AE145" s="104" t="str">
        <f>IFERROR(VLOOKUP($B$140,'PLOs-TQF-Mapping'!$C$54:$AF$59,AE$56)*AE42,"")</f>
        <v/>
      </c>
      <c r="AF145" s="8" t="str">
        <f t="shared" si="19"/>
        <v/>
      </c>
      <c r="AG145" s="8"/>
      <c r="AH145" s="8"/>
    </row>
    <row r="146" spans="1:34">
      <c r="A146" s="8">
        <v>7.4999999999999997E-2</v>
      </c>
      <c r="B146" s="3" t="s">
        <v>201</v>
      </c>
      <c r="C146" s="104" t="str">
        <f>IFERROR(VLOOKUP($B$140,'PLOs-TQF-Mapping'!$C$54:$AF$59,C$56)*C43,"")</f>
        <v/>
      </c>
      <c r="D146" s="104" t="str">
        <f>IFERROR(VLOOKUP($B$140,'PLOs-TQF-Mapping'!$C$54:$AF$59,D$56)*D43,"")</f>
        <v/>
      </c>
      <c r="E146" s="104" t="str">
        <f>IFERROR(VLOOKUP($B$140,'PLOs-TQF-Mapping'!$C$54:$AF$59,E$56)*E43,"")</f>
        <v/>
      </c>
      <c r="F146" s="104" t="str">
        <f>IFERROR(VLOOKUP($B$140,'PLOs-TQF-Mapping'!$C$54:$AF$59,F$56)*F43,"")</f>
        <v/>
      </c>
      <c r="G146" s="104" t="str">
        <f>IFERROR(VLOOKUP($B$140,'PLOs-TQF-Mapping'!$C$54:$AF$59,G$56)*G43,"")</f>
        <v/>
      </c>
      <c r="H146" s="104" t="str">
        <f>IFERROR(VLOOKUP($B$140,'PLOs-TQF-Mapping'!$C$54:$AF$59,H$56)*H43,"")</f>
        <v/>
      </c>
      <c r="I146" s="104" t="str">
        <f>IFERROR(VLOOKUP($B$140,'PLOs-TQF-Mapping'!$C$54:$AF$59,I$56)*I43,"")</f>
        <v/>
      </c>
      <c r="J146" s="104" t="str">
        <f>IFERROR(VLOOKUP($B$140,'PLOs-TQF-Mapping'!$C$54:$AF$59,J$56)*J43,"")</f>
        <v/>
      </c>
      <c r="K146" s="104" t="str">
        <f>IFERROR(VLOOKUP($B$140,'PLOs-TQF-Mapping'!$C$54:$AF$59,K$56)*K43,"")</f>
        <v/>
      </c>
      <c r="L146" s="104" t="str">
        <f>IFERROR(VLOOKUP($B$140,'PLOs-TQF-Mapping'!$C$54:$AF$59,L$56)*L43,"")</f>
        <v/>
      </c>
      <c r="M146" s="104" t="str">
        <f>IFERROR(VLOOKUP($B$140,'PLOs-TQF-Mapping'!$C$54:$AF$59,M$56)*M43,"")</f>
        <v/>
      </c>
      <c r="N146" s="104" t="str">
        <f>IFERROR(VLOOKUP($B$140,'PLOs-TQF-Mapping'!$C$54:$AF$59,N$56)*N43,"")</f>
        <v/>
      </c>
      <c r="O146" s="104" t="str">
        <f>IFERROR(VLOOKUP($B$140,'PLOs-TQF-Mapping'!$C$54:$AF$59,O$56)*O43,"")</f>
        <v/>
      </c>
      <c r="P146" s="104" t="str">
        <f>IFERROR(VLOOKUP($B$140,'PLOs-TQF-Mapping'!$C$54:$AF$59,P$56)*P43,"")</f>
        <v/>
      </c>
      <c r="Q146" s="104" t="str">
        <f>IFERROR(VLOOKUP($B$140,'PLOs-TQF-Mapping'!$C$54:$AF$59,Q$56)*Q43,"")</f>
        <v/>
      </c>
      <c r="R146" s="104" t="str">
        <f>IFERROR(VLOOKUP($B$140,'PLOs-TQF-Mapping'!$C$54:$AF$59,R$56)*R43,"")</f>
        <v/>
      </c>
      <c r="S146" s="104" t="str">
        <f>IFERROR(VLOOKUP($B$140,'PLOs-TQF-Mapping'!$C$54:$AF$59,S$56)*S43,"")</f>
        <v/>
      </c>
      <c r="T146" s="104" t="str">
        <f>IFERROR(VLOOKUP($B$140,'PLOs-TQF-Mapping'!$C$54:$AF$59,T$56)*T43,"")</f>
        <v/>
      </c>
      <c r="U146" s="104" t="str">
        <f>IFERROR(VLOOKUP($B$140,'PLOs-TQF-Mapping'!$C$54:$AF$59,U$56)*U43,"")</f>
        <v/>
      </c>
      <c r="V146" s="104" t="str">
        <f>IFERROR(VLOOKUP($B$140,'PLOs-TQF-Mapping'!$C$54:$AF$59,V$56)*V43,"")</f>
        <v/>
      </c>
      <c r="W146" s="104" t="str">
        <f>IFERROR(VLOOKUP($B$140,'PLOs-TQF-Mapping'!$C$54:$AF$59,W$56)*W43,"")</f>
        <v/>
      </c>
      <c r="X146" s="104" t="str">
        <f>IFERROR(VLOOKUP($B$140,'PLOs-TQF-Mapping'!$C$54:$AF$59,X$56)*X43,"")</f>
        <v/>
      </c>
      <c r="Y146" s="104" t="str">
        <f>IFERROR(VLOOKUP($B$140,'PLOs-TQF-Mapping'!$C$54:$AF$59,Y$56)*Y43,"")</f>
        <v/>
      </c>
      <c r="Z146" s="104" t="str">
        <f>IFERROR(VLOOKUP($B$140,'PLOs-TQF-Mapping'!$C$54:$AF$59,Z$56)*Z43,"")</f>
        <v/>
      </c>
      <c r="AA146" s="104" t="str">
        <f>IFERROR(VLOOKUP($B$140,'PLOs-TQF-Mapping'!$C$54:$AF$59,AA$56)*AA43,"")</f>
        <v/>
      </c>
      <c r="AB146" s="104" t="str">
        <f>IFERROR(VLOOKUP($B$140,'PLOs-TQF-Mapping'!$C$54:$AF$59,AB$56)*AB43,"")</f>
        <v/>
      </c>
      <c r="AC146" s="104" t="str">
        <f>IFERROR(VLOOKUP($B$140,'PLOs-TQF-Mapping'!$C$54:$AF$59,AC$56)*AC43,"")</f>
        <v/>
      </c>
      <c r="AD146" s="104" t="str">
        <f>IFERROR(VLOOKUP($B$140,'PLOs-TQF-Mapping'!$C$54:$AF$59,AD$56)*AD43,"")</f>
        <v/>
      </c>
      <c r="AE146" s="104" t="str">
        <f>IFERROR(VLOOKUP($B$140,'PLOs-TQF-Mapping'!$C$54:$AF$59,AE$56)*AE43,"")</f>
        <v/>
      </c>
      <c r="AF146" s="8" t="str">
        <f t="shared" si="19"/>
        <v/>
      </c>
      <c r="AG146" s="8"/>
      <c r="AH146" s="8"/>
    </row>
    <row r="147" spans="1:34">
      <c r="A147" s="8">
        <v>0</v>
      </c>
      <c r="B147" s="3" t="s">
        <v>202</v>
      </c>
      <c r="C147" s="104" t="str">
        <f>IFERROR(VLOOKUP($B$140,'PLOs-TQF-Mapping'!$C$54:$AF$59,C$56)*C44,"")</f>
        <v/>
      </c>
      <c r="D147" s="104" t="str">
        <f>IFERROR(VLOOKUP($B$140,'PLOs-TQF-Mapping'!$C$54:$AF$59,D$56)*D44,"")</f>
        <v/>
      </c>
      <c r="E147" s="104" t="str">
        <f>IFERROR(VLOOKUP($B$140,'PLOs-TQF-Mapping'!$C$54:$AF$59,E$56)*E44,"")</f>
        <v/>
      </c>
      <c r="F147" s="104" t="str">
        <f>IFERROR(VLOOKUP($B$140,'PLOs-TQF-Mapping'!$C$54:$AF$59,F$56)*F44,"")</f>
        <v/>
      </c>
      <c r="G147" s="104" t="str">
        <f>IFERROR(VLOOKUP($B$140,'PLOs-TQF-Mapping'!$C$54:$AF$59,G$56)*G44,"")</f>
        <v/>
      </c>
      <c r="H147" s="104" t="str">
        <f>IFERROR(VLOOKUP($B$140,'PLOs-TQF-Mapping'!$C$54:$AF$59,H$56)*H44,"")</f>
        <v/>
      </c>
      <c r="I147" s="104" t="str">
        <f>IFERROR(VLOOKUP($B$140,'PLOs-TQF-Mapping'!$C$54:$AF$59,I$56)*I44,"")</f>
        <v/>
      </c>
      <c r="J147" s="104" t="str">
        <f>IFERROR(VLOOKUP($B$140,'PLOs-TQF-Mapping'!$C$54:$AF$59,J$56)*J44,"")</f>
        <v/>
      </c>
      <c r="K147" s="104" t="str">
        <f>IFERROR(VLOOKUP($B$140,'PLOs-TQF-Mapping'!$C$54:$AF$59,K$56)*K44,"")</f>
        <v/>
      </c>
      <c r="L147" s="104" t="str">
        <f>IFERROR(VLOOKUP($B$140,'PLOs-TQF-Mapping'!$C$54:$AF$59,L$56)*L44,"")</f>
        <v/>
      </c>
      <c r="M147" s="104" t="str">
        <f>IFERROR(VLOOKUP($B$140,'PLOs-TQF-Mapping'!$C$54:$AF$59,M$56)*M44,"")</f>
        <v/>
      </c>
      <c r="N147" s="104" t="str">
        <f>IFERROR(VLOOKUP($B$140,'PLOs-TQF-Mapping'!$C$54:$AF$59,N$56)*N44,"")</f>
        <v/>
      </c>
      <c r="O147" s="104" t="str">
        <f>IFERROR(VLOOKUP($B$140,'PLOs-TQF-Mapping'!$C$54:$AF$59,O$56)*O44,"")</f>
        <v/>
      </c>
      <c r="P147" s="104" t="str">
        <f>IFERROR(VLOOKUP($B$140,'PLOs-TQF-Mapping'!$C$54:$AF$59,P$56)*P44,"")</f>
        <v/>
      </c>
      <c r="Q147" s="104" t="str">
        <f>IFERROR(VLOOKUP($B$140,'PLOs-TQF-Mapping'!$C$54:$AF$59,Q$56)*Q44,"")</f>
        <v/>
      </c>
      <c r="R147" s="104" t="str">
        <f>IFERROR(VLOOKUP($B$140,'PLOs-TQF-Mapping'!$C$54:$AF$59,R$56)*R44,"")</f>
        <v/>
      </c>
      <c r="S147" s="104" t="str">
        <f>IFERROR(VLOOKUP($B$140,'PLOs-TQF-Mapping'!$C$54:$AF$59,S$56)*S44,"")</f>
        <v/>
      </c>
      <c r="T147" s="104" t="str">
        <f>IFERROR(VLOOKUP($B$140,'PLOs-TQF-Mapping'!$C$54:$AF$59,T$56)*T44,"")</f>
        <v/>
      </c>
      <c r="U147" s="104" t="str">
        <f>IFERROR(VLOOKUP($B$140,'PLOs-TQF-Mapping'!$C$54:$AF$59,U$56)*U44,"")</f>
        <v/>
      </c>
      <c r="V147" s="104" t="str">
        <f>IFERROR(VLOOKUP($B$140,'PLOs-TQF-Mapping'!$C$54:$AF$59,V$56)*V44,"")</f>
        <v/>
      </c>
      <c r="W147" s="104" t="str">
        <f>IFERROR(VLOOKUP($B$140,'PLOs-TQF-Mapping'!$C$54:$AF$59,W$56)*W44,"")</f>
        <v/>
      </c>
      <c r="X147" s="104" t="str">
        <f>IFERROR(VLOOKUP($B$140,'PLOs-TQF-Mapping'!$C$54:$AF$59,X$56)*X44,"")</f>
        <v/>
      </c>
      <c r="Y147" s="104" t="str">
        <f>IFERROR(VLOOKUP($B$140,'PLOs-TQF-Mapping'!$C$54:$AF$59,Y$56)*Y44,"")</f>
        <v/>
      </c>
      <c r="Z147" s="104" t="str">
        <f>IFERROR(VLOOKUP($B$140,'PLOs-TQF-Mapping'!$C$54:$AF$59,Z$56)*Z44,"")</f>
        <v/>
      </c>
      <c r="AA147" s="104" t="str">
        <f>IFERROR(VLOOKUP($B$140,'PLOs-TQF-Mapping'!$C$54:$AF$59,AA$56)*AA44,"")</f>
        <v/>
      </c>
      <c r="AB147" s="104" t="str">
        <f>IFERROR(VLOOKUP($B$140,'PLOs-TQF-Mapping'!$C$54:$AF$59,AB$56)*AB44,"")</f>
        <v/>
      </c>
      <c r="AC147" s="104" t="str">
        <f>IFERROR(VLOOKUP($B$140,'PLOs-TQF-Mapping'!$C$54:$AF$59,AC$56)*AC44,"")</f>
        <v/>
      </c>
      <c r="AD147" s="104" t="str">
        <f>IFERROR(VLOOKUP($B$140,'PLOs-TQF-Mapping'!$C$54:$AF$59,AD$56)*AD44,"")</f>
        <v/>
      </c>
      <c r="AE147" s="104" t="str">
        <f>IFERROR(VLOOKUP($B$140,'PLOs-TQF-Mapping'!$C$54:$AF$59,AE$56)*AE44,"")</f>
        <v/>
      </c>
      <c r="AF147" s="8" t="str">
        <f t="shared" si="19"/>
        <v/>
      </c>
      <c r="AG147" s="8"/>
      <c r="AH147" s="8"/>
    </row>
    <row r="148" spans="1:34">
      <c r="A148" s="8">
        <v>0.2</v>
      </c>
      <c r="B148" s="3" t="s">
        <v>203</v>
      </c>
      <c r="C148" s="104" t="str">
        <f>IFERROR(VLOOKUP($B$140,'PLOs-TQF-Mapping'!$C$54:$AF$59,C$56)*C45,"")</f>
        <v/>
      </c>
      <c r="D148" s="104" t="str">
        <f>IFERROR(VLOOKUP($B$140,'PLOs-TQF-Mapping'!$C$54:$AF$59,D$56)*D45,"")</f>
        <v/>
      </c>
      <c r="E148" s="104" t="str">
        <f>IFERROR(VLOOKUP($B$140,'PLOs-TQF-Mapping'!$C$54:$AF$59,E$56)*E45,"")</f>
        <v/>
      </c>
      <c r="F148" s="104" t="str">
        <f>IFERROR(VLOOKUP($B$140,'PLOs-TQF-Mapping'!$C$54:$AF$59,F$56)*F45,"")</f>
        <v/>
      </c>
      <c r="G148" s="104" t="str">
        <f>IFERROR(VLOOKUP($B$140,'PLOs-TQF-Mapping'!$C$54:$AF$59,G$56)*G45,"")</f>
        <v/>
      </c>
      <c r="H148" s="104" t="str">
        <f>IFERROR(VLOOKUP($B$140,'PLOs-TQF-Mapping'!$C$54:$AF$59,H$56)*H45,"")</f>
        <v/>
      </c>
      <c r="I148" s="104" t="str">
        <f>IFERROR(VLOOKUP($B$140,'PLOs-TQF-Mapping'!$C$54:$AF$59,I$56)*I45,"")</f>
        <v/>
      </c>
      <c r="J148" s="104" t="str">
        <f>IFERROR(VLOOKUP($B$140,'PLOs-TQF-Mapping'!$C$54:$AF$59,J$56)*J45,"")</f>
        <v/>
      </c>
      <c r="K148" s="104" t="str">
        <f>IFERROR(VLOOKUP($B$140,'PLOs-TQF-Mapping'!$C$54:$AF$59,K$56)*K45,"")</f>
        <v/>
      </c>
      <c r="L148" s="104" t="str">
        <f>IFERROR(VLOOKUP($B$140,'PLOs-TQF-Mapping'!$C$54:$AF$59,L$56)*L45,"")</f>
        <v/>
      </c>
      <c r="M148" s="104" t="str">
        <f>IFERROR(VLOOKUP($B$140,'PLOs-TQF-Mapping'!$C$54:$AF$59,M$56)*M45,"")</f>
        <v/>
      </c>
      <c r="N148" s="104" t="str">
        <f>IFERROR(VLOOKUP($B$140,'PLOs-TQF-Mapping'!$C$54:$AF$59,N$56)*N45,"")</f>
        <v/>
      </c>
      <c r="O148" s="104" t="str">
        <f>IFERROR(VLOOKUP($B$140,'PLOs-TQF-Mapping'!$C$54:$AF$59,O$56)*O45,"")</f>
        <v/>
      </c>
      <c r="P148" s="104" t="str">
        <f>IFERROR(VLOOKUP($B$140,'PLOs-TQF-Mapping'!$C$54:$AF$59,P$56)*P45,"")</f>
        <v/>
      </c>
      <c r="Q148" s="104" t="str">
        <f>IFERROR(VLOOKUP($B$140,'PLOs-TQF-Mapping'!$C$54:$AF$59,Q$56)*Q45,"")</f>
        <v/>
      </c>
      <c r="R148" s="104" t="str">
        <f>IFERROR(VLOOKUP($B$140,'PLOs-TQF-Mapping'!$C$54:$AF$59,R$56)*R45,"")</f>
        <v/>
      </c>
      <c r="S148" s="104" t="str">
        <f>IFERROR(VLOOKUP($B$140,'PLOs-TQF-Mapping'!$C$54:$AF$59,S$56)*S45,"")</f>
        <v/>
      </c>
      <c r="T148" s="104" t="str">
        <f>IFERROR(VLOOKUP($B$140,'PLOs-TQF-Mapping'!$C$54:$AF$59,T$56)*T45,"")</f>
        <v/>
      </c>
      <c r="U148" s="104" t="str">
        <f>IFERROR(VLOOKUP($B$140,'PLOs-TQF-Mapping'!$C$54:$AF$59,U$56)*U45,"")</f>
        <v/>
      </c>
      <c r="V148" s="104" t="str">
        <f>IFERROR(VLOOKUP($B$140,'PLOs-TQF-Mapping'!$C$54:$AF$59,V$56)*V45,"")</f>
        <v/>
      </c>
      <c r="W148" s="104" t="str">
        <f>IFERROR(VLOOKUP($B$140,'PLOs-TQF-Mapping'!$C$54:$AF$59,W$56)*W45,"")</f>
        <v/>
      </c>
      <c r="X148" s="104" t="str">
        <f>IFERROR(VLOOKUP($B$140,'PLOs-TQF-Mapping'!$C$54:$AF$59,X$56)*X45,"")</f>
        <v/>
      </c>
      <c r="Y148" s="104" t="str">
        <f>IFERROR(VLOOKUP($B$140,'PLOs-TQF-Mapping'!$C$54:$AF$59,Y$56)*Y45,"")</f>
        <v/>
      </c>
      <c r="Z148" s="104" t="str">
        <f>IFERROR(VLOOKUP($B$140,'PLOs-TQF-Mapping'!$C$54:$AF$59,Z$56)*Z45,"")</f>
        <v/>
      </c>
      <c r="AA148" s="104" t="str">
        <f>IFERROR(VLOOKUP($B$140,'PLOs-TQF-Mapping'!$C$54:$AF$59,AA$56)*AA45,"")</f>
        <v/>
      </c>
      <c r="AB148" s="104" t="str">
        <f>IFERROR(VLOOKUP($B$140,'PLOs-TQF-Mapping'!$C$54:$AF$59,AB$56)*AB45,"")</f>
        <v/>
      </c>
      <c r="AC148" s="104" t="str">
        <f>IFERROR(VLOOKUP($B$140,'PLOs-TQF-Mapping'!$C$54:$AF$59,AC$56)*AC45,"")</f>
        <v/>
      </c>
      <c r="AD148" s="104" t="str">
        <f>IFERROR(VLOOKUP($B$140,'PLOs-TQF-Mapping'!$C$54:$AF$59,AD$56)*AD45,"")</f>
        <v/>
      </c>
      <c r="AE148" s="104" t="str">
        <f>IFERROR(VLOOKUP($B$140,'PLOs-TQF-Mapping'!$C$54:$AF$59,AE$56)*AE45,"")</f>
        <v/>
      </c>
      <c r="AF148" s="8" t="str">
        <f t="shared" si="19"/>
        <v/>
      </c>
      <c r="AG148" s="8"/>
      <c r="AH148" s="8"/>
    </row>
    <row r="149" spans="1:34">
      <c r="A149" s="8">
        <v>0</v>
      </c>
      <c r="B149" s="3" t="s">
        <v>204</v>
      </c>
      <c r="C149" s="104" t="str">
        <f>IFERROR(VLOOKUP($B$140,'PLOs-TQF-Mapping'!$C$54:$AF$59,C$56)*C46,"")</f>
        <v/>
      </c>
      <c r="D149" s="104" t="str">
        <f>IFERROR(VLOOKUP($B$140,'PLOs-TQF-Mapping'!$C$54:$AF$59,D$56)*D46,"")</f>
        <v/>
      </c>
      <c r="E149" s="104" t="str">
        <f>IFERROR(VLOOKUP($B$140,'PLOs-TQF-Mapping'!$C$54:$AF$59,E$56)*E46,"")</f>
        <v/>
      </c>
      <c r="F149" s="104" t="str">
        <f>IFERROR(VLOOKUP($B$140,'PLOs-TQF-Mapping'!$C$54:$AF$59,F$56)*F46,"")</f>
        <v/>
      </c>
      <c r="G149" s="104" t="str">
        <f>IFERROR(VLOOKUP($B$140,'PLOs-TQF-Mapping'!$C$54:$AF$59,G$56)*G46,"")</f>
        <v/>
      </c>
      <c r="H149" s="104" t="str">
        <f>IFERROR(VLOOKUP($B$140,'PLOs-TQF-Mapping'!$C$54:$AF$59,H$56)*H46,"")</f>
        <v/>
      </c>
      <c r="I149" s="104">
        <f>IFERROR(VLOOKUP($B$140,'PLOs-TQF-Mapping'!$C$54:$AF$59,I$56)*I46,"")</f>
        <v>1.1341204751131222</v>
      </c>
      <c r="J149" s="104" t="str">
        <f>IFERROR(VLOOKUP($B$140,'PLOs-TQF-Mapping'!$C$54:$AF$59,J$56)*J46,"")</f>
        <v/>
      </c>
      <c r="K149" s="104" t="str">
        <f>IFERROR(VLOOKUP($B$140,'PLOs-TQF-Mapping'!$C$54:$AF$59,K$56)*K46,"")</f>
        <v/>
      </c>
      <c r="L149" s="104" t="str">
        <f>IFERROR(VLOOKUP($B$140,'PLOs-TQF-Mapping'!$C$54:$AF$59,L$56)*L46,"")</f>
        <v/>
      </c>
      <c r="M149" s="104" t="str">
        <f>IFERROR(VLOOKUP($B$140,'PLOs-TQF-Mapping'!$C$54:$AF$59,M$56)*M46,"")</f>
        <v/>
      </c>
      <c r="N149" s="104" t="str">
        <f>IFERROR(VLOOKUP($B$140,'PLOs-TQF-Mapping'!$C$54:$AF$59,N$56)*N46,"")</f>
        <v/>
      </c>
      <c r="O149" s="104" t="str">
        <f>IFERROR(VLOOKUP($B$140,'PLOs-TQF-Mapping'!$C$54:$AF$59,O$56)*O46,"")</f>
        <v/>
      </c>
      <c r="P149" s="104" t="str">
        <f>IFERROR(VLOOKUP($B$140,'PLOs-TQF-Mapping'!$C$54:$AF$59,P$56)*P46,"")</f>
        <v/>
      </c>
      <c r="Q149" s="104" t="str">
        <f>IFERROR(VLOOKUP($B$140,'PLOs-TQF-Mapping'!$C$54:$AF$59,Q$56)*Q46,"")</f>
        <v/>
      </c>
      <c r="R149" s="104" t="str">
        <f>IFERROR(VLOOKUP($B$140,'PLOs-TQF-Mapping'!$C$54:$AF$59,R$56)*R46,"")</f>
        <v/>
      </c>
      <c r="S149" s="104" t="str">
        <f>IFERROR(VLOOKUP($B$140,'PLOs-TQF-Mapping'!$C$54:$AF$59,S$56)*S46,"")</f>
        <v/>
      </c>
      <c r="T149" s="104" t="str">
        <f>IFERROR(VLOOKUP($B$140,'PLOs-TQF-Mapping'!$C$54:$AF$59,T$56)*T46,"")</f>
        <v/>
      </c>
      <c r="U149" s="104" t="str">
        <f>IFERROR(VLOOKUP($B$140,'PLOs-TQF-Mapping'!$C$54:$AF$59,U$56)*U46,"")</f>
        <v/>
      </c>
      <c r="V149" s="104" t="str">
        <f>IFERROR(VLOOKUP($B$140,'PLOs-TQF-Mapping'!$C$54:$AF$59,V$56)*V46,"")</f>
        <v/>
      </c>
      <c r="W149" s="104" t="str">
        <f>IFERROR(VLOOKUP($B$140,'PLOs-TQF-Mapping'!$C$54:$AF$59,W$56)*W46,"")</f>
        <v/>
      </c>
      <c r="X149" s="104" t="str">
        <f>IFERROR(VLOOKUP($B$140,'PLOs-TQF-Mapping'!$C$54:$AF$59,X$56)*X46,"")</f>
        <v/>
      </c>
      <c r="Y149" s="104" t="str">
        <f>IFERROR(VLOOKUP($B$140,'PLOs-TQF-Mapping'!$C$54:$AF$59,Y$56)*Y46,"")</f>
        <v/>
      </c>
      <c r="Z149" s="104" t="str">
        <f>IFERROR(VLOOKUP($B$140,'PLOs-TQF-Mapping'!$C$54:$AF$59,Z$56)*Z46,"")</f>
        <v/>
      </c>
      <c r="AA149" s="104" t="str">
        <f>IFERROR(VLOOKUP($B$140,'PLOs-TQF-Mapping'!$C$54:$AF$59,AA$56)*AA46,"")</f>
        <v/>
      </c>
      <c r="AB149" s="104" t="str">
        <f>IFERROR(VLOOKUP($B$140,'PLOs-TQF-Mapping'!$C$54:$AF$59,AB$56)*AB46,"")</f>
        <v/>
      </c>
      <c r="AC149" s="104" t="str">
        <f>IFERROR(VLOOKUP($B$140,'PLOs-TQF-Mapping'!$C$54:$AF$59,AC$56)*AC46,"")</f>
        <v/>
      </c>
      <c r="AD149" s="104" t="str">
        <f>IFERROR(VLOOKUP($B$140,'PLOs-TQF-Mapping'!$C$54:$AF$59,AD$56)*AD46,"")</f>
        <v/>
      </c>
      <c r="AE149" s="104" t="str">
        <f>IFERROR(VLOOKUP($B$140,'PLOs-TQF-Mapping'!$C$54:$AF$59,AE$56)*AE46,"")</f>
        <v/>
      </c>
      <c r="AF149" s="8">
        <f t="shared" si="19"/>
        <v>1.1341204751131222</v>
      </c>
      <c r="AG149" s="8"/>
      <c r="AH149" s="8"/>
    </row>
    <row r="150" spans="1:34">
      <c r="A150" s="8">
        <v>0</v>
      </c>
      <c r="B150" s="3" t="s">
        <v>205</v>
      </c>
      <c r="C150" s="104" t="str">
        <f>IFERROR(VLOOKUP($B$140,'PLOs-TQF-Mapping'!$C$54:$AF$59,C$56)*C47,"")</f>
        <v/>
      </c>
      <c r="D150" s="104" t="str">
        <f>IFERROR(VLOOKUP($B$140,'PLOs-TQF-Mapping'!$C$54:$AF$59,D$56)*D47,"")</f>
        <v/>
      </c>
      <c r="E150" s="104" t="str">
        <f>IFERROR(VLOOKUP($B$140,'PLOs-TQF-Mapping'!$C$54:$AF$59,E$56)*E47,"")</f>
        <v/>
      </c>
      <c r="F150" s="104" t="str">
        <f>IFERROR(VLOOKUP($B$140,'PLOs-TQF-Mapping'!$C$54:$AF$59,F$56)*F47,"")</f>
        <v/>
      </c>
      <c r="G150" s="104" t="str">
        <f>IFERROR(VLOOKUP($B$140,'PLOs-TQF-Mapping'!$C$54:$AF$59,G$56)*G47,"")</f>
        <v/>
      </c>
      <c r="H150" s="104" t="str">
        <f>IFERROR(VLOOKUP($B$140,'PLOs-TQF-Mapping'!$C$54:$AF$59,H$56)*H47,"")</f>
        <v/>
      </c>
      <c r="I150" s="104" t="str">
        <f>IFERROR(VLOOKUP($B$140,'PLOs-TQF-Mapping'!$C$54:$AF$59,I$56)*I47,"")</f>
        <v/>
      </c>
      <c r="J150" s="104" t="str">
        <f>IFERROR(VLOOKUP($B$140,'PLOs-TQF-Mapping'!$C$54:$AF$59,J$56)*J47,"")</f>
        <v/>
      </c>
      <c r="K150" s="104" t="str">
        <f>IFERROR(VLOOKUP($B$140,'PLOs-TQF-Mapping'!$C$54:$AF$59,K$56)*K47,"")</f>
        <v/>
      </c>
      <c r="L150" s="104" t="str">
        <f>IFERROR(VLOOKUP($B$140,'PLOs-TQF-Mapping'!$C$54:$AF$59,L$56)*L47,"")</f>
        <v/>
      </c>
      <c r="M150" s="104" t="str">
        <f>IFERROR(VLOOKUP($B$140,'PLOs-TQF-Mapping'!$C$54:$AF$59,M$56)*M47,"")</f>
        <v/>
      </c>
      <c r="N150" s="104" t="str">
        <f>IFERROR(VLOOKUP($B$140,'PLOs-TQF-Mapping'!$C$54:$AF$59,N$56)*N47,"")</f>
        <v/>
      </c>
      <c r="O150" s="104" t="str">
        <f>IFERROR(VLOOKUP($B$140,'PLOs-TQF-Mapping'!$C$54:$AF$59,O$56)*O47,"")</f>
        <v/>
      </c>
      <c r="P150" s="104" t="str">
        <f>IFERROR(VLOOKUP($B$140,'PLOs-TQF-Mapping'!$C$54:$AF$59,P$56)*P47,"")</f>
        <v/>
      </c>
      <c r="Q150" s="104" t="str">
        <f>IFERROR(VLOOKUP($B$140,'PLOs-TQF-Mapping'!$C$54:$AF$59,Q$56)*Q47,"")</f>
        <v/>
      </c>
      <c r="R150" s="104" t="str">
        <f>IFERROR(VLOOKUP($B$140,'PLOs-TQF-Mapping'!$C$54:$AF$59,R$56)*R47,"")</f>
        <v/>
      </c>
      <c r="S150" s="104" t="str">
        <f>IFERROR(VLOOKUP($B$140,'PLOs-TQF-Mapping'!$C$54:$AF$59,S$56)*S47,"")</f>
        <v/>
      </c>
      <c r="T150" s="104" t="str">
        <f>IFERROR(VLOOKUP($B$140,'PLOs-TQF-Mapping'!$C$54:$AF$59,T$56)*T47,"")</f>
        <v/>
      </c>
      <c r="U150" s="104" t="str">
        <f>IFERROR(VLOOKUP($B$140,'PLOs-TQF-Mapping'!$C$54:$AF$59,U$56)*U47,"")</f>
        <v/>
      </c>
      <c r="V150" s="104" t="str">
        <f>IFERROR(VLOOKUP($B$140,'PLOs-TQF-Mapping'!$C$54:$AF$59,V$56)*V47,"")</f>
        <v/>
      </c>
      <c r="W150" s="104" t="str">
        <f>IFERROR(VLOOKUP($B$140,'PLOs-TQF-Mapping'!$C$54:$AF$59,W$56)*W47,"")</f>
        <v/>
      </c>
      <c r="X150" s="104" t="str">
        <f>IFERROR(VLOOKUP($B$140,'PLOs-TQF-Mapping'!$C$54:$AF$59,X$56)*X47,"")</f>
        <v/>
      </c>
      <c r="Y150" s="104" t="str">
        <f>IFERROR(VLOOKUP($B$140,'PLOs-TQF-Mapping'!$C$54:$AF$59,Y$56)*Y47,"")</f>
        <v/>
      </c>
      <c r="Z150" s="104" t="str">
        <f>IFERROR(VLOOKUP($B$140,'PLOs-TQF-Mapping'!$C$54:$AF$59,Z$56)*Z47,"")</f>
        <v/>
      </c>
      <c r="AA150" s="104" t="str">
        <f>IFERROR(VLOOKUP($B$140,'PLOs-TQF-Mapping'!$C$54:$AF$59,AA$56)*AA47,"")</f>
        <v/>
      </c>
      <c r="AB150" s="104" t="str">
        <f>IFERROR(VLOOKUP($B$140,'PLOs-TQF-Mapping'!$C$54:$AF$59,AB$56)*AB47,"")</f>
        <v/>
      </c>
      <c r="AC150" s="104" t="str">
        <f>IFERROR(VLOOKUP($B$140,'PLOs-TQF-Mapping'!$C$54:$AF$59,AC$56)*AC47,"")</f>
        <v/>
      </c>
      <c r="AD150" s="104" t="str">
        <f>IFERROR(VLOOKUP($B$140,'PLOs-TQF-Mapping'!$C$54:$AF$59,AD$56)*AD47,"")</f>
        <v/>
      </c>
      <c r="AE150" s="104" t="str">
        <f>IFERROR(VLOOKUP($B$140,'PLOs-TQF-Mapping'!$C$54:$AF$59,AE$56)*AE47,"")</f>
        <v/>
      </c>
      <c r="AF150" s="8" t="str">
        <f t="shared" si="19"/>
        <v/>
      </c>
      <c r="AG150" s="8"/>
      <c r="AH150" s="8"/>
    </row>
    <row r="151" spans="1:34">
      <c r="A151" s="8">
        <v>0</v>
      </c>
      <c r="B151" s="3" t="s">
        <v>206</v>
      </c>
      <c r="C151" s="104" t="str">
        <f>IFERROR(VLOOKUP($B$140,'PLOs-TQF-Mapping'!$C$54:$AF$59,C$56)*C48,"")</f>
        <v/>
      </c>
      <c r="D151" s="104">
        <f>IFERROR(VLOOKUP($B$140,'PLOs-TQF-Mapping'!$C$54:$AF$59,D$56)*D48,"")</f>
        <v>0.41131421270596535</v>
      </c>
      <c r="E151" s="104" t="str">
        <f>IFERROR(VLOOKUP($B$140,'PLOs-TQF-Mapping'!$C$54:$AF$59,E$56)*E48,"")</f>
        <v/>
      </c>
      <c r="F151" s="104" t="str">
        <f>IFERROR(VLOOKUP($B$140,'PLOs-TQF-Mapping'!$C$54:$AF$59,F$56)*F48,"")</f>
        <v/>
      </c>
      <c r="G151" s="104" t="str">
        <f>IFERROR(VLOOKUP($B$140,'PLOs-TQF-Mapping'!$C$54:$AF$59,G$56)*G48,"")</f>
        <v/>
      </c>
      <c r="H151" s="104" t="str">
        <f>IFERROR(VLOOKUP($B$140,'PLOs-TQF-Mapping'!$C$54:$AF$59,H$56)*H48,"")</f>
        <v/>
      </c>
      <c r="I151" s="104" t="str">
        <f>IFERROR(VLOOKUP($B$140,'PLOs-TQF-Mapping'!$C$54:$AF$59,I$56)*I48,"")</f>
        <v/>
      </c>
      <c r="J151" s="104" t="str">
        <f>IFERROR(VLOOKUP($B$140,'PLOs-TQF-Mapping'!$C$54:$AF$59,J$56)*J48,"")</f>
        <v/>
      </c>
      <c r="K151" s="104" t="str">
        <f>IFERROR(VLOOKUP($B$140,'PLOs-TQF-Mapping'!$C$54:$AF$59,K$56)*K48,"")</f>
        <v/>
      </c>
      <c r="L151" s="104" t="str">
        <f>IFERROR(VLOOKUP($B$140,'PLOs-TQF-Mapping'!$C$54:$AF$59,L$56)*L48,"")</f>
        <v/>
      </c>
      <c r="M151" s="104" t="str">
        <f>IFERROR(VLOOKUP($B$140,'PLOs-TQF-Mapping'!$C$54:$AF$59,M$56)*M48,"")</f>
        <v/>
      </c>
      <c r="N151" s="104" t="str">
        <f>IFERROR(VLOOKUP($B$140,'PLOs-TQF-Mapping'!$C$54:$AF$59,N$56)*N48,"")</f>
        <v/>
      </c>
      <c r="O151" s="104" t="str">
        <f>IFERROR(VLOOKUP($B$140,'PLOs-TQF-Mapping'!$C$54:$AF$59,O$56)*O48,"")</f>
        <v/>
      </c>
      <c r="P151" s="104" t="str">
        <f>IFERROR(VLOOKUP($B$140,'PLOs-TQF-Mapping'!$C$54:$AF$59,P$56)*P48,"")</f>
        <v/>
      </c>
      <c r="Q151" s="104" t="str">
        <f>IFERROR(VLOOKUP($B$140,'PLOs-TQF-Mapping'!$C$54:$AF$59,Q$56)*Q48,"")</f>
        <v/>
      </c>
      <c r="R151" s="104" t="str">
        <f>IFERROR(VLOOKUP($B$140,'PLOs-TQF-Mapping'!$C$54:$AF$59,R$56)*R48,"")</f>
        <v/>
      </c>
      <c r="S151" s="104" t="str">
        <f>IFERROR(VLOOKUP($B$140,'PLOs-TQF-Mapping'!$C$54:$AF$59,S$56)*S48,"")</f>
        <v/>
      </c>
      <c r="T151" s="104" t="str">
        <f>IFERROR(VLOOKUP($B$140,'PLOs-TQF-Mapping'!$C$54:$AF$59,T$56)*T48,"")</f>
        <v/>
      </c>
      <c r="U151" s="104" t="str">
        <f>IFERROR(VLOOKUP($B$140,'PLOs-TQF-Mapping'!$C$54:$AF$59,U$56)*U48,"")</f>
        <v/>
      </c>
      <c r="V151" s="104" t="str">
        <f>IFERROR(VLOOKUP($B$140,'PLOs-TQF-Mapping'!$C$54:$AF$59,V$56)*V48,"")</f>
        <v/>
      </c>
      <c r="W151" s="104" t="str">
        <f>IFERROR(VLOOKUP($B$140,'PLOs-TQF-Mapping'!$C$54:$AF$59,W$56)*W48,"")</f>
        <v/>
      </c>
      <c r="X151" s="104" t="str">
        <f>IFERROR(VLOOKUP($B$140,'PLOs-TQF-Mapping'!$C$54:$AF$59,X$56)*X48,"")</f>
        <v/>
      </c>
      <c r="Y151" s="104" t="str">
        <f>IFERROR(VLOOKUP($B$140,'PLOs-TQF-Mapping'!$C$54:$AF$59,Y$56)*Y48,"")</f>
        <v/>
      </c>
      <c r="Z151" s="104" t="str">
        <f>IFERROR(VLOOKUP($B$140,'PLOs-TQF-Mapping'!$C$54:$AF$59,Z$56)*Z48,"")</f>
        <v/>
      </c>
      <c r="AA151" s="104" t="str">
        <f>IFERROR(VLOOKUP($B$140,'PLOs-TQF-Mapping'!$C$54:$AF$59,AA$56)*AA48,"")</f>
        <v/>
      </c>
      <c r="AB151" s="104" t="str">
        <f>IFERROR(VLOOKUP($B$140,'PLOs-TQF-Mapping'!$C$54:$AF$59,AB$56)*AB48,"")</f>
        <v/>
      </c>
      <c r="AC151" s="104" t="str">
        <f>IFERROR(VLOOKUP($B$140,'PLOs-TQF-Mapping'!$C$54:$AF$59,AC$56)*AC48,"")</f>
        <v/>
      </c>
      <c r="AD151" s="104" t="str">
        <f>IFERROR(VLOOKUP($B$140,'PLOs-TQF-Mapping'!$C$54:$AF$59,AD$56)*AD48,"")</f>
        <v/>
      </c>
      <c r="AE151" s="104" t="str">
        <f>IFERROR(VLOOKUP($B$140,'PLOs-TQF-Mapping'!$C$54:$AF$59,AE$56)*AE48,"")</f>
        <v/>
      </c>
      <c r="AF151" s="8">
        <f t="shared" si="19"/>
        <v>0.41131421270596535</v>
      </c>
      <c r="AG151" s="8"/>
      <c r="AH151" s="8"/>
    </row>
    <row r="152" spans="1:34">
      <c r="A152" s="8">
        <v>0</v>
      </c>
      <c r="B152" s="3" t="s">
        <v>207</v>
      </c>
      <c r="C152" s="104">
        <f>IFERROR(VLOOKUP($B$140,'PLOs-TQF-Mapping'!$C$54:$AF$59,C$56)*C49,"")</f>
        <v>0.20192307692307698</v>
      </c>
      <c r="D152" s="104" t="str">
        <f>IFERROR(VLOOKUP($B$140,'PLOs-TQF-Mapping'!$C$54:$AF$59,D$56)*D49,"")</f>
        <v/>
      </c>
      <c r="E152" s="104" t="str">
        <f>IFERROR(VLOOKUP($B$140,'PLOs-TQF-Mapping'!$C$54:$AF$59,E$56)*E49,"")</f>
        <v/>
      </c>
      <c r="F152" s="104" t="str">
        <f>IFERROR(VLOOKUP($B$140,'PLOs-TQF-Mapping'!$C$54:$AF$59,F$56)*F49,"")</f>
        <v/>
      </c>
      <c r="G152" s="104" t="str">
        <f>IFERROR(VLOOKUP($B$140,'PLOs-TQF-Mapping'!$C$54:$AF$59,G$56)*G49,"")</f>
        <v/>
      </c>
      <c r="H152" s="104" t="str">
        <f>IFERROR(VLOOKUP($B$140,'PLOs-TQF-Mapping'!$C$54:$AF$59,H$56)*H49,"")</f>
        <v/>
      </c>
      <c r="I152" s="104" t="str">
        <f>IFERROR(VLOOKUP($B$140,'PLOs-TQF-Mapping'!$C$54:$AF$59,I$56)*I49,"")</f>
        <v/>
      </c>
      <c r="J152" s="104" t="str">
        <f>IFERROR(VLOOKUP($B$140,'PLOs-TQF-Mapping'!$C$54:$AF$59,J$56)*J49,"")</f>
        <v/>
      </c>
      <c r="K152" s="104" t="str">
        <f>IFERROR(VLOOKUP($B$140,'PLOs-TQF-Mapping'!$C$54:$AF$59,K$56)*K49,"")</f>
        <v/>
      </c>
      <c r="L152" s="104" t="str">
        <f>IFERROR(VLOOKUP($B$140,'PLOs-TQF-Mapping'!$C$54:$AF$59,L$56)*L49,"")</f>
        <v/>
      </c>
      <c r="M152" s="104" t="str">
        <f>IFERROR(VLOOKUP($B$140,'PLOs-TQF-Mapping'!$C$54:$AF$59,M$56)*M49,"")</f>
        <v/>
      </c>
      <c r="N152" s="104" t="str">
        <f>IFERROR(VLOOKUP($B$140,'PLOs-TQF-Mapping'!$C$54:$AF$59,N$56)*N49,"")</f>
        <v/>
      </c>
      <c r="O152" s="104" t="str">
        <f>IFERROR(VLOOKUP($B$140,'PLOs-TQF-Mapping'!$C$54:$AF$59,O$56)*O49,"")</f>
        <v/>
      </c>
      <c r="P152" s="104" t="str">
        <f>IFERROR(VLOOKUP($B$140,'PLOs-TQF-Mapping'!$C$54:$AF$59,P$56)*P49,"")</f>
        <v/>
      </c>
      <c r="Q152" s="104" t="str">
        <f>IFERROR(VLOOKUP($B$140,'PLOs-TQF-Mapping'!$C$54:$AF$59,Q$56)*Q49,"")</f>
        <v/>
      </c>
      <c r="R152" s="104" t="str">
        <f>IFERROR(VLOOKUP($B$140,'PLOs-TQF-Mapping'!$C$54:$AF$59,R$56)*R49,"")</f>
        <v/>
      </c>
      <c r="S152" s="104" t="str">
        <f>IFERROR(VLOOKUP($B$140,'PLOs-TQF-Mapping'!$C$54:$AF$59,S$56)*S49,"")</f>
        <v/>
      </c>
      <c r="T152" s="104" t="str">
        <f>IFERROR(VLOOKUP($B$140,'PLOs-TQF-Mapping'!$C$54:$AF$59,T$56)*T49,"")</f>
        <v/>
      </c>
      <c r="U152" s="104" t="str">
        <f>IFERROR(VLOOKUP($B$140,'PLOs-TQF-Mapping'!$C$54:$AF$59,U$56)*U49,"")</f>
        <v/>
      </c>
      <c r="V152" s="104" t="str">
        <f>IFERROR(VLOOKUP($B$140,'PLOs-TQF-Mapping'!$C$54:$AF$59,V$56)*V49,"")</f>
        <v/>
      </c>
      <c r="W152" s="104" t="str">
        <f>IFERROR(VLOOKUP($B$140,'PLOs-TQF-Mapping'!$C$54:$AF$59,W$56)*W49,"")</f>
        <v/>
      </c>
      <c r="X152" s="104">
        <f>IFERROR(VLOOKUP($B$140,'PLOs-TQF-Mapping'!$C$54:$AF$59,X$56)*X49,"")</f>
        <v>0.25</v>
      </c>
      <c r="Y152" s="104">
        <f>IFERROR(VLOOKUP($B$140,'PLOs-TQF-Mapping'!$C$54:$AF$59,Y$56)*Y49,"")</f>
        <v>0.24160493827160492</v>
      </c>
      <c r="Z152" s="104" t="str">
        <f>IFERROR(VLOOKUP($B$140,'PLOs-TQF-Mapping'!$C$54:$AF$59,Z$56)*Z49,"")</f>
        <v/>
      </c>
      <c r="AA152" s="104" t="str">
        <f>IFERROR(VLOOKUP($B$140,'PLOs-TQF-Mapping'!$C$54:$AF$59,AA$56)*AA49,"")</f>
        <v/>
      </c>
      <c r="AB152" s="104" t="str">
        <f>IFERROR(VLOOKUP($B$140,'PLOs-TQF-Mapping'!$C$54:$AF$59,AB$56)*AB49,"")</f>
        <v/>
      </c>
      <c r="AC152" s="104" t="str">
        <f>IFERROR(VLOOKUP($B$140,'PLOs-TQF-Mapping'!$C$54:$AF$59,AC$56)*AC49,"")</f>
        <v/>
      </c>
      <c r="AD152" s="104" t="str">
        <f>IFERROR(VLOOKUP($B$140,'PLOs-TQF-Mapping'!$C$54:$AF$59,AD$56)*AD49,"")</f>
        <v/>
      </c>
      <c r="AE152" s="104" t="str">
        <f>IFERROR(VLOOKUP($B$140,'PLOs-TQF-Mapping'!$C$54:$AF$59,AE$56)*AE49,"")</f>
        <v/>
      </c>
      <c r="AF152" s="8">
        <f t="shared" si="19"/>
        <v>0.69352801519468188</v>
      </c>
      <c r="AG152" s="8"/>
      <c r="AH152" s="8"/>
    </row>
    <row r="153" spans="1:34">
      <c r="A153" s="8">
        <v>0.1</v>
      </c>
      <c r="B153" s="3" t="s">
        <v>208</v>
      </c>
      <c r="C153" s="104">
        <f>IFERROR(VLOOKUP($B$140,'PLOs-TQF-Mapping'!$C$54:$AF$59,C$56)*C50,"")</f>
        <v>0.30288461538461542</v>
      </c>
      <c r="D153" s="104">
        <f>IFERROR(VLOOKUP($B$140,'PLOs-TQF-Mapping'!$C$54:$AF$59,D$56)*D50,"")</f>
        <v>0.30848565952947399</v>
      </c>
      <c r="E153" s="104" t="str">
        <f>IFERROR(VLOOKUP($B$140,'PLOs-TQF-Mapping'!$C$54:$AF$59,E$56)*E50,"")</f>
        <v/>
      </c>
      <c r="F153" s="104">
        <f>IFERROR(VLOOKUP($B$140,'PLOs-TQF-Mapping'!$C$54:$AF$59,F$56)*F50,"")</f>
        <v>0.34602658371040723</v>
      </c>
      <c r="G153" s="104" t="str">
        <f>IFERROR(VLOOKUP($B$140,'PLOs-TQF-Mapping'!$C$54:$AF$59,G$56)*G50,"")</f>
        <v/>
      </c>
      <c r="H153" s="104" t="str">
        <f>IFERROR(VLOOKUP($B$140,'PLOs-TQF-Mapping'!$C$54:$AF$59,H$56)*H50,"")</f>
        <v/>
      </c>
      <c r="I153" s="104" t="str">
        <f>IFERROR(VLOOKUP($B$140,'PLOs-TQF-Mapping'!$C$54:$AF$59,I$56)*I50,"")</f>
        <v/>
      </c>
      <c r="J153" s="104" t="str">
        <f>IFERROR(VLOOKUP($B$140,'PLOs-TQF-Mapping'!$C$54:$AF$59,J$56)*J50,"")</f>
        <v/>
      </c>
      <c r="K153" s="104" t="str">
        <f>IFERROR(VLOOKUP($B$140,'PLOs-TQF-Mapping'!$C$54:$AF$59,K$56)*K50,"")</f>
        <v/>
      </c>
      <c r="L153" s="104" t="str">
        <f>IFERROR(VLOOKUP($B$140,'PLOs-TQF-Mapping'!$C$54:$AF$59,L$56)*L50,"")</f>
        <v/>
      </c>
      <c r="M153" s="104" t="str">
        <f>IFERROR(VLOOKUP($B$140,'PLOs-TQF-Mapping'!$C$54:$AF$59,M$56)*M50,"")</f>
        <v/>
      </c>
      <c r="N153" s="104" t="str">
        <f>IFERROR(VLOOKUP($B$140,'PLOs-TQF-Mapping'!$C$54:$AF$59,N$56)*N50,"")</f>
        <v/>
      </c>
      <c r="O153" s="104" t="str">
        <f>IFERROR(VLOOKUP($B$140,'PLOs-TQF-Mapping'!$C$54:$AF$59,O$56)*O50,"")</f>
        <v/>
      </c>
      <c r="P153" s="104" t="str">
        <f>IFERROR(VLOOKUP($B$140,'PLOs-TQF-Mapping'!$C$54:$AF$59,P$56)*P50,"")</f>
        <v/>
      </c>
      <c r="Q153" s="104" t="str">
        <f>IFERROR(VLOOKUP($B$140,'PLOs-TQF-Mapping'!$C$54:$AF$59,Q$56)*Q50,"")</f>
        <v/>
      </c>
      <c r="R153" s="104" t="str">
        <f>IFERROR(VLOOKUP($B$140,'PLOs-TQF-Mapping'!$C$54:$AF$59,R$56)*R50,"")</f>
        <v/>
      </c>
      <c r="S153" s="104" t="str">
        <f>IFERROR(VLOOKUP($B$140,'PLOs-TQF-Mapping'!$C$54:$AF$59,S$56)*S50,"")</f>
        <v/>
      </c>
      <c r="T153" s="104" t="str">
        <f>IFERROR(VLOOKUP($B$140,'PLOs-TQF-Mapping'!$C$54:$AF$59,T$56)*T50,"")</f>
        <v/>
      </c>
      <c r="U153" s="104" t="str">
        <f>IFERROR(VLOOKUP($B$140,'PLOs-TQF-Mapping'!$C$54:$AF$59,U$56)*U50,"")</f>
        <v/>
      </c>
      <c r="V153" s="104" t="str">
        <f>IFERROR(VLOOKUP($B$140,'PLOs-TQF-Mapping'!$C$54:$AF$59,V$56)*V50,"")</f>
        <v/>
      </c>
      <c r="W153" s="104" t="str">
        <f>IFERROR(VLOOKUP($B$140,'PLOs-TQF-Mapping'!$C$54:$AF$59,W$56)*W50,"")</f>
        <v/>
      </c>
      <c r="X153" s="104" t="str">
        <f>IFERROR(VLOOKUP($B$140,'PLOs-TQF-Mapping'!$C$54:$AF$59,X$56)*X50,"")</f>
        <v/>
      </c>
      <c r="Y153" s="104" t="str">
        <f>IFERROR(VLOOKUP($B$140,'PLOs-TQF-Mapping'!$C$54:$AF$59,Y$56)*Y50,"")</f>
        <v/>
      </c>
      <c r="Z153" s="104" t="str">
        <f>IFERROR(VLOOKUP($B$140,'PLOs-TQF-Mapping'!$C$54:$AF$59,Z$56)*Z50,"")</f>
        <v/>
      </c>
      <c r="AA153" s="104" t="str">
        <f>IFERROR(VLOOKUP($B$140,'PLOs-TQF-Mapping'!$C$54:$AF$59,AA$56)*AA50,"")</f>
        <v/>
      </c>
      <c r="AB153" s="104" t="str">
        <f>IFERROR(VLOOKUP($B$140,'PLOs-TQF-Mapping'!$C$54:$AF$59,AB$56)*AB50,"")</f>
        <v/>
      </c>
      <c r="AC153" s="104" t="str">
        <f>IFERROR(VLOOKUP($B$140,'PLOs-TQF-Mapping'!$C$54:$AF$59,AC$56)*AC50,"")</f>
        <v/>
      </c>
      <c r="AD153" s="104" t="str">
        <f>IFERROR(VLOOKUP($B$140,'PLOs-TQF-Mapping'!$C$54:$AF$59,AD$56)*AD50,"")</f>
        <v/>
      </c>
      <c r="AE153" s="104" t="str">
        <f>IFERROR(VLOOKUP($B$140,'PLOs-TQF-Mapping'!$C$54:$AF$59,AE$56)*AE50,"")</f>
        <v/>
      </c>
      <c r="AF153" s="8">
        <f t="shared" si="19"/>
        <v>0.95739685862449675</v>
      </c>
      <c r="AG153" s="8"/>
      <c r="AH153" s="8"/>
    </row>
    <row r="154" spans="1:34">
      <c r="A154" s="8">
        <v>0</v>
      </c>
      <c r="B154" s="3" t="s">
        <v>209</v>
      </c>
      <c r="C154" s="104">
        <f>IFERROR(VLOOKUP($B$140,'PLOs-TQF-Mapping'!$C$54:$AF$59,C$56)*C51,"")</f>
        <v>0.30288461538461542</v>
      </c>
      <c r="D154" s="104">
        <f>IFERROR(VLOOKUP($B$140,'PLOs-TQF-Mapping'!$C$54:$AF$59,D$56)*D51,"")</f>
        <v>0.30848565952947399</v>
      </c>
      <c r="E154" s="104" t="str">
        <f>IFERROR(VLOOKUP($B$140,'PLOs-TQF-Mapping'!$C$54:$AF$59,E$56)*E51,"")</f>
        <v/>
      </c>
      <c r="F154" s="104">
        <f>IFERROR(VLOOKUP($B$140,'PLOs-TQF-Mapping'!$C$54:$AF$59,F$56)*F51,"")</f>
        <v>0.34602658371040723</v>
      </c>
      <c r="G154" s="104" t="str">
        <f>IFERROR(VLOOKUP($B$140,'PLOs-TQF-Mapping'!$C$54:$AF$59,G$56)*G51,"")</f>
        <v/>
      </c>
      <c r="H154" s="104" t="str">
        <f>IFERROR(VLOOKUP($B$140,'PLOs-TQF-Mapping'!$C$54:$AF$59,H$56)*H51,"")</f>
        <v/>
      </c>
      <c r="I154" s="104" t="str">
        <f>IFERROR(VLOOKUP($B$140,'PLOs-TQF-Mapping'!$C$54:$AF$59,I$56)*I51,"")</f>
        <v/>
      </c>
      <c r="J154" s="104" t="str">
        <f>IFERROR(VLOOKUP($B$140,'PLOs-TQF-Mapping'!$C$54:$AF$59,J$56)*J51,"")</f>
        <v/>
      </c>
      <c r="K154" s="104" t="str">
        <f>IFERROR(VLOOKUP($B$140,'PLOs-TQF-Mapping'!$C$54:$AF$59,K$56)*K51,"")</f>
        <v/>
      </c>
      <c r="L154" s="104" t="str">
        <f>IFERROR(VLOOKUP($B$140,'PLOs-TQF-Mapping'!$C$54:$AF$59,L$56)*L51,"")</f>
        <v/>
      </c>
      <c r="M154" s="104" t="str">
        <f>IFERROR(VLOOKUP($B$140,'PLOs-TQF-Mapping'!$C$54:$AF$59,M$56)*M51,"")</f>
        <v/>
      </c>
      <c r="N154" s="104" t="str">
        <f>IFERROR(VLOOKUP($B$140,'PLOs-TQF-Mapping'!$C$54:$AF$59,N$56)*N51,"")</f>
        <v/>
      </c>
      <c r="O154" s="104" t="str">
        <f>IFERROR(VLOOKUP($B$140,'PLOs-TQF-Mapping'!$C$54:$AF$59,O$56)*O51,"")</f>
        <v/>
      </c>
      <c r="P154" s="104" t="str">
        <f>IFERROR(VLOOKUP($B$140,'PLOs-TQF-Mapping'!$C$54:$AF$59,P$56)*P51,"")</f>
        <v/>
      </c>
      <c r="Q154" s="104" t="str">
        <f>IFERROR(VLOOKUP($B$140,'PLOs-TQF-Mapping'!$C$54:$AF$59,Q$56)*Q51,"")</f>
        <v/>
      </c>
      <c r="R154" s="104" t="str">
        <f>IFERROR(VLOOKUP($B$140,'PLOs-TQF-Mapping'!$C$54:$AF$59,R$56)*R51,"")</f>
        <v/>
      </c>
      <c r="S154" s="104" t="str">
        <f>IFERROR(VLOOKUP($B$140,'PLOs-TQF-Mapping'!$C$54:$AF$59,S$56)*S51,"")</f>
        <v/>
      </c>
      <c r="T154" s="104" t="str">
        <f>IFERROR(VLOOKUP($B$140,'PLOs-TQF-Mapping'!$C$54:$AF$59,T$56)*T51,"")</f>
        <v/>
      </c>
      <c r="U154" s="104" t="str">
        <f>IFERROR(VLOOKUP($B$140,'PLOs-TQF-Mapping'!$C$54:$AF$59,U$56)*U51,"")</f>
        <v/>
      </c>
      <c r="V154" s="104" t="str">
        <f>IFERROR(VLOOKUP($B$140,'PLOs-TQF-Mapping'!$C$54:$AF$59,V$56)*V51,"")</f>
        <v/>
      </c>
      <c r="W154" s="104" t="str">
        <f>IFERROR(VLOOKUP($B$140,'PLOs-TQF-Mapping'!$C$54:$AF$59,W$56)*W51,"")</f>
        <v/>
      </c>
      <c r="X154" s="104" t="str">
        <f>IFERROR(VLOOKUP($B$140,'PLOs-TQF-Mapping'!$C$54:$AF$59,X$56)*X51,"")</f>
        <v/>
      </c>
      <c r="Y154" s="104" t="str">
        <f>IFERROR(VLOOKUP($B$140,'PLOs-TQF-Mapping'!$C$54:$AF$59,Y$56)*Y51,"")</f>
        <v/>
      </c>
      <c r="Z154" s="104" t="str">
        <f>IFERROR(VLOOKUP($B$140,'PLOs-TQF-Mapping'!$C$54:$AF$59,Z$56)*Z51,"")</f>
        <v/>
      </c>
      <c r="AA154" s="104" t="str">
        <f>IFERROR(VLOOKUP($B$140,'PLOs-TQF-Mapping'!$C$54:$AF$59,AA$56)*AA51,"")</f>
        <v/>
      </c>
      <c r="AB154" s="104" t="str">
        <f>IFERROR(VLOOKUP($B$140,'PLOs-TQF-Mapping'!$C$54:$AF$59,AB$56)*AB51,"")</f>
        <v/>
      </c>
      <c r="AC154" s="104" t="str">
        <f>IFERROR(VLOOKUP($B$140,'PLOs-TQF-Mapping'!$C$54:$AF$59,AC$56)*AC51,"")</f>
        <v/>
      </c>
      <c r="AD154" s="104" t="str">
        <f>IFERROR(VLOOKUP($B$140,'PLOs-TQF-Mapping'!$C$54:$AF$59,AD$56)*AD51,"")</f>
        <v/>
      </c>
      <c r="AE154" s="104" t="str">
        <f>IFERROR(VLOOKUP($B$140,'PLOs-TQF-Mapping'!$C$54:$AF$59,AE$56)*AE51,"")</f>
        <v/>
      </c>
      <c r="AF154" s="8">
        <f t="shared" si="19"/>
        <v>0.95739685862449675</v>
      </c>
      <c r="AG154" s="8"/>
      <c r="AH154" s="8"/>
    </row>
    <row r="155" spans="1:34">
      <c r="A155" s="8">
        <v>0</v>
      </c>
      <c r="B155" s="3" t="s">
        <v>210</v>
      </c>
      <c r="C155" s="104" t="str">
        <f>IFERROR(VLOOKUP($B$140,'PLOs-TQF-Mapping'!$C$54:$AF$59,C$56)*C52,"")</f>
        <v/>
      </c>
      <c r="D155" s="104">
        <f>IFERROR(VLOOKUP($B$140,'PLOs-TQF-Mapping'!$C$54:$AF$59,D$56)*D52,"")</f>
        <v>0.82262842541193071</v>
      </c>
      <c r="E155" s="104" t="str">
        <f>IFERROR(VLOOKUP($B$140,'PLOs-TQF-Mapping'!$C$54:$AF$59,E$56)*E52,"")</f>
        <v/>
      </c>
      <c r="F155" s="104" t="str">
        <f>IFERROR(VLOOKUP($B$140,'PLOs-TQF-Mapping'!$C$54:$AF$59,F$56)*F52,"")</f>
        <v/>
      </c>
      <c r="G155" s="104" t="str">
        <f>IFERROR(VLOOKUP($B$140,'PLOs-TQF-Mapping'!$C$54:$AF$59,G$56)*G52,"")</f>
        <v/>
      </c>
      <c r="H155" s="104" t="str">
        <f>IFERROR(VLOOKUP($B$140,'PLOs-TQF-Mapping'!$C$54:$AF$59,H$56)*H52,"")</f>
        <v/>
      </c>
      <c r="I155" s="104" t="str">
        <f>IFERROR(VLOOKUP($B$140,'PLOs-TQF-Mapping'!$C$54:$AF$59,I$56)*I52,"")</f>
        <v/>
      </c>
      <c r="J155" s="104" t="str">
        <f>IFERROR(VLOOKUP($B$140,'PLOs-TQF-Mapping'!$C$54:$AF$59,J$56)*J52,"")</f>
        <v/>
      </c>
      <c r="K155" s="104" t="str">
        <f>IFERROR(VLOOKUP($B$140,'PLOs-TQF-Mapping'!$C$54:$AF$59,K$56)*K52,"")</f>
        <v/>
      </c>
      <c r="L155" s="104" t="str">
        <f>IFERROR(VLOOKUP($B$140,'PLOs-TQF-Mapping'!$C$54:$AF$59,L$56)*L52,"")</f>
        <v/>
      </c>
      <c r="M155" s="104" t="str">
        <f>IFERROR(VLOOKUP($B$140,'PLOs-TQF-Mapping'!$C$54:$AF$59,M$56)*M52,"")</f>
        <v/>
      </c>
      <c r="N155" s="104" t="str">
        <f>IFERROR(VLOOKUP($B$140,'PLOs-TQF-Mapping'!$C$54:$AF$59,N$56)*N52,"")</f>
        <v/>
      </c>
      <c r="O155" s="104" t="str">
        <f>IFERROR(VLOOKUP($B$140,'PLOs-TQF-Mapping'!$C$54:$AF$59,O$56)*O52,"")</f>
        <v/>
      </c>
      <c r="P155" s="104" t="str">
        <f>IFERROR(VLOOKUP($B$140,'PLOs-TQF-Mapping'!$C$54:$AF$59,P$56)*P52,"")</f>
        <v/>
      </c>
      <c r="Q155" s="104" t="str">
        <f>IFERROR(VLOOKUP($B$140,'PLOs-TQF-Mapping'!$C$54:$AF$59,Q$56)*Q52,"")</f>
        <v/>
      </c>
      <c r="R155" s="104" t="str">
        <f>IFERROR(VLOOKUP($B$140,'PLOs-TQF-Mapping'!$C$54:$AF$59,R$56)*R52,"")</f>
        <v/>
      </c>
      <c r="S155" s="104" t="str">
        <f>IFERROR(VLOOKUP($B$140,'PLOs-TQF-Mapping'!$C$54:$AF$59,S$56)*S52,"")</f>
        <v/>
      </c>
      <c r="T155" s="104" t="str">
        <f>IFERROR(VLOOKUP($B$140,'PLOs-TQF-Mapping'!$C$54:$AF$59,T$56)*T52,"")</f>
        <v/>
      </c>
      <c r="U155" s="104" t="str">
        <f>IFERROR(VLOOKUP($B$140,'PLOs-TQF-Mapping'!$C$54:$AF$59,U$56)*U52,"")</f>
        <v/>
      </c>
      <c r="V155" s="104" t="str">
        <f>IFERROR(VLOOKUP($B$140,'PLOs-TQF-Mapping'!$C$54:$AF$59,V$56)*V52,"")</f>
        <v/>
      </c>
      <c r="W155" s="104" t="str">
        <f>IFERROR(VLOOKUP($B$140,'PLOs-TQF-Mapping'!$C$54:$AF$59,W$56)*W52,"")</f>
        <v/>
      </c>
      <c r="X155" s="104" t="str">
        <f>IFERROR(VLOOKUP($B$140,'PLOs-TQF-Mapping'!$C$54:$AF$59,X$56)*X52,"")</f>
        <v/>
      </c>
      <c r="Y155" s="104" t="str">
        <f>IFERROR(VLOOKUP($B$140,'PLOs-TQF-Mapping'!$C$54:$AF$59,Y$56)*Y52,"")</f>
        <v/>
      </c>
      <c r="Z155" s="104" t="str">
        <f>IFERROR(VLOOKUP($B$140,'PLOs-TQF-Mapping'!$C$54:$AF$59,Z$56)*Z52,"")</f>
        <v/>
      </c>
      <c r="AA155" s="104" t="str">
        <f>IFERROR(VLOOKUP($B$140,'PLOs-TQF-Mapping'!$C$54:$AF$59,AA$56)*AA52,"")</f>
        <v/>
      </c>
      <c r="AB155" s="104" t="str">
        <f>IFERROR(VLOOKUP($B$140,'PLOs-TQF-Mapping'!$C$54:$AF$59,AB$56)*AB52,"")</f>
        <v/>
      </c>
      <c r="AC155" s="104" t="str">
        <f>IFERROR(VLOOKUP($B$140,'PLOs-TQF-Mapping'!$C$54:$AF$59,AC$56)*AC52,"")</f>
        <v/>
      </c>
      <c r="AD155" s="104" t="str">
        <f>IFERROR(VLOOKUP($B$140,'PLOs-TQF-Mapping'!$C$54:$AF$59,AD$56)*AD52,"")</f>
        <v/>
      </c>
      <c r="AE155" s="104" t="str">
        <f>IFERROR(VLOOKUP($B$140,'PLOs-TQF-Mapping'!$C$54:$AF$59,AE$56)*AE52,"")</f>
        <v/>
      </c>
      <c r="AF155" s="8">
        <f t="shared" si="19"/>
        <v>0.82262842541193071</v>
      </c>
      <c r="AG155" s="8"/>
      <c r="AH155" s="8"/>
    </row>
    <row r="156" spans="1:34">
      <c r="AG156" s="8"/>
      <c r="AH156" s="8"/>
    </row>
  </sheetData>
  <sheetProtection formatRows="0" insertColumns="0" insertRows="0" deleteColumns="0" deleteRows="0"/>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
  <sheetViews>
    <sheetView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1EF4010F7A9AA4AADACADC927158655" ma:contentTypeVersion="6" ma:contentTypeDescription="Create a new document." ma:contentTypeScope="" ma:versionID="ee300988e266592938090187a2d12c29">
  <xsd:schema xmlns:xsd="http://www.w3.org/2001/XMLSchema" xmlns:xs="http://www.w3.org/2001/XMLSchema" xmlns:p="http://schemas.microsoft.com/office/2006/metadata/properties" xmlns:ns2="7afcdd3e-59e6-4aba-bb6a-5e6a509f278c" targetNamespace="http://schemas.microsoft.com/office/2006/metadata/properties" ma:root="true" ma:fieldsID="f5d43956b7dd5df598a6f9e8d9fd1193" ns2:_="">
    <xsd:import namespace="7afcdd3e-59e6-4aba-bb6a-5e6a509f278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afcdd3e-59e6-4aba-bb6a-5e6a509f27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83EA19-19DB-4E0B-84FD-AD084C049354}"/>
</file>

<file path=customXml/itemProps2.xml><?xml version="1.0" encoding="utf-8"?>
<ds:datastoreItem xmlns:ds="http://schemas.openxmlformats.org/officeDocument/2006/customXml" ds:itemID="{D263D29B-D1FB-4F65-A655-C4FB0A01B91A}"/>
</file>

<file path=customXml/itemProps3.xml><?xml version="1.0" encoding="utf-8"?>
<ds:datastoreItem xmlns:ds="http://schemas.openxmlformats.org/officeDocument/2006/customXml" ds:itemID="{103A6CDC-6D08-4478-A0F4-F3919681C80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WIJAK SRISUJJALERTWAJA</cp:lastModifiedBy>
  <cp:revision/>
  <dcterms:created xsi:type="dcterms:W3CDTF">2020-06-01T13:58:09Z</dcterms:created>
  <dcterms:modified xsi:type="dcterms:W3CDTF">2021-07-14T06:03:07Z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0x01010091EF4010F7A9AA4AADACADC927158655</vt:lpwstr>
  </property>
</Properties>
</file>