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niratnasiri/code/specialops/CATechoPooler/"/>
    </mc:Choice>
  </mc:AlternateContent>
  <xr:revisionPtr revIDLastSave="0" documentId="13_ncr:1_{F3EE6022-470B-E949-B5FC-13DDB0590709}" xr6:coauthVersionLast="45" xr6:coauthVersionMax="45" xr10:uidLastSave="{00000000-0000-0000-0000-000000000000}"/>
  <bookViews>
    <workbookView xWindow="0" yWindow="460" windowWidth="28800" windowHeight="16420" xr2:uid="{21D5AB15-9CAD-7344-B267-2C03E705702E}"/>
  </bookViews>
  <sheets>
    <sheet name="Draft (2)" sheetId="3" r:id="rId1"/>
  </sheets>
  <definedNames>
    <definedName name="_xlnm._FilterDatabase" localSheetId="0" hidden="1">'Draft (2)'!$E$1:$I$1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K197" i="3"/>
  <c r="B2" i="3" l="1"/>
  <c r="K196" i="3" l="1"/>
  <c r="K7" i="3" l="1"/>
  <c r="B3" i="3" l="1"/>
  <c r="B18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D176" i="3" l="1"/>
  <c r="C176" i="3" s="1"/>
  <c r="D2" i="3"/>
  <c r="C2" i="3" s="1"/>
  <c r="D6" i="3"/>
  <c r="C6" i="3" s="1"/>
  <c r="D197" i="3"/>
  <c r="C197" i="3" s="1"/>
  <c r="D180" i="3"/>
  <c r="C180" i="3" s="1"/>
  <c r="D195" i="3"/>
  <c r="C195" i="3" s="1"/>
  <c r="D187" i="3"/>
  <c r="C187" i="3" s="1"/>
  <c r="D179" i="3"/>
  <c r="C179" i="3" s="1"/>
  <c r="D188" i="3"/>
  <c r="C188" i="3" s="1"/>
  <c r="D192" i="3"/>
  <c r="C192" i="3" s="1"/>
  <c r="D184" i="3"/>
  <c r="C184" i="3" s="1"/>
  <c r="D196" i="3"/>
  <c r="C196" i="3" s="1"/>
  <c r="D191" i="3"/>
  <c r="C191" i="3" s="1"/>
  <c r="D183" i="3"/>
  <c r="C183" i="3" s="1"/>
  <c r="D175" i="3"/>
  <c r="C175" i="3" s="1"/>
  <c r="D194" i="3"/>
  <c r="C194" i="3" s="1"/>
  <c r="D190" i="3"/>
  <c r="C190" i="3" s="1"/>
  <c r="D186" i="3"/>
  <c r="C186" i="3" s="1"/>
  <c r="D182" i="3"/>
  <c r="C182" i="3" s="1"/>
  <c r="D178" i="3"/>
  <c r="C178" i="3" s="1"/>
  <c r="D174" i="3"/>
  <c r="C174" i="3" s="1"/>
  <c r="D193" i="3"/>
  <c r="C193" i="3" s="1"/>
  <c r="D189" i="3"/>
  <c r="C189" i="3" s="1"/>
  <c r="D185" i="3"/>
  <c r="C185" i="3" s="1"/>
  <c r="D181" i="3"/>
  <c r="C181" i="3" s="1"/>
  <c r="D177" i="3"/>
  <c r="C177" i="3" s="1"/>
  <c r="D173" i="3"/>
  <c r="C173" i="3" s="1"/>
  <c r="D40" i="3" l="1"/>
  <c r="C40" i="3" s="1"/>
  <c r="B5" i="3"/>
  <c r="L196" i="3" l="1"/>
  <c r="L197" i="3"/>
  <c r="L6" i="3"/>
  <c r="L184" i="3"/>
  <c r="L189" i="3"/>
  <c r="L190" i="3"/>
  <c r="L195" i="3"/>
  <c r="L174" i="3"/>
  <c r="L176" i="3"/>
  <c r="L178" i="3"/>
  <c r="L180" i="3"/>
  <c r="L183" i="3"/>
  <c r="L188" i="3"/>
  <c r="L193" i="3"/>
  <c r="L194" i="3"/>
  <c r="L187" i="3"/>
  <c r="L175" i="3"/>
  <c r="L179" i="3"/>
  <c r="L185" i="3"/>
  <c r="L191" i="3"/>
  <c r="L182" i="3"/>
  <c r="L192" i="3"/>
  <c r="L173" i="3"/>
  <c r="L177" i="3"/>
  <c r="L181" i="3"/>
  <c r="L186" i="3"/>
  <c r="D172" i="3"/>
  <c r="C172" i="3" s="1"/>
  <c r="D149" i="3"/>
  <c r="C149" i="3" s="1"/>
  <c r="D129" i="3"/>
  <c r="C129" i="3" s="1"/>
  <c r="D117" i="3"/>
  <c r="C117" i="3" s="1"/>
  <c r="D97" i="3"/>
  <c r="C97" i="3" s="1"/>
  <c r="D65" i="3"/>
  <c r="C65" i="3" s="1"/>
  <c r="D125" i="3"/>
  <c r="C125" i="3" s="1"/>
  <c r="D161" i="3"/>
  <c r="C161" i="3" s="1"/>
  <c r="D140" i="3"/>
  <c r="C140" i="3" s="1"/>
  <c r="D108" i="3"/>
  <c r="C108" i="3" s="1"/>
  <c r="D85" i="3"/>
  <c r="C85" i="3" s="1"/>
  <c r="D76" i="3"/>
  <c r="C76" i="3" s="1"/>
  <c r="D53" i="3"/>
  <c r="C53" i="3" s="1"/>
  <c r="D169" i="3"/>
  <c r="C169" i="3" s="1"/>
  <c r="D148" i="3"/>
  <c r="C148" i="3" s="1"/>
  <c r="D116" i="3"/>
  <c r="C116" i="3" s="1"/>
  <c r="D93" i="3"/>
  <c r="C93" i="3" s="1"/>
  <c r="D61" i="3"/>
  <c r="C61" i="3" s="1"/>
  <c r="D165" i="3"/>
  <c r="C165" i="3" s="1"/>
  <c r="D156" i="3"/>
  <c r="C156" i="3" s="1"/>
  <c r="D145" i="3"/>
  <c r="C145" i="3" s="1"/>
  <c r="D133" i="3"/>
  <c r="C133" i="3" s="1"/>
  <c r="D124" i="3"/>
  <c r="C124" i="3" s="1"/>
  <c r="D113" i="3"/>
  <c r="C113" i="3" s="1"/>
  <c r="D101" i="3"/>
  <c r="C101" i="3" s="1"/>
  <c r="D92" i="3"/>
  <c r="C92" i="3" s="1"/>
  <c r="D81" i="3"/>
  <c r="C81" i="3" s="1"/>
  <c r="D69" i="3"/>
  <c r="C69" i="3" s="1"/>
  <c r="D60" i="3"/>
  <c r="C60" i="3" s="1"/>
  <c r="D49" i="3"/>
  <c r="C49" i="3" s="1"/>
  <c r="D157" i="3"/>
  <c r="C157" i="3" s="1"/>
  <c r="D137" i="3"/>
  <c r="C137" i="3" s="1"/>
  <c r="D105" i="3"/>
  <c r="C105" i="3" s="1"/>
  <c r="D84" i="3"/>
  <c r="C84" i="3" s="1"/>
  <c r="D73" i="3"/>
  <c r="C73" i="3" s="1"/>
  <c r="D52" i="3"/>
  <c r="C52" i="3" s="1"/>
  <c r="D164" i="3"/>
  <c r="C164" i="3" s="1"/>
  <c r="D153" i="3"/>
  <c r="C153" i="3" s="1"/>
  <c r="D141" i="3"/>
  <c r="C141" i="3" s="1"/>
  <c r="D132" i="3"/>
  <c r="C132" i="3" s="1"/>
  <c r="D121" i="3"/>
  <c r="C121" i="3" s="1"/>
  <c r="D109" i="3"/>
  <c r="C109" i="3" s="1"/>
  <c r="D100" i="3"/>
  <c r="C100" i="3" s="1"/>
  <c r="D89" i="3"/>
  <c r="C89" i="3" s="1"/>
  <c r="D77" i="3"/>
  <c r="C77" i="3" s="1"/>
  <c r="D68" i="3"/>
  <c r="C68" i="3" s="1"/>
  <c r="D57" i="3"/>
  <c r="C57" i="3" s="1"/>
  <c r="D45" i="3"/>
  <c r="C45" i="3" s="1"/>
  <c r="D41" i="3"/>
  <c r="C41" i="3" s="1"/>
  <c r="D5" i="3"/>
  <c r="C5" i="3" s="1"/>
  <c r="D9" i="3"/>
  <c r="C9" i="3" s="1"/>
  <c r="D13" i="3"/>
  <c r="C13" i="3" s="1"/>
  <c r="D17" i="3"/>
  <c r="C17" i="3" s="1"/>
  <c r="D21" i="3"/>
  <c r="C21" i="3" s="1"/>
  <c r="D25" i="3"/>
  <c r="C25" i="3" s="1"/>
  <c r="D29" i="3"/>
  <c r="C29" i="3" s="1"/>
  <c r="D33" i="3"/>
  <c r="C33" i="3" s="1"/>
  <c r="D10" i="3"/>
  <c r="C10" i="3" s="1"/>
  <c r="D14" i="3"/>
  <c r="C14" i="3" s="1"/>
  <c r="D18" i="3"/>
  <c r="C18" i="3" s="1"/>
  <c r="D22" i="3"/>
  <c r="C22" i="3" s="1"/>
  <c r="D26" i="3"/>
  <c r="C26" i="3" s="1"/>
  <c r="D30" i="3"/>
  <c r="C30" i="3" s="1"/>
  <c r="D34" i="3"/>
  <c r="C34" i="3" s="1"/>
  <c r="D38" i="3"/>
  <c r="C38" i="3" s="1"/>
  <c r="D42" i="3"/>
  <c r="C42" i="3" s="1"/>
  <c r="D46" i="3"/>
  <c r="C46" i="3" s="1"/>
  <c r="D50" i="3"/>
  <c r="C50" i="3" s="1"/>
  <c r="D54" i="3"/>
  <c r="C54" i="3" s="1"/>
  <c r="D58" i="3"/>
  <c r="C58" i="3" s="1"/>
  <c r="D62" i="3"/>
  <c r="C62" i="3" s="1"/>
  <c r="D66" i="3"/>
  <c r="C66" i="3" s="1"/>
  <c r="D70" i="3"/>
  <c r="C70" i="3" s="1"/>
  <c r="D74" i="3"/>
  <c r="C74" i="3" s="1"/>
  <c r="D78" i="3"/>
  <c r="C78" i="3" s="1"/>
  <c r="D82" i="3"/>
  <c r="C82" i="3" s="1"/>
  <c r="D86" i="3"/>
  <c r="C86" i="3" s="1"/>
  <c r="D90" i="3"/>
  <c r="C90" i="3" s="1"/>
  <c r="D94" i="3"/>
  <c r="C94" i="3" s="1"/>
  <c r="D98" i="3"/>
  <c r="C98" i="3" s="1"/>
  <c r="D102" i="3"/>
  <c r="C102" i="3" s="1"/>
  <c r="D106" i="3"/>
  <c r="C106" i="3" s="1"/>
  <c r="D110" i="3"/>
  <c r="C110" i="3" s="1"/>
  <c r="D114" i="3"/>
  <c r="C114" i="3" s="1"/>
  <c r="D118" i="3"/>
  <c r="C118" i="3" s="1"/>
  <c r="D122" i="3"/>
  <c r="C122" i="3" s="1"/>
  <c r="D126" i="3"/>
  <c r="C126" i="3" s="1"/>
  <c r="D130" i="3"/>
  <c r="C130" i="3" s="1"/>
  <c r="D134" i="3"/>
  <c r="C134" i="3" s="1"/>
  <c r="D138" i="3"/>
  <c r="C138" i="3" s="1"/>
  <c r="D142" i="3"/>
  <c r="C142" i="3" s="1"/>
  <c r="D146" i="3"/>
  <c r="C146" i="3" s="1"/>
  <c r="D150" i="3"/>
  <c r="C150" i="3" s="1"/>
  <c r="D154" i="3"/>
  <c r="C154" i="3" s="1"/>
  <c r="D158" i="3"/>
  <c r="C158" i="3" s="1"/>
  <c r="D162" i="3"/>
  <c r="C162" i="3" s="1"/>
  <c r="D166" i="3"/>
  <c r="C166" i="3" s="1"/>
  <c r="D170" i="3"/>
  <c r="C170" i="3" s="1"/>
  <c r="D79" i="3"/>
  <c r="C79" i="3" s="1"/>
  <c r="D95" i="3"/>
  <c r="C95" i="3" s="1"/>
  <c r="D103" i="3"/>
  <c r="C103" i="3" s="1"/>
  <c r="D111" i="3"/>
  <c r="C111" i="3" s="1"/>
  <c r="D119" i="3"/>
  <c r="C119" i="3" s="1"/>
  <c r="D123" i="3"/>
  <c r="C123" i="3" s="1"/>
  <c r="D131" i="3"/>
  <c r="C131" i="3" s="1"/>
  <c r="D139" i="3"/>
  <c r="C139" i="3" s="1"/>
  <c r="D143" i="3"/>
  <c r="C143" i="3" s="1"/>
  <c r="D151" i="3"/>
  <c r="C151" i="3" s="1"/>
  <c r="D159" i="3"/>
  <c r="C159" i="3" s="1"/>
  <c r="D167" i="3"/>
  <c r="C167" i="3" s="1"/>
  <c r="D171" i="3"/>
  <c r="C171" i="3" s="1"/>
  <c r="D4" i="3"/>
  <c r="C4" i="3" s="1"/>
  <c r="D12" i="3"/>
  <c r="C12" i="3" s="1"/>
  <c r="D24" i="3"/>
  <c r="C24" i="3" s="1"/>
  <c r="D32" i="3"/>
  <c r="C32" i="3" s="1"/>
  <c r="D3" i="3"/>
  <c r="C3" i="3" s="1"/>
  <c r="D7" i="3"/>
  <c r="C7" i="3" s="1"/>
  <c r="D11" i="3"/>
  <c r="C11" i="3" s="1"/>
  <c r="D15" i="3"/>
  <c r="C15" i="3" s="1"/>
  <c r="D19" i="3"/>
  <c r="C19" i="3" s="1"/>
  <c r="D23" i="3"/>
  <c r="C23" i="3" s="1"/>
  <c r="D27" i="3"/>
  <c r="C27" i="3" s="1"/>
  <c r="D31" i="3"/>
  <c r="C31" i="3" s="1"/>
  <c r="D35" i="3"/>
  <c r="C35" i="3" s="1"/>
  <c r="D39" i="3"/>
  <c r="C39" i="3" s="1"/>
  <c r="D43" i="3"/>
  <c r="C43" i="3" s="1"/>
  <c r="D47" i="3"/>
  <c r="C47" i="3" s="1"/>
  <c r="D51" i="3"/>
  <c r="C51" i="3" s="1"/>
  <c r="D55" i="3"/>
  <c r="C55" i="3" s="1"/>
  <c r="D59" i="3"/>
  <c r="C59" i="3" s="1"/>
  <c r="D63" i="3"/>
  <c r="C63" i="3" s="1"/>
  <c r="D67" i="3"/>
  <c r="C67" i="3" s="1"/>
  <c r="D71" i="3"/>
  <c r="C71" i="3" s="1"/>
  <c r="D75" i="3"/>
  <c r="C75" i="3" s="1"/>
  <c r="D83" i="3"/>
  <c r="C83" i="3" s="1"/>
  <c r="D87" i="3"/>
  <c r="C87" i="3" s="1"/>
  <c r="D91" i="3"/>
  <c r="C91" i="3" s="1"/>
  <c r="D99" i="3"/>
  <c r="C99" i="3" s="1"/>
  <c r="D107" i="3"/>
  <c r="C107" i="3" s="1"/>
  <c r="D115" i="3"/>
  <c r="C115" i="3" s="1"/>
  <c r="D127" i="3"/>
  <c r="C127" i="3" s="1"/>
  <c r="D135" i="3"/>
  <c r="C135" i="3" s="1"/>
  <c r="D147" i="3"/>
  <c r="C147" i="3" s="1"/>
  <c r="D155" i="3"/>
  <c r="C155" i="3" s="1"/>
  <c r="D163" i="3"/>
  <c r="C163" i="3" s="1"/>
  <c r="D8" i="3"/>
  <c r="C8" i="3" s="1"/>
  <c r="D16" i="3"/>
  <c r="C16" i="3" s="1"/>
  <c r="D20" i="3"/>
  <c r="C20" i="3" s="1"/>
  <c r="D28" i="3"/>
  <c r="C28" i="3" s="1"/>
  <c r="D36" i="3"/>
  <c r="C36" i="3" s="1"/>
  <c r="D44" i="3"/>
  <c r="C44" i="3" s="1"/>
  <c r="D168" i="3"/>
  <c r="C168" i="3" s="1"/>
  <c r="D160" i="3"/>
  <c r="C160" i="3" s="1"/>
  <c r="D152" i="3"/>
  <c r="C152" i="3" s="1"/>
  <c r="D144" i="3"/>
  <c r="C144" i="3" s="1"/>
  <c r="D136" i="3"/>
  <c r="C136" i="3" s="1"/>
  <c r="D128" i="3"/>
  <c r="C128" i="3" s="1"/>
  <c r="D120" i="3"/>
  <c r="C120" i="3" s="1"/>
  <c r="D112" i="3"/>
  <c r="C112" i="3" s="1"/>
  <c r="D104" i="3"/>
  <c r="C104" i="3" s="1"/>
  <c r="D96" i="3"/>
  <c r="C96" i="3" s="1"/>
  <c r="D88" i="3"/>
  <c r="C88" i="3" s="1"/>
  <c r="D80" i="3"/>
  <c r="C80" i="3" s="1"/>
  <c r="D72" i="3"/>
  <c r="C72" i="3" s="1"/>
  <c r="D64" i="3"/>
  <c r="C64" i="3" s="1"/>
  <c r="D56" i="3"/>
  <c r="C56" i="3" s="1"/>
  <c r="D48" i="3"/>
  <c r="C48" i="3" s="1"/>
  <c r="D37" i="3"/>
  <c r="C37" i="3" s="1"/>
  <c r="L2" i="3"/>
  <c r="B11" i="3"/>
  <c r="B10" i="3"/>
  <c r="K2" i="3"/>
  <c r="M196" i="3" l="1"/>
  <c r="N196" i="3" s="1"/>
  <c r="M197" i="3"/>
  <c r="N197" i="3" s="1"/>
  <c r="M6" i="3"/>
  <c r="N6" i="3" s="1"/>
  <c r="M184" i="3"/>
  <c r="N184" i="3" s="1"/>
  <c r="M188" i="3"/>
  <c r="M190" i="3"/>
  <c r="N190" i="3" s="1"/>
  <c r="M194" i="3"/>
  <c r="N194" i="3" s="1"/>
  <c r="M182" i="3"/>
  <c r="M186" i="3"/>
  <c r="M192" i="3"/>
  <c r="N192" i="3" s="1"/>
  <c r="M181" i="3"/>
  <c r="M183" i="3"/>
  <c r="N183" i="3" s="1"/>
  <c r="M185" i="3"/>
  <c r="N185" i="3" s="1"/>
  <c r="M187" i="3"/>
  <c r="N187" i="3" s="1"/>
  <c r="M189" i="3"/>
  <c r="N189" i="3" s="1"/>
  <c r="M191" i="3"/>
  <c r="N191" i="3" s="1"/>
  <c r="M193" i="3"/>
  <c r="M195" i="3"/>
  <c r="N195" i="3" s="1"/>
  <c r="N181" i="3"/>
  <c r="N182" i="3"/>
  <c r="N188" i="3"/>
  <c r="N186" i="3"/>
  <c r="N193" i="3"/>
  <c r="M175" i="3"/>
  <c r="N175" i="3" s="1"/>
  <c r="M180" i="3"/>
  <c r="N180" i="3" s="1"/>
  <c r="M176" i="3"/>
  <c r="N176" i="3" s="1"/>
  <c r="M173" i="3"/>
  <c r="N173" i="3" s="1"/>
  <c r="M174" i="3"/>
  <c r="N174" i="3" s="1"/>
  <c r="M179" i="3"/>
  <c r="N179" i="3" s="1"/>
  <c r="M177" i="3"/>
  <c r="N177" i="3" s="1"/>
  <c r="M178" i="3"/>
  <c r="N178" i="3" s="1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6" i="3"/>
  <c r="K5" i="3"/>
  <c r="L23" i="3"/>
  <c r="K4" i="3"/>
  <c r="K3" i="3"/>
  <c r="L3" i="3" l="1"/>
  <c r="L14" i="3"/>
  <c r="L17" i="3"/>
  <c r="L5" i="3"/>
  <c r="L8" i="3"/>
  <c r="L21" i="3"/>
  <c r="L4" i="3"/>
  <c r="L25" i="3"/>
  <c r="M172" i="3"/>
  <c r="M168" i="3"/>
  <c r="M164" i="3"/>
  <c r="M160" i="3"/>
  <c r="M156" i="3"/>
  <c r="M152" i="3"/>
  <c r="M148" i="3"/>
  <c r="M144" i="3"/>
  <c r="M140" i="3"/>
  <c r="M136" i="3"/>
  <c r="M171" i="3"/>
  <c r="M167" i="3"/>
  <c r="M163" i="3"/>
  <c r="M159" i="3"/>
  <c r="M170" i="3"/>
  <c r="M166" i="3"/>
  <c r="M162" i="3"/>
  <c r="M158" i="3"/>
  <c r="M154" i="3"/>
  <c r="M150" i="3"/>
  <c r="M146" i="3"/>
  <c r="M169" i="3"/>
  <c r="M165" i="3"/>
  <c r="M161" i="3"/>
  <c r="M131" i="3"/>
  <c r="M127" i="3"/>
  <c r="M123" i="3"/>
  <c r="M119" i="3"/>
  <c r="M115" i="3"/>
  <c r="M157" i="3"/>
  <c r="M153" i="3"/>
  <c r="M149" i="3"/>
  <c r="M145" i="3"/>
  <c r="M130" i="3"/>
  <c r="M126" i="3"/>
  <c r="M122" i="3"/>
  <c r="M118" i="3"/>
  <c r="M114" i="3"/>
  <c r="M110" i="3"/>
  <c r="M142" i="3"/>
  <c r="M141" i="3"/>
  <c r="M138" i="3"/>
  <c r="M137" i="3"/>
  <c r="M134" i="3"/>
  <c r="M133" i="3"/>
  <c r="M129" i="3"/>
  <c r="M125" i="3"/>
  <c r="M121" i="3"/>
  <c r="M117" i="3"/>
  <c r="M113" i="3"/>
  <c r="M109" i="3"/>
  <c r="M155" i="3"/>
  <c r="M151" i="3"/>
  <c r="M147" i="3"/>
  <c r="M143" i="3"/>
  <c r="M139" i="3"/>
  <c r="M135" i="3"/>
  <c r="M132" i="3"/>
  <c r="M128" i="3"/>
  <c r="M124" i="3"/>
  <c r="M120" i="3"/>
  <c r="M116" i="3"/>
  <c r="M112" i="3"/>
  <c r="M107" i="3"/>
  <c r="M103" i="3"/>
  <c r="M99" i="3"/>
  <c r="M95" i="3"/>
  <c r="M91" i="3"/>
  <c r="M87" i="3"/>
  <c r="M83" i="3"/>
  <c r="M79" i="3"/>
  <c r="M75" i="3"/>
  <c r="M71" i="3"/>
  <c r="M67" i="3"/>
  <c r="M63" i="3"/>
  <c r="M59" i="3"/>
  <c r="M55" i="3"/>
  <c r="M51" i="3"/>
  <c r="M47" i="3"/>
  <c r="M43" i="3"/>
  <c r="M39" i="3"/>
  <c r="M35" i="3"/>
  <c r="M31" i="3"/>
  <c r="M27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105" i="3"/>
  <c r="M101" i="3"/>
  <c r="M97" i="3"/>
  <c r="M93" i="3"/>
  <c r="M89" i="3"/>
  <c r="M85" i="3"/>
  <c r="M81" i="3"/>
  <c r="M77" i="3"/>
  <c r="M73" i="3"/>
  <c r="M69" i="3"/>
  <c r="M65" i="3"/>
  <c r="M61" i="3"/>
  <c r="M57" i="3"/>
  <c r="M53" i="3"/>
  <c r="M49" i="3"/>
  <c r="M45" i="3"/>
  <c r="M41" i="3"/>
  <c r="M37" i="3"/>
  <c r="M33" i="3"/>
  <c r="M29" i="3"/>
  <c r="M111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3" i="3"/>
  <c r="N23" i="3" s="1"/>
  <c r="M19" i="3"/>
  <c r="M16" i="3"/>
  <c r="M12" i="3"/>
  <c r="M4" i="3"/>
  <c r="M26" i="3"/>
  <c r="M22" i="3"/>
  <c r="M18" i="3"/>
  <c r="M15" i="3"/>
  <c r="M11" i="3"/>
  <c r="M9" i="3"/>
  <c r="M5" i="3"/>
  <c r="M2" i="3"/>
  <c r="N2" i="3" s="1"/>
  <c r="M24" i="3"/>
  <c r="M20" i="3"/>
  <c r="M13" i="3"/>
  <c r="M10" i="3"/>
  <c r="M7" i="3"/>
  <c r="M3" i="3"/>
  <c r="M25" i="3"/>
  <c r="M21" i="3"/>
  <c r="M17" i="3"/>
  <c r="M14" i="3"/>
  <c r="M8" i="3"/>
  <c r="L9" i="3"/>
  <c r="L11" i="3"/>
  <c r="L15" i="3"/>
  <c r="L18" i="3"/>
  <c r="L22" i="3"/>
  <c r="L26" i="3"/>
  <c r="L12" i="3"/>
  <c r="L16" i="3"/>
  <c r="L19" i="3"/>
  <c r="L169" i="3"/>
  <c r="L165" i="3"/>
  <c r="L161" i="3"/>
  <c r="L157" i="3"/>
  <c r="L153" i="3"/>
  <c r="L149" i="3"/>
  <c r="L145" i="3"/>
  <c r="L141" i="3"/>
  <c r="L137" i="3"/>
  <c r="L172" i="3"/>
  <c r="L168" i="3"/>
  <c r="L164" i="3"/>
  <c r="L160" i="3"/>
  <c r="L171" i="3"/>
  <c r="L167" i="3"/>
  <c r="L163" i="3"/>
  <c r="L159" i="3"/>
  <c r="L155" i="3"/>
  <c r="L151" i="3"/>
  <c r="L147" i="3"/>
  <c r="L154" i="3"/>
  <c r="L150" i="3"/>
  <c r="L146" i="3"/>
  <c r="L143" i="3"/>
  <c r="L139" i="3"/>
  <c r="L135" i="3"/>
  <c r="L132" i="3"/>
  <c r="L128" i="3"/>
  <c r="L124" i="3"/>
  <c r="L120" i="3"/>
  <c r="L116" i="3"/>
  <c r="L170" i="3"/>
  <c r="L166" i="3"/>
  <c r="L162" i="3"/>
  <c r="L158" i="3"/>
  <c r="L140" i="3"/>
  <c r="L136" i="3"/>
  <c r="L131" i="3"/>
  <c r="L127" i="3"/>
  <c r="L123" i="3"/>
  <c r="L119" i="3"/>
  <c r="L115" i="3"/>
  <c r="L111" i="3"/>
  <c r="L156" i="3"/>
  <c r="L152" i="3"/>
  <c r="L148" i="3"/>
  <c r="L144" i="3"/>
  <c r="L130" i="3"/>
  <c r="L126" i="3"/>
  <c r="L122" i="3"/>
  <c r="L118" i="3"/>
  <c r="L114" i="3"/>
  <c r="L110" i="3"/>
  <c r="L142" i="3"/>
  <c r="L138" i="3"/>
  <c r="L134" i="3"/>
  <c r="L133" i="3"/>
  <c r="L129" i="3"/>
  <c r="L125" i="3"/>
  <c r="L121" i="3"/>
  <c r="L117" i="3"/>
  <c r="L113" i="3"/>
  <c r="L108" i="3"/>
  <c r="L104" i="3"/>
  <c r="L100" i="3"/>
  <c r="L96" i="3"/>
  <c r="L92" i="3"/>
  <c r="L88" i="3"/>
  <c r="L84" i="3"/>
  <c r="L80" i="3"/>
  <c r="L76" i="3"/>
  <c r="L72" i="3"/>
  <c r="L68" i="3"/>
  <c r="L64" i="3"/>
  <c r="L60" i="3"/>
  <c r="L56" i="3"/>
  <c r="L52" i="3"/>
  <c r="L48" i="3"/>
  <c r="L44" i="3"/>
  <c r="L40" i="3"/>
  <c r="L36" i="3"/>
  <c r="L32" i="3"/>
  <c r="L28" i="3"/>
  <c r="L107" i="3"/>
  <c r="L103" i="3"/>
  <c r="L99" i="3"/>
  <c r="L95" i="3"/>
  <c r="L91" i="3"/>
  <c r="L87" i="3"/>
  <c r="L83" i="3"/>
  <c r="L79" i="3"/>
  <c r="L75" i="3"/>
  <c r="L71" i="3"/>
  <c r="L67" i="3"/>
  <c r="L63" i="3"/>
  <c r="L59" i="3"/>
  <c r="L55" i="3"/>
  <c r="L51" i="3"/>
  <c r="L47" i="3"/>
  <c r="L43" i="3"/>
  <c r="L39" i="3"/>
  <c r="L35" i="3"/>
  <c r="L31" i="3"/>
  <c r="L27" i="3"/>
  <c r="L112" i="3"/>
  <c r="L106" i="3"/>
  <c r="L102" i="3"/>
  <c r="L98" i="3"/>
  <c r="L94" i="3"/>
  <c r="L90" i="3"/>
  <c r="L86" i="3"/>
  <c r="L82" i="3"/>
  <c r="L78" i="3"/>
  <c r="L74" i="3"/>
  <c r="L70" i="3"/>
  <c r="L66" i="3"/>
  <c r="L62" i="3"/>
  <c r="L58" i="3"/>
  <c r="L54" i="3"/>
  <c r="L50" i="3"/>
  <c r="L46" i="3"/>
  <c r="L42" i="3"/>
  <c r="L38" i="3"/>
  <c r="L34" i="3"/>
  <c r="L30" i="3"/>
  <c r="L109" i="3"/>
  <c r="L105" i="3"/>
  <c r="L101" i="3"/>
  <c r="L97" i="3"/>
  <c r="L93" i="3"/>
  <c r="L89" i="3"/>
  <c r="L85" i="3"/>
  <c r="L81" i="3"/>
  <c r="L77" i="3"/>
  <c r="L73" i="3"/>
  <c r="L69" i="3"/>
  <c r="L65" i="3"/>
  <c r="L61" i="3"/>
  <c r="L57" i="3"/>
  <c r="L53" i="3"/>
  <c r="L49" i="3"/>
  <c r="L45" i="3"/>
  <c r="L41" i="3"/>
  <c r="L37" i="3"/>
  <c r="L33" i="3"/>
  <c r="L29" i="3"/>
  <c r="L7" i="3"/>
  <c r="L10" i="3"/>
  <c r="L13" i="3"/>
  <c r="L20" i="3"/>
  <c r="L24" i="3"/>
  <c r="N8" i="3" l="1"/>
  <c r="N25" i="3"/>
  <c r="N5" i="3"/>
  <c r="N14" i="3"/>
  <c r="N3" i="3"/>
  <c r="N21" i="3"/>
  <c r="N17" i="3"/>
  <c r="N4" i="3"/>
  <c r="N40" i="3"/>
  <c r="N56" i="3"/>
  <c r="N72" i="3"/>
  <c r="N88" i="3"/>
  <c r="N104" i="3"/>
  <c r="N34" i="3"/>
  <c r="N50" i="3"/>
  <c r="N66" i="3"/>
  <c r="N82" i="3"/>
  <c r="N98" i="3"/>
  <c r="N123" i="3"/>
  <c r="N31" i="3"/>
  <c r="N47" i="3"/>
  <c r="N63" i="3"/>
  <c r="N79" i="3"/>
  <c r="N95" i="3"/>
  <c r="N109" i="3"/>
  <c r="N125" i="3"/>
  <c r="N165" i="3"/>
  <c r="N158" i="3"/>
  <c r="N159" i="3"/>
  <c r="N144" i="3"/>
  <c r="N160" i="3"/>
  <c r="N13" i="3"/>
  <c r="N112" i="3"/>
  <c r="N143" i="3"/>
  <c r="N20" i="3"/>
  <c r="N9" i="3"/>
  <c r="N22" i="3"/>
  <c r="N12" i="3"/>
  <c r="N28" i="3"/>
  <c r="N44" i="3"/>
  <c r="N60" i="3"/>
  <c r="N76" i="3"/>
  <c r="N92" i="3"/>
  <c r="N108" i="3"/>
  <c r="N37" i="3"/>
  <c r="N53" i="3"/>
  <c r="N69" i="3"/>
  <c r="N85" i="3"/>
  <c r="N101" i="3"/>
  <c r="N38" i="3"/>
  <c r="N54" i="3"/>
  <c r="N70" i="3"/>
  <c r="N86" i="3"/>
  <c r="N102" i="3"/>
  <c r="N35" i="3"/>
  <c r="N51" i="3"/>
  <c r="N67" i="3"/>
  <c r="N83" i="3"/>
  <c r="N99" i="3"/>
  <c r="N116" i="3"/>
  <c r="N132" i="3"/>
  <c r="N147" i="3"/>
  <c r="N113" i="3"/>
  <c r="N129" i="3"/>
  <c r="N138" i="3"/>
  <c r="N114" i="3"/>
  <c r="N130" i="3"/>
  <c r="N157" i="3"/>
  <c r="N127" i="3"/>
  <c r="N169" i="3"/>
  <c r="N146" i="3"/>
  <c r="N162" i="3"/>
  <c r="N163" i="3"/>
  <c r="N148" i="3"/>
  <c r="N164" i="3"/>
  <c r="N18" i="3"/>
  <c r="N49" i="3"/>
  <c r="N65" i="3"/>
  <c r="N81" i="3"/>
  <c r="N97" i="3"/>
  <c r="N128" i="3"/>
  <c r="N137" i="3"/>
  <c r="N126" i="3"/>
  <c r="N7" i="3"/>
  <c r="N24" i="3"/>
  <c r="N11" i="3"/>
  <c r="N26" i="3"/>
  <c r="N16" i="3"/>
  <c r="N32" i="3"/>
  <c r="N48" i="3"/>
  <c r="N64" i="3"/>
  <c r="N80" i="3"/>
  <c r="N96" i="3"/>
  <c r="N111" i="3"/>
  <c r="N41" i="3"/>
  <c r="N57" i="3"/>
  <c r="N73" i="3"/>
  <c r="N89" i="3"/>
  <c r="N105" i="3"/>
  <c r="N42" i="3"/>
  <c r="N58" i="3"/>
  <c r="N74" i="3"/>
  <c r="N90" i="3"/>
  <c r="N106" i="3"/>
  <c r="N39" i="3"/>
  <c r="N55" i="3"/>
  <c r="N71" i="3"/>
  <c r="N87" i="3"/>
  <c r="N103" i="3"/>
  <c r="N120" i="3"/>
  <c r="N135" i="3"/>
  <c r="N151" i="3"/>
  <c r="N117" i="3"/>
  <c r="N133" i="3"/>
  <c r="N141" i="3"/>
  <c r="N118" i="3"/>
  <c r="N145" i="3"/>
  <c r="N115" i="3"/>
  <c r="N131" i="3"/>
  <c r="N150" i="3"/>
  <c r="N166" i="3"/>
  <c r="N167" i="3"/>
  <c r="N136" i="3"/>
  <c r="N152" i="3"/>
  <c r="N168" i="3"/>
  <c r="N33" i="3"/>
  <c r="N110" i="3"/>
  <c r="N153" i="3"/>
  <c r="N10" i="3"/>
  <c r="N15" i="3"/>
  <c r="N19" i="3"/>
  <c r="N36" i="3"/>
  <c r="N52" i="3"/>
  <c r="N68" i="3"/>
  <c r="N84" i="3"/>
  <c r="N100" i="3"/>
  <c r="N29" i="3"/>
  <c r="N45" i="3"/>
  <c r="N61" i="3"/>
  <c r="N77" i="3"/>
  <c r="N93" i="3"/>
  <c r="N30" i="3"/>
  <c r="N46" i="3"/>
  <c r="N62" i="3"/>
  <c r="N78" i="3"/>
  <c r="N94" i="3"/>
  <c r="N27" i="3"/>
  <c r="N43" i="3"/>
  <c r="N59" i="3"/>
  <c r="N75" i="3"/>
  <c r="N91" i="3"/>
  <c r="N107" i="3"/>
  <c r="N124" i="3"/>
  <c r="N139" i="3"/>
  <c r="N155" i="3"/>
  <c r="N121" i="3"/>
  <c r="N134" i="3"/>
  <c r="N142" i="3"/>
  <c r="N122" i="3"/>
  <c r="N149" i="3"/>
  <c r="N119" i="3"/>
  <c r="N161" i="3"/>
  <c r="N154" i="3"/>
  <c r="N170" i="3"/>
  <c r="N171" i="3"/>
  <c r="N140" i="3"/>
  <c r="N156" i="3"/>
  <c r="N172" i="3"/>
  <c r="O197" i="3" l="1"/>
  <c r="P197" i="3" s="1"/>
  <c r="Q197" i="3" s="1"/>
  <c r="R197" i="3" s="1"/>
  <c r="S197" i="3" s="1"/>
  <c r="O196" i="3"/>
  <c r="P196" i="3" s="1"/>
  <c r="Q196" i="3" s="1"/>
  <c r="R196" i="3" s="1"/>
  <c r="S196" i="3" s="1"/>
  <c r="O176" i="3"/>
  <c r="P176" i="3" s="1"/>
  <c r="Q176" i="3" s="1"/>
  <c r="O191" i="3"/>
  <c r="P191" i="3" s="1"/>
  <c r="Q191" i="3" s="1"/>
  <c r="R191" i="3" s="1"/>
  <c r="S191" i="3" s="1"/>
  <c r="AA191" i="3" s="1"/>
  <c r="O174" i="3"/>
  <c r="P174" i="3" s="1"/>
  <c r="Q174" i="3" s="1"/>
  <c r="R174" i="3" s="1"/>
  <c r="S174" i="3" s="1"/>
  <c r="AA174" i="3" s="1"/>
  <c r="O6" i="3"/>
  <c r="R176" i="3"/>
  <c r="S176" i="3" s="1"/>
  <c r="AA176" i="3" s="1"/>
  <c r="O177" i="3"/>
  <c r="P177" i="3" s="1"/>
  <c r="Q177" i="3" s="1"/>
  <c r="O186" i="3"/>
  <c r="P186" i="3" s="1"/>
  <c r="Q186" i="3" s="1"/>
  <c r="O188" i="3"/>
  <c r="P188" i="3" s="1"/>
  <c r="Q188" i="3" s="1"/>
  <c r="O180" i="3"/>
  <c r="P180" i="3" s="1"/>
  <c r="Q180" i="3" s="1"/>
  <c r="O181" i="3"/>
  <c r="P181" i="3" s="1"/>
  <c r="Q181" i="3" s="1"/>
  <c r="O184" i="3"/>
  <c r="P184" i="3" s="1"/>
  <c r="Q184" i="3" s="1"/>
  <c r="O189" i="3"/>
  <c r="P189" i="3" s="1"/>
  <c r="Q189" i="3" s="1"/>
  <c r="O193" i="3"/>
  <c r="P193" i="3" s="1"/>
  <c r="Q193" i="3" s="1"/>
  <c r="O173" i="3"/>
  <c r="P173" i="3" s="1"/>
  <c r="Q173" i="3" s="1"/>
  <c r="O175" i="3"/>
  <c r="P175" i="3" s="1"/>
  <c r="Q175" i="3" s="1"/>
  <c r="O183" i="3"/>
  <c r="P183" i="3" s="1"/>
  <c r="Q183" i="3" s="1"/>
  <c r="O195" i="3"/>
  <c r="P195" i="3" s="1"/>
  <c r="Q195" i="3" s="1"/>
  <c r="O194" i="3"/>
  <c r="P194" i="3" s="1"/>
  <c r="Q194" i="3" s="1"/>
  <c r="O187" i="3"/>
  <c r="P187" i="3" s="1"/>
  <c r="Q187" i="3" s="1"/>
  <c r="O179" i="3"/>
  <c r="P179" i="3" s="1"/>
  <c r="Q179" i="3" s="1"/>
  <c r="O190" i="3"/>
  <c r="P190" i="3" s="1"/>
  <c r="Q190" i="3" s="1"/>
  <c r="O192" i="3"/>
  <c r="P192" i="3" s="1"/>
  <c r="Q192" i="3" s="1"/>
  <c r="O185" i="3"/>
  <c r="P185" i="3" s="1"/>
  <c r="Q185" i="3" s="1"/>
  <c r="O182" i="3"/>
  <c r="P182" i="3" s="1"/>
  <c r="Q182" i="3" s="1"/>
  <c r="O178" i="3"/>
  <c r="P178" i="3" s="1"/>
  <c r="Q178" i="3" s="1"/>
  <c r="O2" i="3"/>
  <c r="P2" i="3" s="1"/>
  <c r="Q2" i="3" s="1"/>
  <c r="O8" i="3"/>
  <c r="P8" i="3" s="1"/>
  <c r="Q8" i="3" s="1"/>
  <c r="O156" i="3"/>
  <c r="P156" i="3" s="1"/>
  <c r="Q156" i="3" s="1"/>
  <c r="O170" i="3"/>
  <c r="P170" i="3" s="1"/>
  <c r="Q170" i="3" s="1"/>
  <c r="O119" i="3"/>
  <c r="P119" i="3" s="1"/>
  <c r="Q119" i="3" s="1"/>
  <c r="O134" i="3"/>
  <c r="P134" i="3" s="1"/>
  <c r="Q134" i="3" s="1"/>
  <c r="O124" i="3"/>
  <c r="P124" i="3" s="1"/>
  <c r="Q124" i="3" s="1"/>
  <c r="O59" i="3"/>
  <c r="P59" i="3" s="1"/>
  <c r="Q59" i="3" s="1"/>
  <c r="O78" i="3"/>
  <c r="P78" i="3" s="1"/>
  <c r="Q78" i="3" s="1"/>
  <c r="O93" i="3"/>
  <c r="P93" i="3" s="1"/>
  <c r="Q93" i="3" s="1"/>
  <c r="O29" i="3"/>
  <c r="P29" i="3" s="1"/>
  <c r="Q29" i="3" s="1"/>
  <c r="O52" i="3"/>
  <c r="P52" i="3" s="1"/>
  <c r="Q52" i="3" s="1"/>
  <c r="O10" i="3"/>
  <c r="P10" i="3" s="1"/>
  <c r="Q10" i="3" s="1"/>
  <c r="O152" i="3"/>
  <c r="P152" i="3" s="1"/>
  <c r="Q152" i="3" s="1"/>
  <c r="O166" i="3"/>
  <c r="P166" i="3" s="1"/>
  <c r="Q166" i="3" s="1"/>
  <c r="O115" i="3"/>
  <c r="P115" i="3" s="1"/>
  <c r="Q115" i="3" s="1"/>
  <c r="O133" i="3"/>
  <c r="P133" i="3" s="1"/>
  <c r="Q133" i="3" s="1"/>
  <c r="O120" i="3"/>
  <c r="P120" i="3" s="1"/>
  <c r="Q120" i="3" s="1"/>
  <c r="O55" i="3"/>
  <c r="P55" i="3" s="1"/>
  <c r="Q55" i="3" s="1"/>
  <c r="O74" i="3"/>
  <c r="P74" i="3" s="1"/>
  <c r="Q74" i="3" s="1"/>
  <c r="O89" i="3"/>
  <c r="P89" i="3" s="1"/>
  <c r="Q89" i="3" s="1"/>
  <c r="O111" i="3"/>
  <c r="P111" i="3" s="1"/>
  <c r="Q111" i="3" s="1"/>
  <c r="O48" i="3"/>
  <c r="P48" i="3" s="1"/>
  <c r="Q48" i="3" s="1"/>
  <c r="O11" i="3"/>
  <c r="P11" i="3" s="1"/>
  <c r="Q11" i="3" s="1"/>
  <c r="O126" i="3"/>
  <c r="P126" i="3" s="1"/>
  <c r="Q126" i="3" s="1"/>
  <c r="O81" i="3"/>
  <c r="P81" i="3" s="1"/>
  <c r="Q81" i="3" s="1"/>
  <c r="O148" i="3"/>
  <c r="P148" i="3" s="1"/>
  <c r="Q148" i="3" s="1"/>
  <c r="O162" i="3"/>
  <c r="P162" i="3" s="1"/>
  <c r="Q162" i="3" s="1"/>
  <c r="O157" i="3"/>
  <c r="P157" i="3" s="1"/>
  <c r="Q157" i="3" s="1"/>
  <c r="O129" i="3"/>
  <c r="P129" i="3" s="1"/>
  <c r="Q129" i="3" s="1"/>
  <c r="O116" i="3"/>
  <c r="P116" i="3" s="1"/>
  <c r="Q116" i="3" s="1"/>
  <c r="O51" i="3"/>
  <c r="P51" i="3" s="1"/>
  <c r="Q51" i="3" s="1"/>
  <c r="O70" i="3"/>
  <c r="P70" i="3" s="1"/>
  <c r="Q70" i="3" s="1"/>
  <c r="O85" i="3"/>
  <c r="P85" i="3" s="1"/>
  <c r="Q85" i="3" s="1"/>
  <c r="O108" i="3"/>
  <c r="P108" i="3" s="1"/>
  <c r="Q108" i="3" s="1"/>
  <c r="O44" i="3"/>
  <c r="P44" i="3" s="1"/>
  <c r="Q44" i="3" s="1"/>
  <c r="O9" i="3"/>
  <c r="P9" i="3" s="1"/>
  <c r="Q9" i="3" s="1"/>
  <c r="O13" i="3"/>
  <c r="P13" i="3" s="1"/>
  <c r="Q13" i="3" s="1"/>
  <c r="O144" i="3"/>
  <c r="P144" i="3" s="1"/>
  <c r="Q144" i="3" s="1"/>
  <c r="O158" i="3"/>
  <c r="P158" i="3" s="1"/>
  <c r="Q158" i="3" s="1"/>
  <c r="O109" i="3"/>
  <c r="P109" i="3" s="1"/>
  <c r="Q109" i="3" s="1"/>
  <c r="O47" i="3"/>
  <c r="P47" i="3" s="1"/>
  <c r="Q47" i="3" s="1"/>
  <c r="O14" i="3"/>
  <c r="P14" i="3" s="1"/>
  <c r="Q14" i="3" s="1"/>
  <c r="O66" i="3"/>
  <c r="P66" i="3" s="1"/>
  <c r="Q66" i="3" s="1"/>
  <c r="O88" i="3"/>
  <c r="P88" i="3" s="1"/>
  <c r="Q88" i="3" s="1"/>
  <c r="O23" i="3"/>
  <c r="P23" i="3" s="1"/>
  <c r="Q23" i="3" s="1"/>
  <c r="O154" i="3"/>
  <c r="P154" i="3" s="1"/>
  <c r="Q154" i="3" s="1"/>
  <c r="O149" i="3"/>
  <c r="P149" i="3" s="1"/>
  <c r="Q149" i="3" s="1"/>
  <c r="O121" i="3"/>
  <c r="P121" i="3" s="1"/>
  <c r="Q121" i="3" s="1"/>
  <c r="O107" i="3"/>
  <c r="P107" i="3" s="1"/>
  <c r="Q107" i="3" s="1"/>
  <c r="O43" i="3"/>
  <c r="P43" i="3" s="1"/>
  <c r="Q43" i="3" s="1"/>
  <c r="O62" i="3"/>
  <c r="P62" i="3" s="1"/>
  <c r="Q62" i="3" s="1"/>
  <c r="O77" i="3"/>
  <c r="P77" i="3" s="1"/>
  <c r="Q77" i="3" s="1"/>
  <c r="O100" i="3"/>
  <c r="P100" i="3" s="1"/>
  <c r="Q100" i="3" s="1"/>
  <c r="O36" i="3"/>
  <c r="P36" i="3" s="1"/>
  <c r="Q36" i="3" s="1"/>
  <c r="O153" i="3"/>
  <c r="P153" i="3" s="1"/>
  <c r="Q153" i="3" s="1"/>
  <c r="O136" i="3"/>
  <c r="P136" i="3" s="1"/>
  <c r="Q136" i="3" s="1"/>
  <c r="O150" i="3"/>
  <c r="P150" i="3" s="1"/>
  <c r="Q150" i="3" s="1"/>
  <c r="O145" i="3"/>
  <c r="P145" i="3" s="1"/>
  <c r="Q145" i="3" s="1"/>
  <c r="O117" i="3"/>
  <c r="P117" i="3" s="1"/>
  <c r="Q117" i="3" s="1"/>
  <c r="O103" i="3"/>
  <c r="P103" i="3" s="1"/>
  <c r="Q103" i="3" s="1"/>
  <c r="O39" i="3"/>
  <c r="P39" i="3" s="1"/>
  <c r="Q39" i="3" s="1"/>
  <c r="O58" i="3"/>
  <c r="P58" i="3" s="1"/>
  <c r="Q58" i="3" s="1"/>
  <c r="O73" i="3"/>
  <c r="P73" i="3" s="1"/>
  <c r="Q73" i="3" s="1"/>
  <c r="O96" i="3"/>
  <c r="P96" i="3" s="1"/>
  <c r="Q96" i="3" s="1"/>
  <c r="O32" i="3"/>
  <c r="P32" i="3" s="1"/>
  <c r="Q32" i="3" s="1"/>
  <c r="O24" i="3"/>
  <c r="P24" i="3" s="1"/>
  <c r="Q24" i="3" s="1"/>
  <c r="O137" i="3"/>
  <c r="P137" i="3" s="1"/>
  <c r="Q137" i="3" s="1"/>
  <c r="O65" i="3"/>
  <c r="P65" i="3" s="1"/>
  <c r="Q65" i="3" s="1"/>
  <c r="O146" i="3"/>
  <c r="P146" i="3" s="1"/>
  <c r="Q146" i="3" s="1"/>
  <c r="O130" i="3"/>
  <c r="P130" i="3" s="1"/>
  <c r="Q130" i="3" s="1"/>
  <c r="O113" i="3"/>
  <c r="P113" i="3" s="1"/>
  <c r="Q113" i="3" s="1"/>
  <c r="O99" i="3"/>
  <c r="P99" i="3" s="1"/>
  <c r="Q99" i="3" s="1"/>
  <c r="O35" i="3"/>
  <c r="P35" i="3" s="1"/>
  <c r="Q35" i="3" s="1"/>
  <c r="O54" i="3"/>
  <c r="P54" i="3" s="1"/>
  <c r="Q54" i="3" s="1"/>
  <c r="O69" i="3"/>
  <c r="P69" i="3" s="1"/>
  <c r="Q69" i="3" s="1"/>
  <c r="O92" i="3"/>
  <c r="P92" i="3" s="1"/>
  <c r="Q92" i="3" s="1"/>
  <c r="O28" i="3"/>
  <c r="P28" i="3" s="1"/>
  <c r="Q28" i="3" s="1"/>
  <c r="O20" i="3"/>
  <c r="P20" i="3" s="1"/>
  <c r="Q20" i="3" s="1"/>
  <c r="O95" i="3"/>
  <c r="P95" i="3" s="1"/>
  <c r="Q95" i="3" s="1"/>
  <c r="O31" i="3"/>
  <c r="P31" i="3" s="1"/>
  <c r="Q31" i="3" s="1"/>
  <c r="O123" i="3"/>
  <c r="P123" i="3" s="1"/>
  <c r="Q123" i="3" s="1"/>
  <c r="O50" i="3"/>
  <c r="P50" i="3" s="1"/>
  <c r="Q50" i="3" s="1"/>
  <c r="O72" i="3"/>
  <c r="P72" i="3" s="1"/>
  <c r="Q72" i="3" s="1"/>
  <c r="P6" i="3"/>
  <c r="Q6" i="3" s="1"/>
  <c r="O4" i="3"/>
  <c r="P4" i="3" s="1"/>
  <c r="Q4" i="3" s="1"/>
  <c r="O171" i="3"/>
  <c r="P171" i="3" s="1"/>
  <c r="Q171" i="3" s="1"/>
  <c r="O122" i="3"/>
  <c r="P122" i="3" s="1"/>
  <c r="Q122" i="3" s="1"/>
  <c r="O155" i="3"/>
  <c r="P155" i="3" s="1"/>
  <c r="Q155" i="3" s="1"/>
  <c r="O91" i="3"/>
  <c r="P91" i="3" s="1"/>
  <c r="Q91" i="3" s="1"/>
  <c r="O27" i="3"/>
  <c r="P27" i="3" s="1"/>
  <c r="Q27" i="3" s="1"/>
  <c r="O46" i="3"/>
  <c r="P46" i="3" s="1"/>
  <c r="Q46" i="3" s="1"/>
  <c r="O61" i="3"/>
  <c r="P61" i="3" s="1"/>
  <c r="Q61" i="3" s="1"/>
  <c r="O84" i="3"/>
  <c r="P84" i="3" s="1"/>
  <c r="Q84" i="3" s="1"/>
  <c r="O19" i="3"/>
  <c r="P19" i="3" s="1"/>
  <c r="Q19" i="3" s="1"/>
  <c r="O110" i="3"/>
  <c r="P110" i="3" s="1"/>
  <c r="Q110" i="3" s="1"/>
  <c r="O167" i="3"/>
  <c r="P167" i="3" s="1"/>
  <c r="Q167" i="3" s="1"/>
  <c r="O118" i="3"/>
  <c r="P118" i="3" s="1"/>
  <c r="Q118" i="3" s="1"/>
  <c r="O151" i="3"/>
  <c r="P151" i="3" s="1"/>
  <c r="Q151" i="3" s="1"/>
  <c r="O87" i="3"/>
  <c r="P87" i="3" s="1"/>
  <c r="Q87" i="3" s="1"/>
  <c r="O106" i="3"/>
  <c r="P106" i="3" s="1"/>
  <c r="Q106" i="3" s="1"/>
  <c r="O42" i="3"/>
  <c r="P42" i="3" s="1"/>
  <c r="Q42" i="3" s="1"/>
  <c r="O57" i="3"/>
  <c r="P57" i="3" s="1"/>
  <c r="Q57" i="3" s="1"/>
  <c r="O80" i="3"/>
  <c r="P80" i="3" s="1"/>
  <c r="Q80" i="3" s="1"/>
  <c r="O16" i="3"/>
  <c r="P16" i="3" s="1"/>
  <c r="Q16" i="3" s="1"/>
  <c r="O7" i="3"/>
  <c r="P7" i="3" s="1"/>
  <c r="Q7" i="3" s="1"/>
  <c r="O128" i="3"/>
  <c r="P128" i="3" s="1"/>
  <c r="Q128" i="3" s="1"/>
  <c r="O49" i="3"/>
  <c r="P49" i="3" s="1"/>
  <c r="Q49" i="3" s="1"/>
  <c r="O163" i="3"/>
  <c r="P163" i="3" s="1"/>
  <c r="Q163" i="3" s="1"/>
  <c r="O169" i="3"/>
  <c r="P169" i="3" s="1"/>
  <c r="Q169" i="3" s="1"/>
  <c r="O114" i="3"/>
  <c r="P114" i="3" s="1"/>
  <c r="Q114" i="3" s="1"/>
  <c r="O147" i="3"/>
  <c r="P147" i="3" s="1"/>
  <c r="Q147" i="3" s="1"/>
  <c r="O83" i="3"/>
  <c r="P83" i="3" s="1"/>
  <c r="Q83" i="3" s="1"/>
  <c r="O102" i="3"/>
  <c r="P102" i="3" s="1"/>
  <c r="Q102" i="3" s="1"/>
  <c r="O38" i="3"/>
  <c r="P38" i="3" s="1"/>
  <c r="Q38" i="3" s="1"/>
  <c r="O53" i="3"/>
  <c r="P53" i="3" s="1"/>
  <c r="Q53" i="3" s="1"/>
  <c r="O76" i="3"/>
  <c r="P76" i="3" s="1"/>
  <c r="Q76" i="3" s="1"/>
  <c r="O12" i="3"/>
  <c r="P12" i="3" s="1"/>
  <c r="Q12" i="3" s="1"/>
  <c r="O143" i="3"/>
  <c r="P143" i="3" s="1"/>
  <c r="Q143" i="3" s="1"/>
  <c r="O159" i="3"/>
  <c r="P159" i="3" s="1"/>
  <c r="Q159" i="3" s="1"/>
  <c r="O165" i="3"/>
  <c r="P165" i="3" s="1"/>
  <c r="Q165" i="3" s="1"/>
  <c r="O79" i="3"/>
  <c r="P79" i="3" s="1"/>
  <c r="Q79" i="3" s="1"/>
  <c r="O17" i="3"/>
  <c r="P17" i="3" s="1"/>
  <c r="Q17" i="3" s="1"/>
  <c r="O98" i="3"/>
  <c r="P98" i="3" s="1"/>
  <c r="Q98" i="3" s="1"/>
  <c r="O34" i="3"/>
  <c r="P34" i="3" s="1"/>
  <c r="Q34" i="3" s="1"/>
  <c r="O56" i="3"/>
  <c r="P56" i="3" s="1"/>
  <c r="Q56" i="3" s="1"/>
  <c r="O5" i="3"/>
  <c r="P5" i="3" s="1"/>
  <c r="Q5" i="3" s="1"/>
  <c r="O140" i="3"/>
  <c r="P140" i="3" s="1"/>
  <c r="Q140" i="3" s="1"/>
  <c r="O172" i="3"/>
  <c r="P172" i="3" s="1"/>
  <c r="Q172" i="3" s="1"/>
  <c r="O161" i="3"/>
  <c r="P161" i="3" s="1"/>
  <c r="Q161" i="3" s="1"/>
  <c r="O142" i="3"/>
  <c r="P142" i="3" s="1"/>
  <c r="Q142" i="3" s="1"/>
  <c r="O139" i="3"/>
  <c r="P139" i="3" s="1"/>
  <c r="Q139" i="3" s="1"/>
  <c r="O75" i="3"/>
  <c r="P75" i="3" s="1"/>
  <c r="Q75" i="3" s="1"/>
  <c r="O94" i="3"/>
  <c r="P94" i="3" s="1"/>
  <c r="Q94" i="3" s="1"/>
  <c r="O30" i="3"/>
  <c r="P30" i="3" s="1"/>
  <c r="Q30" i="3" s="1"/>
  <c r="O45" i="3"/>
  <c r="P45" i="3" s="1"/>
  <c r="Q45" i="3" s="1"/>
  <c r="O68" i="3"/>
  <c r="P68" i="3" s="1"/>
  <c r="Q68" i="3" s="1"/>
  <c r="O15" i="3"/>
  <c r="P15" i="3" s="1"/>
  <c r="Q15" i="3" s="1"/>
  <c r="O33" i="3"/>
  <c r="P33" i="3" s="1"/>
  <c r="Q33" i="3" s="1"/>
  <c r="O168" i="3"/>
  <c r="P168" i="3" s="1"/>
  <c r="Q168" i="3" s="1"/>
  <c r="O131" i="3"/>
  <c r="P131" i="3" s="1"/>
  <c r="Q131" i="3" s="1"/>
  <c r="O141" i="3"/>
  <c r="P141" i="3" s="1"/>
  <c r="Q141" i="3" s="1"/>
  <c r="O135" i="3"/>
  <c r="P135" i="3" s="1"/>
  <c r="Q135" i="3" s="1"/>
  <c r="O71" i="3"/>
  <c r="P71" i="3" s="1"/>
  <c r="Q71" i="3" s="1"/>
  <c r="O90" i="3"/>
  <c r="P90" i="3" s="1"/>
  <c r="Q90" i="3" s="1"/>
  <c r="O105" i="3"/>
  <c r="P105" i="3" s="1"/>
  <c r="Q105" i="3" s="1"/>
  <c r="O41" i="3"/>
  <c r="P41" i="3" s="1"/>
  <c r="Q41" i="3" s="1"/>
  <c r="O64" i="3"/>
  <c r="P64" i="3" s="1"/>
  <c r="Q64" i="3" s="1"/>
  <c r="O26" i="3"/>
  <c r="P26" i="3" s="1"/>
  <c r="Q26" i="3" s="1"/>
  <c r="O97" i="3"/>
  <c r="P97" i="3" s="1"/>
  <c r="Q97" i="3" s="1"/>
  <c r="O18" i="3"/>
  <c r="P18" i="3" s="1"/>
  <c r="Q18" i="3" s="1"/>
  <c r="O164" i="3"/>
  <c r="P164" i="3" s="1"/>
  <c r="Q164" i="3" s="1"/>
  <c r="O127" i="3"/>
  <c r="P127" i="3" s="1"/>
  <c r="Q127" i="3" s="1"/>
  <c r="O138" i="3"/>
  <c r="P138" i="3" s="1"/>
  <c r="Q138" i="3" s="1"/>
  <c r="O132" i="3"/>
  <c r="P132" i="3" s="1"/>
  <c r="Q132" i="3" s="1"/>
  <c r="O67" i="3"/>
  <c r="P67" i="3" s="1"/>
  <c r="Q67" i="3" s="1"/>
  <c r="O86" i="3"/>
  <c r="P86" i="3" s="1"/>
  <c r="Q86" i="3" s="1"/>
  <c r="O101" i="3"/>
  <c r="P101" i="3" s="1"/>
  <c r="Q101" i="3" s="1"/>
  <c r="O37" i="3"/>
  <c r="P37" i="3" s="1"/>
  <c r="Q37" i="3" s="1"/>
  <c r="O60" i="3"/>
  <c r="P60" i="3" s="1"/>
  <c r="Q60" i="3" s="1"/>
  <c r="O22" i="3"/>
  <c r="P22" i="3" s="1"/>
  <c r="Q22" i="3" s="1"/>
  <c r="O112" i="3"/>
  <c r="P112" i="3" s="1"/>
  <c r="Q112" i="3" s="1"/>
  <c r="O160" i="3"/>
  <c r="P160" i="3" s="1"/>
  <c r="Q160" i="3" s="1"/>
  <c r="O125" i="3"/>
  <c r="P125" i="3" s="1"/>
  <c r="Q125" i="3" s="1"/>
  <c r="O63" i="3"/>
  <c r="P63" i="3" s="1"/>
  <c r="Q63" i="3" s="1"/>
  <c r="O3" i="3"/>
  <c r="P3" i="3" s="1"/>
  <c r="Q3" i="3" s="1"/>
  <c r="O82" i="3"/>
  <c r="P82" i="3" s="1"/>
  <c r="Q82" i="3" s="1"/>
  <c r="O104" i="3"/>
  <c r="P104" i="3" s="1"/>
  <c r="Q104" i="3" s="1"/>
  <c r="O40" i="3"/>
  <c r="P40" i="3" s="1"/>
  <c r="Q40" i="3" s="1"/>
  <c r="O25" i="3"/>
  <c r="P25" i="3" s="1"/>
  <c r="Q25" i="3" s="1"/>
  <c r="O21" i="3"/>
  <c r="P21" i="3" s="1"/>
  <c r="Q21" i="3" s="1"/>
  <c r="R4" i="3" l="1"/>
  <c r="S4" i="3" s="1"/>
  <c r="AA4" i="3" s="1"/>
  <c r="R185" i="3"/>
  <c r="S185" i="3" s="1"/>
  <c r="R187" i="3"/>
  <c r="S187" i="3" s="1"/>
  <c r="R175" i="3"/>
  <c r="S175" i="3" s="1"/>
  <c r="AA175" i="3" s="1"/>
  <c r="R184" i="3"/>
  <c r="S184" i="3" s="1"/>
  <c r="AA184" i="3" s="1"/>
  <c r="R186" i="3"/>
  <c r="S186" i="3" s="1"/>
  <c r="AA186" i="3" s="1"/>
  <c r="R192" i="3"/>
  <c r="S192" i="3" s="1"/>
  <c r="AA192" i="3" s="1"/>
  <c r="R194" i="3"/>
  <c r="S194" i="3" s="1"/>
  <c r="AA194" i="3" s="1"/>
  <c r="R173" i="3"/>
  <c r="S173" i="3" s="1"/>
  <c r="AA173" i="3" s="1"/>
  <c r="R181" i="3"/>
  <c r="S181" i="3" s="1"/>
  <c r="AA181" i="3" s="1"/>
  <c r="R177" i="3"/>
  <c r="S177" i="3" s="1"/>
  <c r="AA177" i="3" s="1"/>
  <c r="R178" i="3"/>
  <c r="S178" i="3" s="1"/>
  <c r="AA178" i="3" s="1"/>
  <c r="R190" i="3"/>
  <c r="S190" i="3" s="1"/>
  <c r="R195" i="3"/>
  <c r="S195" i="3" s="1"/>
  <c r="AA195" i="3" s="1"/>
  <c r="R193" i="3"/>
  <c r="S193" i="3" s="1"/>
  <c r="AA193" i="3" s="1"/>
  <c r="R180" i="3"/>
  <c r="S180" i="3" s="1"/>
  <c r="AA180" i="3" s="1"/>
  <c r="R182" i="3"/>
  <c r="S182" i="3" s="1"/>
  <c r="AA182" i="3" s="1"/>
  <c r="R179" i="3"/>
  <c r="S179" i="3" s="1"/>
  <c r="AA179" i="3" s="1"/>
  <c r="R183" i="3"/>
  <c r="S183" i="3" s="1"/>
  <c r="AA183" i="3" s="1"/>
  <c r="R189" i="3"/>
  <c r="S189" i="3" s="1"/>
  <c r="AA189" i="3" s="1"/>
  <c r="R188" i="3"/>
  <c r="S188" i="3" s="1"/>
  <c r="AA188" i="3" s="1"/>
  <c r="R82" i="3"/>
  <c r="S82" i="3" s="1"/>
  <c r="AA82" i="3" s="1"/>
  <c r="R60" i="3"/>
  <c r="S60" i="3" s="1"/>
  <c r="AA60" i="3" s="1"/>
  <c r="R67" i="3"/>
  <c r="S67" i="3" s="1"/>
  <c r="AA67" i="3" s="1"/>
  <c r="R141" i="3"/>
  <c r="S141" i="3" s="1"/>
  <c r="AA141" i="3" s="1"/>
  <c r="R30" i="3"/>
  <c r="S30" i="3" s="1"/>
  <c r="R142" i="3"/>
  <c r="S142" i="3" s="1"/>
  <c r="R79" i="3"/>
  <c r="S79" i="3" s="1"/>
  <c r="R38" i="3"/>
  <c r="S38" i="3" s="1"/>
  <c r="R114" i="3"/>
  <c r="S114" i="3" s="1"/>
  <c r="R49" i="3"/>
  <c r="S49" i="3" s="1"/>
  <c r="AA49" i="3" s="1"/>
  <c r="R80" i="3"/>
  <c r="S80" i="3" s="1"/>
  <c r="AA80" i="3" s="1"/>
  <c r="R167" i="3"/>
  <c r="S167" i="3" s="1"/>
  <c r="R91" i="3"/>
  <c r="S91" i="3" s="1"/>
  <c r="AA91" i="3" s="1"/>
  <c r="R171" i="3"/>
  <c r="S171" i="3" s="1"/>
  <c r="AA171" i="3" s="1"/>
  <c r="R72" i="3"/>
  <c r="S72" i="3" s="1"/>
  <c r="AA72" i="3" s="1"/>
  <c r="R95" i="3"/>
  <c r="S95" i="3" s="1"/>
  <c r="AA95" i="3" s="1"/>
  <c r="R20" i="3"/>
  <c r="S20" i="3" s="1"/>
  <c r="AA20" i="3" s="1"/>
  <c r="R54" i="3"/>
  <c r="S54" i="3" s="1"/>
  <c r="AA54" i="3" s="1"/>
  <c r="R65" i="3"/>
  <c r="S65" i="3" s="1"/>
  <c r="AA65" i="3" s="1"/>
  <c r="R103" i="3"/>
  <c r="S103" i="3" s="1"/>
  <c r="AA103" i="3" s="1"/>
  <c r="R136" i="3"/>
  <c r="S136" i="3" s="1"/>
  <c r="AA136" i="3" s="1"/>
  <c r="R100" i="3"/>
  <c r="S100" i="3" s="1"/>
  <c r="R107" i="3"/>
  <c r="S107" i="3" s="1"/>
  <c r="AA107" i="3" s="1"/>
  <c r="R14" i="3"/>
  <c r="S14" i="3" s="1"/>
  <c r="AA14" i="3" s="1"/>
  <c r="R144" i="3"/>
  <c r="S144" i="3" s="1"/>
  <c r="AA144" i="3" s="1"/>
  <c r="R108" i="3"/>
  <c r="S108" i="3" s="1"/>
  <c r="AA108" i="3" s="1"/>
  <c r="R116" i="3"/>
  <c r="S116" i="3" s="1"/>
  <c r="AA116" i="3" s="1"/>
  <c r="R11" i="3"/>
  <c r="S11" i="3" s="1"/>
  <c r="R115" i="3"/>
  <c r="S115" i="3" s="1"/>
  <c r="AA115" i="3" s="1"/>
  <c r="R78" i="3"/>
  <c r="S78" i="3" s="1"/>
  <c r="AA78" i="3" s="1"/>
  <c r="R119" i="3"/>
  <c r="S119" i="3" s="1"/>
  <c r="R8" i="3"/>
  <c r="S8" i="3" s="1"/>
  <c r="AA8" i="3" s="1"/>
  <c r="R25" i="3"/>
  <c r="S25" i="3" s="1"/>
  <c r="R3" i="3"/>
  <c r="S3" i="3" s="1"/>
  <c r="AA3" i="3" s="1"/>
  <c r="R37" i="3"/>
  <c r="S37" i="3" s="1"/>
  <c r="AA37" i="3" s="1"/>
  <c r="R164" i="3"/>
  <c r="S164" i="3" s="1"/>
  <c r="AA164" i="3" s="1"/>
  <c r="R26" i="3"/>
  <c r="S26" i="3" s="1"/>
  <c r="AA26" i="3" s="1"/>
  <c r="R131" i="3"/>
  <c r="S131" i="3" s="1"/>
  <c r="AA131" i="3" s="1"/>
  <c r="R15" i="3"/>
  <c r="S15" i="3" s="1"/>
  <c r="AA15" i="3" s="1"/>
  <c r="R94" i="3"/>
  <c r="S94" i="3" s="1"/>
  <c r="R161" i="3"/>
  <c r="S161" i="3" s="1"/>
  <c r="AA161" i="3" s="1"/>
  <c r="R140" i="3"/>
  <c r="S140" i="3" s="1"/>
  <c r="AA140" i="3" s="1"/>
  <c r="R34" i="3"/>
  <c r="S34" i="3" s="1"/>
  <c r="AA34" i="3" s="1"/>
  <c r="R165" i="3"/>
  <c r="S165" i="3" s="1"/>
  <c r="AA165" i="3" s="1"/>
  <c r="R12" i="3"/>
  <c r="S12" i="3" s="1"/>
  <c r="AA12" i="3" s="1"/>
  <c r="R102" i="3"/>
  <c r="S102" i="3" s="1"/>
  <c r="R169" i="3"/>
  <c r="S169" i="3" s="1"/>
  <c r="R128" i="3"/>
  <c r="S128" i="3" s="1"/>
  <c r="AA128" i="3" s="1"/>
  <c r="R57" i="3"/>
  <c r="S57" i="3" s="1"/>
  <c r="AA57" i="3" s="1"/>
  <c r="R151" i="3"/>
  <c r="S151" i="3" s="1"/>
  <c r="AA151" i="3" s="1"/>
  <c r="R61" i="3"/>
  <c r="S61" i="3" s="1"/>
  <c r="AA61" i="3" s="1"/>
  <c r="R155" i="3"/>
  <c r="S155" i="3" s="1"/>
  <c r="AA155" i="3" s="1"/>
  <c r="R50" i="3"/>
  <c r="S50" i="3" s="1"/>
  <c r="AA50" i="3" s="1"/>
  <c r="R28" i="3"/>
  <c r="S28" i="3" s="1"/>
  <c r="R35" i="3"/>
  <c r="S35" i="3" s="1"/>
  <c r="R146" i="3"/>
  <c r="S146" i="3" s="1"/>
  <c r="R137" i="3"/>
  <c r="S137" i="3" s="1"/>
  <c r="AA137" i="3" s="1"/>
  <c r="R73" i="3"/>
  <c r="S73" i="3" s="1"/>
  <c r="AA73" i="3" s="1"/>
  <c r="R117" i="3"/>
  <c r="S117" i="3" s="1"/>
  <c r="R77" i="3"/>
  <c r="S77" i="3" s="1"/>
  <c r="R121" i="3"/>
  <c r="S121" i="3" s="1"/>
  <c r="AA121" i="3" s="1"/>
  <c r="R23" i="3"/>
  <c r="S23" i="3" s="1"/>
  <c r="R47" i="3"/>
  <c r="S47" i="3" s="1"/>
  <c r="R13" i="3"/>
  <c r="S13" i="3" s="1"/>
  <c r="AA13" i="3" s="1"/>
  <c r="R85" i="3"/>
  <c r="S85" i="3" s="1"/>
  <c r="AA85" i="3" s="1"/>
  <c r="R129" i="3"/>
  <c r="S129" i="3" s="1"/>
  <c r="AA129" i="3" s="1"/>
  <c r="R48" i="3"/>
  <c r="S48" i="3" s="1"/>
  <c r="R55" i="3"/>
  <c r="S55" i="3" s="1"/>
  <c r="AA55" i="3" s="1"/>
  <c r="R166" i="3"/>
  <c r="S166" i="3" s="1"/>
  <c r="AA166" i="3" s="1"/>
  <c r="R52" i="3"/>
  <c r="S52" i="3" s="1"/>
  <c r="AA52" i="3" s="1"/>
  <c r="R59" i="3"/>
  <c r="S59" i="3" s="1"/>
  <c r="AA59" i="3" s="1"/>
  <c r="R170" i="3"/>
  <c r="S170" i="3" s="1"/>
  <c r="AA170" i="3" s="1"/>
  <c r="R40" i="3"/>
  <c r="S40" i="3" s="1"/>
  <c r="AA40" i="3" s="1"/>
  <c r="R112" i="3"/>
  <c r="S112" i="3" s="1"/>
  <c r="AA112" i="3" s="1"/>
  <c r="R101" i="3"/>
  <c r="S101" i="3" s="1"/>
  <c r="R138" i="3"/>
  <c r="S138" i="3" s="1"/>
  <c r="AA138" i="3" s="1"/>
  <c r="R18" i="3"/>
  <c r="S18" i="3" s="1"/>
  <c r="AA18" i="3" s="1"/>
  <c r="R64" i="3"/>
  <c r="S64" i="3" s="1"/>
  <c r="AA64" i="3" s="1"/>
  <c r="R71" i="3"/>
  <c r="S71" i="3" s="1"/>
  <c r="R68" i="3"/>
  <c r="S68" i="3" s="1"/>
  <c r="AA68" i="3" s="1"/>
  <c r="R75" i="3"/>
  <c r="S75" i="3" s="1"/>
  <c r="AA75" i="3" s="1"/>
  <c r="R2" i="3"/>
  <c r="S2" i="3" s="1"/>
  <c r="R98" i="3"/>
  <c r="S98" i="3" s="1"/>
  <c r="AA98" i="3" s="1"/>
  <c r="R159" i="3"/>
  <c r="S159" i="3" s="1"/>
  <c r="AA159" i="3" s="1"/>
  <c r="R76" i="3"/>
  <c r="S76" i="3" s="1"/>
  <c r="AA76" i="3" s="1"/>
  <c r="R83" i="3"/>
  <c r="S83" i="3" s="1"/>
  <c r="R163" i="3"/>
  <c r="S163" i="3" s="1"/>
  <c r="AA163" i="3" s="1"/>
  <c r="R7" i="3"/>
  <c r="S7" i="3" s="1"/>
  <c r="R42" i="3"/>
  <c r="S42" i="3" s="1"/>
  <c r="R118" i="3"/>
  <c r="S118" i="3" s="1"/>
  <c r="AA118" i="3" s="1"/>
  <c r="R110" i="3"/>
  <c r="S110" i="3" s="1"/>
  <c r="R46" i="3"/>
  <c r="S46" i="3" s="1"/>
  <c r="R122" i="3"/>
  <c r="S122" i="3" s="1"/>
  <c r="R123" i="3"/>
  <c r="S123" i="3" s="1"/>
  <c r="AA123" i="3" s="1"/>
  <c r="R92" i="3"/>
  <c r="S92" i="3" s="1"/>
  <c r="AA92" i="3" s="1"/>
  <c r="R99" i="3"/>
  <c r="S99" i="3" s="1"/>
  <c r="AA99" i="3" s="1"/>
  <c r="R24" i="3"/>
  <c r="S24" i="3" s="1"/>
  <c r="AA24" i="3" s="1"/>
  <c r="R58" i="3"/>
  <c r="S58" i="3" s="1"/>
  <c r="AA58" i="3" s="1"/>
  <c r="R145" i="3"/>
  <c r="S145" i="3" s="1"/>
  <c r="AA145" i="3" s="1"/>
  <c r="R153" i="3"/>
  <c r="S153" i="3" s="1"/>
  <c r="AA153" i="3" s="1"/>
  <c r="R62" i="3"/>
  <c r="S62" i="3" s="1"/>
  <c r="R149" i="3"/>
  <c r="S149" i="3" s="1"/>
  <c r="R88" i="3"/>
  <c r="S88" i="3" s="1"/>
  <c r="R109" i="3"/>
  <c r="S109" i="3" s="1"/>
  <c r="AA109" i="3" s="1"/>
  <c r="R9" i="3"/>
  <c r="S9" i="3" s="1"/>
  <c r="AA9" i="3" s="1"/>
  <c r="R70" i="3"/>
  <c r="S70" i="3" s="1"/>
  <c r="R157" i="3"/>
  <c r="S157" i="3" s="1"/>
  <c r="AA157" i="3" s="1"/>
  <c r="R81" i="3"/>
  <c r="S81" i="3" s="1"/>
  <c r="R111" i="3"/>
  <c r="S111" i="3" s="1"/>
  <c r="AA111" i="3" s="1"/>
  <c r="R120" i="3"/>
  <c r="S120" i="3" s="1"/>
  <c r="AA120" i="3" s="1"/>
  <c r="R152" i="3"/>
  <c r="S152" i="3" s="1"/>
  <c r="AA152" i="3" s="1"/>
  <c r="R29" i="3"/>
  <c r="S29" i="3" s="1"/>
  <c r="AA29" i="3" s="1"/>
  <c r="R124" i="3"/>
  <c r="S124" i="3" s="1"/>
  <c r="AA124" i="3" s="1"/>
  <c r="R156" i="3"/>
  <c r="S156" i="3" s="1"/>
  <c r="AA156" i="3" s="1"/>
  <c r="R21" i="3"/>
  <c r="S21" i="3" s="1"/>
  <c r="AA21" i="3" s="1"/>
  <c r="R105" i="3"/>
  <c r="S105" i="3" s="1"/>
  <c r="AA105" i="3" s="1"/>
  <c r="R33" i="3"/>
  <c r="S33" i="3" s="1"/>
  <c r="AA33" i="3" s="1"/>
  <c r="R56" i="3"/>
  <c r="S56" i="3" s="1"/>
  <c r="AA56" i="3" s="1"/>
  <c r="R143" i="3"/>
  <c r="S143" i="3" s="1"/>
  <c r="AA143" i="3" s="1"/>
  <c r="R87" i="3"/>
  <c r="S87" i="3" s="1"/>
  <c r="AA87" i="3" s="1"/>
  <c r="R84" i="3"/>
  <c r="S84" i="3" s="1"/>
  <c r="AA84" i="3" s="1"/>
  <c r="R130" i="3"/>
  <c r="S130" i="3" s="1"/>
  <c r="AA130" i="3" s="1"/>
  <c r="R96" i="3"/>
  <c r="S96" i="3" s="1"/>
  <c r="AA96" i="3" s="1"/>
  <c r="R148" i="3"/>
  <c r="S148" i="3" s="1"/>
  <c r="R74" i="3"/>
  <c r="S74" i="3" s="1"/>
  <c r="AA74" i="3" s="1"/>
  <c r="R10" i="3"/>
  <c r="R160" i="3"/>
  <c r="S160" i="3" s="1"/>
  <c r="AA160" i="3" s="1"/>
  <c r="R132" i="3"/>
  <c r="S132" i="3" s="1"/>
  <c r="AA132" i="3" s="1"/>
  <c r="R90" i="3"/>
  <c r="S90" i="3" s="1"/>
  <c r="R104" i="3"/>
  <c r="S104" i="3" s="1"/>
  <c r="R125" i="3"/>
  <c r="S125" i="3" s="1"/>
  <c r="R22" i="3"/>
  <c r="S22" i="3" s="1"/>
  <c r="R86" i="3"/>
  <c r="S86" i="3" s="1"/>
  <c r="AA86" i="3" s="1"/>
  <c r="R127" i="3"/>
  <c r="R97" i="3"/>
  <c r="S97" i="3" s="1"/>
  <c r="R41" i="3"/>
  <c r="S41" i="3" s="1"/>
  <c r="R135" i="3"/>
  <c r="S135" i="3" s="1"/>
  <c r="AA135" i="3" s="1"/>
  <c r="R168" i="3"/>
  <c r="S168" i="3" s="1"/>
  <c r="AA168" i="3" s="1"/>
  <c r="R45" i="3"/>
  <c r="S45" i="3" s="1"/>
  <c r="AA45" i="3" s="1"/>
  <c r="R139" i="3"/>
  <c r="S139" i="3" s="1"/>
  <c r="AA139" i="3" s="1"/>
  <c r="R172" i="3"/>
  <c r="S172" i="3" s="1"/>
  <c r="AA172" i="3" s="1"/>
  <c r="R5" i="3"/>
  <c r="S5" i="3" s="1"/>
  <c r="AA5" i="3" s="1"/>
  <c r="R17" i="3"/>
  <c r="S17" i="3" s="1"/>
  <c r="AA17" i="3" s="1"/>
  <c r="R53" i="3"/>
  <c r="S53" i="3" s="1"/>
  <c r="AA53" i="3" s="1"/>
  <c r="R147" i="3"/>
  <c r="S147" i="3" s="1"/>
  <c r="AA147" i="3" s="1"/>
  <c r="R16" i="3"/>
  <c r="S16" i="3" s="1"/>
  <c r="R106" i="3"/>
  <c r="S106" i="3" s="1"/>
  <c r="R19" i="3"/>
  <c r="S19" i="3" s="1"/>
  <c r="R27" i="3"/>
  <c r="S27" i="3" s="1"/>
  <c r="AA27" i="3" s="1"/>
  <c r="R6" i="3"/>
  <c r="S6" i="3" s="1"/>
  <c r="AA6" i="3" s="1"/>
  <c r="R31" i="3"/>
  <c r="S31" i="3" s="1"/>
  <c r="R69" i="3"/>
  <c r="S69" i="3" s="1"/>
  <c r="R113" i="3"/>
  <c r="S113" i="3" s="1"/>
  <c r="AA113" i="3" s="1"/>
  <c r="R32" i="3"/>
  <c r="S32" i="3" s="1"/>
  <c r="AA32" i="3" s="1"/>
  <c r="R39" i="3"/>
  <c r="S39" i="3" s="1"/>
  <c r="AA39" i="3" s="1"/>
  <c r="R150" i="3"/>
  <c r="S150" i="3" s="1"/>
  <c r="AA150" i="3" s="1"/>
  <c r="R36" i="3"/>
  <c r="S36" i="3" s="1"/>
  <c r="R43" i="3"/>
  <c r="S43" i="3" s="1"/>
  <c r="AA43" i="3" s="1"/>
  <c r="R154" i="3"/>
  <c r="S154" i="3" s="1"/>
  <c r="R66" i="3"/>
  <c r="S66" i="3" s="1"/>
  <c r="R158" i="3"/>
  <c r="S158" i="3" s="1"/>
  <c r="AA158" i="3" s="1"/>
  <c r="R44" i="3"/>
  <c r="S44" i="3" s="1"/>
  <c r="AA44" i="3" s="1"/>
  <c r="R51" i="3"/>
  <c r="S51" i="3" s="1"/>
  <c r="AA51" i="3" s="1"/>
  <c r="R162" i="3"/>
  <c r="S162" i="3" s="1"/>
  <c r="AA162" i="3" s="1"/>
  <c r="R126" i="3"/>
  <c r="S126" i="3" s="1"/>
  <c r="AA126" i="3" s="1"/>
  <c r="R89" i="3"/>
  <c r="S89" i="3" s="1"/>
  <c r="R133" i="3"/>
  <c r="S133" i="3" s="1"/>
  <c r="AA133" i="3" s="1"/>
  <c r="R93" i="3"/>
  <c r="S93" i="3" s="1"/>
  <c r="R134" i="3"/>
  <c r="S134" i="3" s="1"/>
  <c r="AA134" i="3" s="1"/>
  <c r="T35" i="3" l="1"/>
  <c r="AA2" i="3"/>
  <c r="AA71" i="3"/>
  <c r="T78" i="3"/>
  <c r="AA149" i="3"/>
  <c r="T166" i="3"/>
  <c r="T6" i="3"/>
  <c r="AA23" i="3"/>
  <c r="T27" i="3"/>
  <c r="AA28" i="3"/>
  <c r="T30" i="3"/>
  <c r="AA187" i="3"/>
  <c r="T197" i="3"/>
  <c r="T59" i="3"/>
  <c r="T88" i="3"/>
  <c r="AA89" i="3"/>
  <c r="T113" i="3"/>
  <c r="T39" i="3"/>
  <c r="AA62" i="3"/>
  <c r="T22" i="3"/>
  <c r="T45" i="3"/>
  <c r="AA7" i="3"/>
  <c r="AA167" i="3"/>
  <c r="T186" i="3"/>
  <c r="AA70" i="3"/>
  <c r="AA36" i="3"/>
  <c r="AA31" i="3"/>
  <c r="AA125" i="3"/>
  <c r="AA88" i="3"/>
  <c r="AA110" i="3"/>
  <c r="AA48" i="3"/>
  <c r="AA169" i="3"/>
  <c r="AA79" i="3"/>
  <c r="AA102" i="3"/>
  <c r="AA100" i="3"/>
  <c r="AA142" i="3"/>
  <c r="AA114" i="3"/>
  <c r="AA93" i="3"/>
  <c r="AA19" i="3"/>
  <c r="AA148" i="3"/>
  <c r="AA81" i="3"/>
  <c r="AA46" i="3"/>
  <c r="AA11" i="3"/>
  <c r="AA190" i="3"/>
  <c r="AA47" i="3"/>
  <c r="AA117" i="3"/>
  <c r="AA119" i="3"/>
  <c r="AA16" i="3"/>
  <c r="AA104" i="3"/>
  <c r="AA83" i="3"/>
  <c r="AA90" i="3"/>
  <c r="AA122" i="3"/>
  <c r="AA25" i="3"/>
  <c r="AA30" i="3"/>
  <c r="AA185" i="3"/>
  <c r="AA154" i="3"/>
  <c r="AA106" i="3"/>
  <c r="AA97" i="3"/>
  <c r="AA101" i="3"/>
  <c r="AA35" i="3"/>
  <c r="S127" i="3"/>
  <c r="T148" i="3" s="1"/>
  <c r="AA66" i="3"/>
  <c r="AA69" i="3"/>
  <c r="AA41" i="3"/>
  <c r="AA22" i="3"/>
  <c r="AA77" i="3"/>
  <c r="AA146" i="3"/>
  <c r="AA94" i="3"/>
  <c r="AA38" i="3"/>
  <c r="AA42" i="3"/>
  <c r="R63" i="3"/>
  <c r="S63" i="3" s="1"/>
  <c r="AA63" i="3" s="1"/>
  <c r="S10" i="3"/>
  <c r="AA10" i="3" s="1"/>
  <c r="AE2" i="3" l="1"/>
  <c r="AE7" i="3" s="1"/>
  <c r="AE12" i="3"/>
  <c r="T70" i="3"/>
  <c r="T17" i="3"/>
  <c r="AA127" i="3"/>
  <c r="AD2" i="3" s="1"/>
</calcChain>
</file>

<file path=xl/sharedStrings.xml><?xml version="1.0" encoding="utf-8"?>
<sst xmlns="http://schemas.openxmlformats.org/spreadsheetml/2006/main" count="619" uniqueCount="425">
  <si>
    <t>totalnonadaptorreads</t>
  </si>
  <si>
    <t>totalreadcounts</t>
  </si>
  <si>
    <t>adaptorreadcounts</t>
  </si>
  <si>
    <t>uL</t>
  </si>
  <si>
    <t>nL</t>
  </si>
  <si>
    <t>Type of Sample</t>
  </si>
  <si>
    <t>Sample</t>
  </si>
  <si>
    <t>Control</t>
  </si>
  <si>
    <t>Number of Entries</t>
  </si>
  <si>
    <t>Number of Samples</t>
  </si>
  <si>
    <t>Number of Controls</t>
  </si>
  <si>
    <t>%Read for Sample</t>
  </si>
  <si>
    <t>%Read for Control</t>
  </si>
  <si>
    <t>% Adapter Reads</t>
  </si>
  <si>
    <t>%Goal for Sample</t>
  </si>
  <si>
    <t>%Goal for Control</t>
  </si>
  <si>
    <t>Total non adapter reads</t>
  </si>
  <si>
    <t>portion actual read</t>
  </si>
  <si>
    <t>Goal</t>
  </si>
  <si>
    <t>Adjusted to Min</t>
  </si>
  <si>
    <t>25nL Ceiling</t>
  </si>
  <si>
    <t>mutliplier</t>
  </si>
  <si>
    <t>mutiplier</t>
  </si>
  <si>
    <t>Adjust to Max</t>
  </si>
  <si>
    <t>total reads</t>
  </si>
  <si>
    <t>% sample</t>
  </si>
  <si>
    <t>C20</t>
  </si>
  <si>
    <t>E20</t>
  </si>
  <si>
    <t>G20</t>
  </si>
  <si>
    <t>I20</t>
  </si>
  <si>
    <t>K20</t>
  </si>
  <si>
    <t>C22</t>
  </si>
  <si>
    <t>E22</t>
  </si>
  <si>
    <t>G22</t>
  </si>
  <si>
    <t>I22</t>
  </si>
  <si>
    <t>C10</t>
  </si>
  <si>
    <t>E10</t>
  </si>
  <si>
    <t>G10</t>
  </si>
  <si>
    <t>I10</t>
  </si>
  <si>
    <t>K10</t>
  </si>
  <si>
    <t>M10</t>
  </si>
  <si>
    <t>C12</t>
  </si>
  <si>
    <t>E12</t>
  </si>
  <si>
    <t>C11</t>
  </si>
  <si>
    <t>E11</t>
  </si>
  <si>
    <t>G11</t>
  </si>
  <si>
    <t>I11</t>
  </si>
  <si>
    <t>K11</t>
  </si>
  <si>
    <t>M11</t>
  </si>
  <si>
    <t>C13</t>
  </si>
  <si>
    <t>E13</t>
  </si>
  <si>
    <t>G13</t>
  </si>
  <si>
    <t>I13</t>
  </si>
  <si>
    <t>K13</t>
  </si>
  <si>
    <t>M13</t>
  </si>
  <si>
    <t>C15</t>
  </si>
  <si>
    <t>E15</t>
  </si>
  <si>
    <t>G15</t>
  </si>
  <si>
    <t>I15</t>
  </si>
  <si>
    <t>K15</t>
  </si>
  <si>
    <t>M15</t>
  </si>
  <si>
    <t>C17</t>
  </si>
  <si>
    <t>E17</t>
  </si>
  <si>
    <t>G17</t>
  </si>
  <si>
    <t>I17</t>
  </si>
  <si>
    <t>K17</t>
  </si>
  <si>
    <t>M17</t>
  </si>
  <si>
    <t>C19</t>
  </si>
  <si>
    <t>E19</t>
  </si>
  <si>
    <t>G19</t>
  </si>
  <si>
    <t>I19</t>
  </si>
  <si>
    <t>K19</t>
  </si>
  <si>
    <t>M19</t>
  </si>
  <si>
    <t>C21</t>
  </si>
  <si>
    <t>E21</t>
  </si>
  <si>
    <t>G21</t>
  </si>
  <si>
    <t>I21</t>
  </si>
  <si>
    <t>K21</t>
  </si>
  <si>
    <t>M21</t>
  </si>
  <si>
    <t>D11</t>
  </si>
  <si>
    <t>F11</t>
  </si>
  <si>
    <t>H11</t>
  </si>
  <si>
    <t>J11</t>
  </si>
  <si>
    <t>L11</t>
  </si>
  <si>
    <t>N11</t>
  </si>
  <si>
    <t>D13</t>
  </si>
  <si>
    <t>F13</t>
  </si>
  <si>
    <t>H13</t>
  </si>
  <si>
    <t>J13</t>
  </si>
  <si>
    <t>L13</t>
  </si>
  <si>
    <t>N13</t>
  </si>
  <si>
    <t>D15</t>
  </si>
  <si>
    <t>F15</t>
  </si>
  <si>
    <t>H15</t>
  </si>
  <si>
    <t>J15</t>
  </si>
  <si>
    <t>L15</t>
  </si>
  <si>
    <t>N15</t>
  </si>
  <si>
    <t>D17</t>
  </si>
  <si>
    <t>F17</t>
  </si>
  <si>
    <t>H17</t>
  </si>
  <si>
    <t>L17</t>
  </si>
  <si>
    <t>D19</t>
  </si>
  <si>
    <t>H19</t>
  </si>
  <si>
    <t>J19</t>
  </si>
  <si>
    <t>L19</t>
  </si>
  <si>
    <t>N19</t>
  </si>
  <si>
    <t>D21</t>
  </si>
  <si>
    <t>F21</t>
  </si>
  <si>
    <t>H21</t>
  </si>
  <si>
    <t>J21</t>
  </si>
  <si>
    <t>L21</t>
  </si>
  <si>
    <t>N21</t>
  </si>
  <si>
    <t>O10</t>
  </si>
  <si>
    <t>O12</t>
  </si>
  <si>
    <t>O14</t>
  </si>
  <si>
    <t>B11</t>
  </si>
  <si>
    <t>O16</t>
  </si>
  <si>
    <t>B13</t>
  </si>
  <si>
    <t>O18</t>
  </si>
  <si>
    <t>B15</t>
  </si>
  <si>
    <t>O20</t>
  </si>
  <si>
    <t>F19</t>
  </si>
  <si>
    <t>J17</t>
  </si>
  <si>
    <t>N17</t>
  </si>
  <si>
    <t>B17</t>
  </si>
  <si>
    <t>O22</t>
  </si>
  <si>
    <t>Source Well</t>
  </si>
  <si>
    <t>B3</t>
  </si>
  <si>
    <t>B5</t>
  </si>
  <si>
    <t>times uL</t>
  </si>
  <si>
    <t>sample_iseqfilename</t>
  </si>
  <si>
    <t>nan_M22_S349_R1_001.fastq.gz</t>
  </si>
  <si>
    <t>K22</t>
  </si>
  <si>
    <t>M22</t>
  </si>
  <si>
    <t>D3</t>
  </si>
  <si>
    <t>F3</t>
  </si>
  <si>
    <t>L9</t>
  </si>
  <si>
    <t>N9</t>
  </si>
  <si>
    <t>I18</t>
  </si>
  <si>
    <t>M18</t>
  </si>
  <si>
    <t>G18</t>
  </si>
  <si>
    <t>K18</t>
  </si>
  <si>
    <t>G9</t>
  </si>
  <si>
    <t>K5</t>
  </si>
  <si>
    <t>M9</t>
  </si>
  <si>
    <t>K9</t>
  </si>
  <si>
    <t>K3</t>
  </si>
  <si>
    <t>G5</t>
  </si>
  <si>
    <t>E5</t>
  </si>
  <si>
    <t>C3</t>
  </si>
  <si>
    <t>M16</t>
  </si>
  <si>
    <t>M20</t>
  </si>
  <si>
    <t>M3</t>
  </si>
  <si>
    <t>I7</t>
  </si>
  <si>
    <t>M7</t>
  </si>
  <si>
    <t>E7</t>
  </si>
  <si>
    <t>E9</t>
  </si>
  <si>
    <t>K7</t>
  </si>
  <si>
    <t>C9</t>
  </si>
  <si>
    <t>G3</t>
  </si>
  <si>
    <t>C5</t>
  </si>
  <si>
    <t>G7</t>
  </si>
  <si>
    <t>E3</t>
  </si>
  <si>
    <t>I9</t>
  </si>
  <si>
    <t>I3</t>
  </si>
  <si>
    <t>I5</t>
  </si>
  <si>
    <t>M5</t>
  </si>
  <si>
    <t>C7</t>
  </si>
  <si>
    <t>E18</t>
  </si>
  <si>
    <t>C4</t>
  </si>
  <si>
    <t>E4</t>
  </si>
  <si>
    <t>G4</t>
  </si>
  <si>
    <t>I4</t>
  </si>
  <si>
    <t>K4</t>
  </si>
  <si>
    <t>M4</t>
  </si>
  <si>
    <t>C6</t>
  </si>
  <si>
    <t>E6</t>
  </si>
  <si>
    <t>G6</t>
  </si>
  <si>
    <t>I6</t>
  </si>
  <si>
    <t>K6</t>
  </si>
  <si>
    <t>M6</t>
  </si>
  <si>
    <t>C8</t>
  </si>
  <si>
    <t>E8</t>
  </si>
  <si>
    <t>G8</t>
  </si>
  <si>
    <t>I8</t>
  </si>
  <si>
    <t>K8</t>
  </si>
  <si>
    <t>G12</t>
  </si>
  <si>
    <t>I12</t>
  </si>
  <si>
    <t>K12</t>
  </si>
  <si>
    <t>M12</t>
  </si>
  <si>
    <t>C14</t>
  </si>
  <si>
    <t>E14</t>
  </si>
  <si>
    <t>G14</t>
  </si>
  <si>
    <t>I14</t>
  </si>
  <si>
    <t>K14</t>
  </si>
  <si>
    <t>M14</t>
  </si>
  <si>
    <t>C16</t>
  </si>
  <si>
    <t>E16</t>
  </si>
  <si>
    <t>G16</t>
  </si>
  <si>
    <t>I16</t>
  </si>
  <si>
    <t>K16</t>
  </si>
  <si>
    <t>C18</t>
  </si>
  <si>
    <t>H3</t>
  </si>
  <si>
    <t>J3</t>
  </si>
  <si>
    <t>L3</t>
  </si>
  <si>
    <t>N3</t>
  </si>
  <si>
    <t>D5</t>
  </si>
  <si>
    <t>F5</t>
  </si>
  <si>
    <t>H5</t>
  </si>
  <si>
    <t>J5</t>
  </si>
  <si>
    <t>L5</t>
  </si>
  <si>
    <t>N5</t>
  </si>
  <si>
    <t>D7</t>
  </si>
  <si>
    <t>F7</t>
  </si>
  <si>
    <t>H7</t>
  </si>
  <si>
    <t>J7</t>
  </si>
  <si>
    <t>L7</t>
  </si>
  <si>
    <t>N7</t>
  </si>
  <si>
    <t>D9</t>
  </si>
  <si>
    <t>F9</t>
  </si>
  <si>
    <t>H9</t>
  </si>
  <si>
    <t>J9</t>
  </si>
  <si>
    <t>O8</t>
  </si>
  <si>
    <t>B7</t>
  </si>
  <si>
    <t>B9</t>
  </si>
  <si>
    <t>pool concentration</t>
  </si>
  <si>
    <t>total volume</t>
  </si>
  <si>
    <t>nan_C10_S147_R1_001.fastq.gz</t>
  </si>
  <si>
    <t>nan_E10_S149_R1_001.fastq.gz</t>
  </si>
  <si>
    <t>nan_E18_S277_R1_001.fastq.gz</t>
  </si>
  <si>
    <t>nan_G10_S151_R1_001.fastq.gz</t>
  </si>
  <si>
    <t>nan_G18_S279_R1_001.fastq.gz</t>
  </si>
  <si>
    <t>nan_I10_S153_R1_001.fastq.gz</t>
  </si>
  <si>
    <t>nan_I18_S281_R1_001.fastq.gz</t>
  </si>
  <si>
    <t>nan_K08_S123_R1_001.fastq.gz</t>
  </si>
  <si>
    <t>nan_K10_S155_R1_001.fastq.gz</t>
  </si>
  <si>
    <t>nan_K18_S283_R1_001.fastq.gz</t>
  </si>
  <si>
    <t>nan_M08_S125_R1_001.fastq.gz</t>
  </si>
  <si>
    <t>nan_M10_S157_R1_001.fastq.gz</t>
  </si>
  <si>
    <t>nan_M18_S285_R1_001.fastq.gz</t>
  </si>
  <si>
    <t>RR_hela1_25ng_SEQ007_B03_S34_R1_001.fastq.gz</t>
  </si>
  <si>
    <t>RR_hela1_25ng_SEQ007_O08_S127_R1_001.fastq.gz</t>
  </si>
  <si>
    <t>RR_hela2_2-5ng_SEQ007_B05_S66_R1_001.fastq.gz</t>
  </si>
  <si>
    <t>RR_hela2_2-5ng_SEQ007_O10_S159_R1_001.fastq.gz</t>
  </si>
  <si>
    <t>RR_hela3_250pg_SEQ007_B07_S98_R1_001.fastq.gz</t>
  </si>
  <si>
    <t>RR_hela3_250pg_SEQ007_O12_S191_R1_001.fastq.gz</t>
  </si>
  <si>
    <t>RR_hela4_25pg_SEQ007_B09_S130_R1_001.fastq.gz</t>
  </si>
  <si>
    <t>RR_hela4_25pg_SEQ007_O14_S223_R1_001.fastq.gz</t>
  </si>
  <si>
    <t>RR_hela5_2-5pg_SEQ007_B11_S162_R1_001.fastq.gz</t>
  </si>
  <si>
    <t>RR_hela5_2-5pg_SEQ007_O16_S255_R1_001.fastq.gz</t>
  </si>
  <si>
    <t>RR_hela6_0-25pg_SEQ007_B13_S194_R1_001.fastq.gz</t>
  </si>
  <si>
    <t>RR_hela6_0-25pg_SEQ007_O18_S287_R1_001.fastq.gz</t>
  </si>
  <si>
    <t>RR_hela7_0-025pg_SEQ007_B15_S226_R1_001.fastq.gz</t>
  </si>
  <si>
    <t>RR_hela7_0-025pg_SEQ007_O20_S319_R1_001.fastq.gz</t>
  </si>
  <si>
    <t>RR_water_ntc_SEQ007_B17_S258_R1_001.fastq.gz</t>
  </si>
  <si>
    <t>RR_water_ntc_SEQ007_O22_S351_R1_001.fastq.gz</t>
  </si>
  <si>
    <t>M8</t>
  </si>
  <si>
    <t>10nM (concentration after 3 BC)</t>
  </si>
  <si>
    <t>percentage of 10</t>
  </si>
  <si>
    <t>EXAMPLE_00768_C12_S179_R1_001.fastq.gz</t>
  </si>
  <si>
    <t>EXAMPLE_00769_E12_S181_R1_001.fastq.gz</t>
  </si>
  <si>
    <t>EXAMPLE_00770_G12_S183_R1_001.fastq.gz</t>
  </si>
  <si>
    <t>EXAMPLE_00771_I12_S185_R1_001.fastq.gz</t>
  </si>
  <si>
    <t>EXAMPLE_00772_K12_S187_R1_001.fastq.gz</t>
  </si>
  <si>
    <t>EXAMPLE_00773_M12_S189_R1_001.fastq.gz</t>
  </si>
  <si>
    <t>EXAMPLE_00774_C14_S211_R1_001.fastq.gz</t>
  </si>
  <si>
    <t>EXAMPLE_00775_E14_S213_R1_001.fastq.gz</t>
  </si>
  <si>
    <t>EXAMPLE_00776_G14_S215_R1_001.fastq.gz</t>
  </si>
  <si>
    <t>EXAMPLE_00777_I14_S217_R1_001.fastq.gz</t>
  </si>
  <si>
    <t>EXAMPLE_00778_K14_S219_R1_001.fastq.gz</t>
  </si>
  <si>
    <t>EXAMPLE_00779_M14_S221_R1_001.fastq.gz</t>
  </si>
  <si>
    <t>EXAMPLE_00780_C16_S243_R1_001.fastq.gz</t>
  </si>
  <si>
    <t>EXAMPLE_00781_E16_S245_R1_001.fastq.gz</t>
  </si>
  <si>
    <t>EXAMPLE_00782_G16_S247_R1_001.fastq.gz</t>
  </si>
  <si>
    <t>EXAMPLE_00783_I16_S249_R1_001.fastq.gz</t>
  </si>
  <si>
    <t>EXAMPLE_00784_K16_S251_R1_001.fastq.gz</t>
  </si>
  <si>
    <t>EXAMPLE_00785_M16_S253_R1_001.fastq.gz</t>
  </si>
  <si>
    <t>EXAMPLE_00786_C18_S275_R1_001.fastq.gz</t>
  </si>
  <si>
    <t>EXAMPLE_00787_C20_S307_R1_001.fastq.gz</t>
  </si>
  <si>
    <t>EXAMPLE_00788_E20_S309_R1_001.fastq.gz</t>
  </si>
  <si>
    <t>EXAMPLE_00789_G20_S311_R1_001.fastq.gz</t>
  </si>
  <si>
    <t>EXAMPLE_00790_I20_S313_R1_001.fastq.gz</t>
  </si>
  <si>
    <t>EXAMPLE_00791_K20_S315_R1_001.fastq.gz</t>
  </si>
  <si>
    <t>EXAMPLE_00792_M20_S317_R1_001.fastq.gz</t>
  </si>
  <si>
    <t>EXAMPLE_00793_C22_S339_R1_001.fastq.gz</t>
  </si>
  <si>
    <t>EXAMPLE_00794_E22_S341_R1_001.fastq.gz</t>
  </si>
  <si>
    <t>EXAMPLE_00795_G22_S343_R1_001.fastq.gz</t>
  </si>
  <si>
    <t>EXAMPLE_00796_I22_S345_R1_001.fastq.gz</t>
  </si>
  <si>
    <t>EXAMPLE_00797_K22_S347_R1_001.fastq.gz</t>
  </si>
  <si>
    <t>EXAMPLE_00054_J15_S234_R1_001.fastq.gz</t>
  </si>
  <si>
    <t>EXAMPLE_00055_L15_S236_R1_001.fastq.gz</t>
  </si>
  <si>
    <t>EXAMPLE_00056_N15_S238_R1_001.fastq.gz</t>
  </si>
  <si>
    <t>EXAMPLE_00057_D17_S260_R1_001.fastq.gz</t>
  </si>
  <si>
    <t>EXAMPLE_00058_F17_S262_R1_001.fastq.gz</t>
  </si>
  <si>
    <t>EXAMPLE_00059_H17_S264_R1_001.fastq.gz</t>
  </si>
  <si>
    <t>EXAMPLE_00060_J17_S266_R1_001.fastq.gz</t>
  </si>
  <si>
    <t>EXAMPLE_00061_L17_S268_R1_001.fastq.gz</t>
  </si>
  <si>
    <t>EXAMPLE_00062_N17_S270_R1_001.fastq.gz</t>
  </si>
  <si>
    <t>EXAMPLE_00063_D19_S292_R1_001.fastq.gz</t>
  </si>
  <si>
    <t>EXAMPLE_00064_F19_S294_R1_001.fastq.gz</t>
  </si>
  <si>
    <t>EXAMPLE_00065_H19_S296_R1_001.fastq.gz</t>
  </si>
  <si>
    <t>EXAMPLE_00066_J19_S298_R1_001.fastq.gz</t>
  </si>
  <si>
    <t>EXAMPLE_00067_L19_S300_R1_001.fastq.gz</t>
  </si>
  <si>
    <t>EXAMPLE_00068_N19_S302_R1_001.fastq.gz</t>
  </si>
  <si>
    <t>EXAMPLE_00069_D21_S324_R1_001.fastq.gz</t>
  </si>
  <si>
    <t>EXAMPLE_00070_F21_S326_R1_001.fastq.gz</t>
  </si>
  <si>
    <t>EXAMPLE_00071_H21_S328_R1_001.fastq.gz</t>
  </si>
  <si>
    <t>EXAMPLE_00072_J21_S330_R1_001.fastq.gz</t>
  </si>
  <si>
    <t>EXAMPLE_00073_L21_S332_R1_001.fastq.gz</t>
  </si>
  <si>
    <t>EXAMPLE_00074_N21_S334_R1_001.fastq.gz</t>
  </si>
  <si>
    <t>EXAMPLE_00001_C03_S35_R1_001.fastq.gz</t>
  </si>
  <si>
    <t>EXAMPLE_00002_E03_S37_R1_001.fastq.gz</t>
  </si>
  <si>
    <t>EXAMPLE_00003_G03_S39_R1_001.fastq.gz</t>
  </si>
  <si>
    <t>EXAMPLE_00004_I03_S41_R1_001.fastq.gz</t>
  </si>
  <si>
    <t>EXAMPLE_00005_K03_S43_R1_001.fastq.gz</t>
  </si>
  <si>
    <t>EXAMPLE_00006_M03_S45_R1_001.fastq.gz</t>
  </si>
  <si>
    <t>EXAMPLE_00007_C05_S67_R1_001.fastq.gz</t>
  </si>
  <si>
    <t>EXAMPLE_00008_E05_S69_R1_001.fastq.gz</t>
  </si>
  <si>
    <t>EXAMPLE_00009_G05_S71_R1_001.fastq.gz</t>
  </si>
  <si>
    <t>EXAMPLE_00010_I05_S73_R1_001.fastq.gz</t>
  </si>
  <si>
    <t>EXAMPLE_00011_K05_S75_R1_001.fastq.gz</t>
  </si>
  <si>
    <t>EXAMPLE_00012_M05_S77_R1_001.fastq.gz</t>
  </si>
  <si>
    <t>EXAMPLE_00013_C07_S99_R1_001.fastq.gz</t>
  </si>
  <si>
    <t>EXAMPLE_00014_E07_S101_R1_001.fastq.gz</t>
  </si>
  <si>
    <t>EXAMPLE_00015_G07_S103_R1_001.fastq.gz</t>
  </si>
  <si>
    <t>EXAMPLE_00016_I07_S105_R1_001.fastq.gz</t>
  </si>
  <si>
    <t>EXAMPLE_00017_K07_S107_R1_001.fastq.gz</t>
  </si>
  <si>
    <t>EXAMPLE_00018_M07_S109_R1_001.fastq.gz</t>
  </si>
  <si>
    <t>EXAMPLE_00019_C09_S131_R1_001.fastq.gz</t>
  </si>
  <si>
    <t>EXAMPLE_00020_E09_S133_R1_001.fastq.gz</t>
  </si>
  <si>
    <t>EXAMPLE_00021_G09_S135_R1_001.fastq.gz</t>
  </si>
  <si>
    <t>EXAMPLE_00022_I09_S137_R1_001.fastq.gz</t>
  </si>
  <si>
    <t>EXAMPLE_00023_K09_S139_R1_001.fastq.gz</t>
  </si>
  <si>
    <t>EXAMPLE_00024_M09_S141_R1_001.fastq.gz</t>
  </si>
  <si>
    <t>EXAMPLE_00025_C11_S163_R1_001.fastq.gz</t>
  </si>
  <si>
    <t>EXAMPLE_00026_E11_S165_R1_001.fastq.gz</t>
  </si>
  <si>
    <t>EXAMPLE_00027_G11_S167_R1_001.fastq.gz</t>
  </si>
  <si>
    <t>EXAMPLE_00028_I11_S169_R1_001.fastq.gz</t>
  </si>
  <si>
    <t>EXAMPLE_00029_K11_S171_R1_001.fastq.gz</t>
  </si>
  <si>
    <t>EXAMPLE_00030_M11_S173_R1_001.fastq.gz</t>
  </si>
  <si>
    <t>EXAMPLE_00031_C13_S195_R1_001.fastq.gz</t>
  </si>
  <si>
    <t>EXAMPLE_00032_E13_S197_R1_001.fastq.gz</t>
  </si>
  <si>
    <t>EXAMPLE_00033_G13_S199_R1_001.fastq.gz</t>
  </si>
  <si>
    <t>EXAMPLE_00034_I13_S201_R1_001.fastq.gz</t>
  </si>
  <si>
    <t>EXAMPLE_00035_K13_S203_R1_001.fastq.gz</t>
  </si>
  <si>
    <t>EXAMPLE_00036_M13_S205_R1_001.fastq.gz</t>
  </si>
  <si>
    <t>EXAMPLE_00037_C15_S227_R1_001.fastq.gz</t>
  </si>
  <si>
    <t>EXAMPLE_00038_E15_S229_R1_001.fastq.gz</t>
  </si>
  <si>
    <t>EXAMPLE_00039_G15_S231_R1_001.fastq.gz</t>
  </si>
  <si>
    <t>EXAMPLE_00040_I15_S233_R1_001.fastq.gz</t>
  </si>
  <si>
    <t>EXAMPLE_00041_K15_S235_R1_001.fastq.gz</t>
  </si>
  <si>
    <t>EXAMPLE_00042_M15_S237_R1_001.fastq.gz</t>
  </si>
  <si>
    <t>EXAMPLE_00043_C17_S259_R1_001.fastq.gz</t>
  </si>
  <si>
    <t>EXAMPLE_00044_E17_S261_R1_001.fastq.gz</t>
  </si>
  <si>
    <t>EXAMPLE_00045_G17_S263_R1_001.fastq.gz</t>
  </si>
  <si>
    <t>EXAMPLE_00046_I17_S265_R1_001.fastq.gz</t>
  </si>
  <si>
    <t>EXAMPLE_00047_K17_S267_R1_001.fastq.gz</t>
  </si>
  <si>
    <t>EXAMPLE_00048_M17_S269_R1_001.fastq.gz</t>
  </si>
  <si>
    <t>EXAMPLE_00049_C19_S291_R1_001.fastq.gz</t>
  </si>
  <si>
    <t>EXAMPLE_00050_E19_S293_R1_001.fastq.gz</t>
  </si>
  <si>
    <t>EXAMPLE_00051_G19_S295_R1_001.fastq.gz</t>
  </si>
  <si>
    <t>EXAMPLE_00052_I19_S297_R1_001.fastq.gz</t>
  </si>
  <si>
    <t>EXAMPLE_00053_K19_S299_R1_001.fastq.gz</t>
  </si>
  <si>
    <t>EXAMPLE_00054_M19_S301_R1_001.fastq.gz</t>
  </si>
  <si>
    <t>EXAMPLE_00055_C21_S323_R1_001.fastq.gz</t>
  </si>
  <si>
    <t>EXAMPLE_00056_E21_S325_R1_001.fastq.gz</t>
  </si>
  <si>
    <t>EXAMPLE_00057_G21_S327_R1_001.fastq.gz</t>
  </si>
  <si>
    <t>EXAMPLE_00058_I21_S329_R1_001.fastq.gz</t>
  </si>
  <si>
    <t>EXAMPLE_00059_K21_S331_R1_001.fastq.gz</t>
  </si>
  <si>
    <t>EXAMPLE_00060_M21_S333_R1_001.fastq.gz</t>
  </si>
  <si>
    <t>EXAMPLE_00061_D03_S36_R1_001.fastq.gz</t>
  </si>
  <si>
    <t>EXAMPLE_00062_F03_S38_R1_001.fastq.gz</t>
  </si>
  <si>
    <t>EXAMPLE_00063_H03_S40_R1_001.fastq.gz</t>
  </si>
  <si>
    <t>EXAMPLE_00064_J03_S42_R1_001.fastq.gz</t>
  </si>
  <si>
    <t>EXAMPLE_00065_L03_S44_R1_001.fastq.gz</t>
  </si>
  <si>
    <t>EXAMPLE_00066_N03_S46_R1_001.fastq.gz</t>
  </si>
  <si>
    <t>EXAMPLE_00067_D05_S68_R1_001.fastq.gz</t>
  </si>
  <si>
    <t>EXAMPLE_00068_F05_S70_R1_001.fastq.gz</t>
  </si>
  <si>
    <t>EXAMPLE_00069_H05_S72_R1_001.fastq.gz</t>
  </si>
  <si>
    <t>EXAMPLE_00070_J05_S74_R1_001.fastq.gz</t>
  </si>
  <si>
    <t>EXAMPLE_00071_L05_S76_R1_001.fastq.gz</t>
  </si>
  <si>
    <t>EXAMPLE_00072_N05_S78_R1_001.fastq.gz</t>
  </si>
  <si>
    <t>EXAMPLE_00073_D07_S100_R1_001.fastq.gz</t>
  </si>
  <si>
    <t>EXAMPLE_00074_F07_S102_R1_001.fastq.gz</t>
  </si>
  <si>
    <t>EXAMPLE_00075_H07_S104_R1_001.fastq.gz</t>
  </si>
  <si>
    <t>EXAMPLE_00076_J07_S106_R1_001.fastq.gz</t>
  </si>
  <si>
    <t>EXAMPLE_00077_L07_S108_R1_001.fastq.gz</t>
  </si>
  <si>
    <t>EXAMPLE_00078_N07_S110_R1_001.fastq.gz</t>
  </si>
  <si>
    <t>EXAMPLE_00079_D09_S132_R1_001.fastq.gz</t>
  </si>
  <si>
    <t>EXAMPLE_00080_F09_S134_R1_001.fastq.gz</t>
  </si>
  <si>
    <t>EXAMPLE_00081_H09_S136_R1_001.fastq.gz</t>
  </si>
  <si>
    <t>EXAMPLE_00082_J09_S138_R1_001.fastq.gz</t>
  </si>
  <si>
    <t>EXAMPLE_00083_L09_S140_R1_001.fastq.gz</t>
  </si>
  <si>
    <t>EXAMPLE_00084_N09_S142_R1_001.fastq.gz</t>
  </si>
  <si>
    <t>EXAMPLE_00085_D11_S164_R1_001.fastq.gz</t>
  </si>
  <si>
    <t>EXAMPLE_00086_F11_S166_R1_001.fastq.gz</t>
  </si>
  <si>
    <t>EXAMPLE_00087_H11_S168_R1_001.fastq.gz</t>
  </si>
  <si>
    <t>EXAMPLE_00088_J11_S170_R1_001.fastq.gz</t>
  </si>
  <si>
    <t>EXAMPLE_00089_L11_S172_R1_001.fastq.gz</t>
  </si>
  <si>
    <t>EXAMPLE_00090_N11_S174_R1_001.fastq.gz</t>
  </si>
  <si>
    <t>EXAMPLE_00091_D13_S196_R1_001.fastq.gz</t>
  </si>
  <si>
    <t>EXAMPLE_00092_F13_S198_R1_001.fastq.gz</t>
  </si>
  <si>
    <t>EXAMPLE_00093_H13_S200_R1_001.fastq.gz</t>
  </si>
  <si>
    <t>EXAMPLE_00094_J13_S202_R1_001.fastq.gz</t>
  </si>
  <si>
    <t>EXAMPLE_00095_L13_S204_R1_001.fastq.gz</t>
  </si>
  <si>
    <t>EXAMPLE_00096_N13_S206_R1_001.fastq.gz</t>
  </si>
  <si>
    <t>EXAMPLE_00097_D15_S228_R1_001.fastq.gz</t>
  </si>
  <si>
    <t>EXAMPLE_00098_F15_S230_R1_001.fastq.gz</t>
  </si>
  <si>
    <t>EXAMPLE_00099_H15_S232_R1_001.fastq.gz</t>
  </si>
  <si>
    <t>EXAMPLE_00175_C08_S115_R1_001.fastq.gz</t>
  </si>
  <si>
    <t>EXAMPLE_00176_E08_S117_R1_001.fastq.gz</t>
  </si>
  <si>
    <t>EXAMPLE_00177_K04_S59_R1_001.fastq.gz</t>
  </si>
  <si>
    <t>EXAMPLE_00178_G08_S119_R1_001.fastq.gz</t>
  </si>
  <si>
    <t>EXAMPLE_00179_G04_S55_R1_001.fastq.gz</t>
  </si>
  <si>
    <t>EXAMPLE_00180_E06_S85_R1_001.fastq.gz</t>
  </si>
  <si>
    <t>EXAMPLE_00181_I06_S89_R1_001.fastq.gz</t>
  </si>
  <si>
    <t>EXAMPLE_00182_I04_S57_R1_001.fastq.gz</t>
  </si>
  <si>
    <t>EXAMPLE_00183_M06_S93_R1_001.fastq.gz</t>
  </si>
  <si>
    <t>EXAMPLE_00184_K06_S91_R1_001.fastq.gz</t>
  </si>
  <si>
    <t>EXAMPLE_00185_I08_S121_R1_001.fastq.gz</t>
  </si>
  <si>
    <t>EXAMPLE_00186_E04_S53_R1_001.fastq.gz</t>
  </si>
  <si>
    <t>EXAMPLE_00187_C06_S83_R1_001.fastq.gz</t>
  </si>
  <si>
    <t>EXAMPLE_00188_M04_S61_R1_001.fastq.gz</t>
  </si>
  <si>
    <t>EXAMPLE_00189_G06_S87_R1_001.fastq.gz</t>
  </si>
  <si>
    <t>EXAMPLE_00190_C04_S51_R1_001.fastq.gz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</si>
</sst>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000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64" fontId="0" fillId="0" borderId="0" xfId="1" applyNumberFormat="1" applyFont="1" applyAlignment="1">
      <alignment horizontal="center"/>
    </xf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0" fillId="0" borderId="0" xfId="1" applyNumberFormat="1" applyFont="1"/>
    <xf numFmtId="165" fontId="3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66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5" xfId="0" applyBorder="1"/>
    <xf numFmtId="0" fontId="0" fillId="2" borderId="6" xfId="0" applyFill="1" applyBorder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3" fontId="0" fillId="0" borderId="0" xfId="2" applyFont="1"/>
    <xf numFmtId="0" fontId="0" fillId="0" borderId="0" xfId="0" applyFont="1" applyFill="1"/>
    <xf numFmtId="164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43" fontId="0" fillId="0" borderId="0" xfId="0" applyNumberFormat="1"/>
    <xf numFmtId="0" fontId="0" fillId="0" borderId="0" xfId="0" applyFont="1"/>
    <xf numFmtId="43" fontId="0" fillId="0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240-3C6A-E847-8B44-D2A8D77058CD}">
  <dimension ref="A1:AE258"/>
  <sheetViews>
    <sheetView tabSelected="1" workbookViewId="0">
      <selection activeCell="E16" sqref="E16"/>
    </sheetView>
  </sheetViews>
  <sheetFormatPr baseColWidth="10" defaultRowHeight="16" x14ac:dyDescent="0.2"/>
  <cols>
    <col min="1" max="1" width="17.5" bestFit="1" customWidth="1"/>
    <col min="2" max="2" width="13" bestFit="1" customWidth="1"/>
    <col min="5" max="5" width="48.6640625" style="27" bestFit="1" customWidth="1"/>
    <col min="6" max="6" width="11" style="27" bestFit="1" customWidth="1"/>
    <col min="7" max="7" width="19" style="25" bestFit="1" customWidth="1"/>
    <col min="8" max="8" width="14" style="25" bestFit="1" customWidth="1"/>
    <col min="9" max="9" width="16.6640625" style="25" bestFit="1" customWidth="1"/>
    <col min="10" max="10" width="14" style="29" bestFit="1" customWidth="1"/>
    <col min="11" max="11" width="15.1640625" bestFit="1" customWidth="1"/>
    <col min="12" max="12" width="16.83203125" style="14" bestFit="1" customWidth="1"/>
    <col min="13" max="13" width="12.6640625" style="11" bestFit="1" customWidth="1"/>
    <col min="14" max="14" width="14.6640625" style="17" bestFit="1" customWidth="1"/>
    <col min="15" max="15" width="14.1640625" style="17" bestFit="1" customWidth="1"/>
    <col min="16" max="16" width="11.6640625" style="18" bestFit="1" customWidth="1"/>
    <col min="17" max="17" width="12.5" style="7" bestFit="1" customWidth="1"/>
    <col min="18" max="18" width="10.83203125" style="17"/>
    <col min="19" max="19" width="10.83203125" style="7"/>
    <col min="20" max="20" width="14.83203125" style="36" customWidth="1"/>
    <col min="26" max="26" width="16.6640625" bestFit="1" customWidth="1"/>
    <col min="30" max="30" width="16.5" bestFit="1" customWidth="1"/>
  </cols>
  <sheetData>
    <row r="1" spans="1:31" ht="17" thickBot="1" x14ac:dyDescent="0.25">
      <c r="C1" t="s">
        <v>257</v>
      </c>
      <c r="D1" t="s">
        <v>25</v>
      </c>
      <c r="E1" s="26" t="s">
        <v>130</v>
      </c>
      <c r="F1" s="26" t="s">
        <v>126</v>
      </c>
      <c r="G1" s="23" t="s">
        <v>0</v>
      </c>
      <c r="H1" s="23" t="s">
        <v>1</v>
      </c>
      <c r="I1" s="23" t="s">
        <v>2</v>
      </c>
      <c r="J1" s="28" t="s">
        <v>5</v>
      </c>
      <c r="K1" s="1" t="s">
        <v>13</v>
      </c>
      <c r="L1" s="12" t="s">
        <v>17</v>
      </c>
      <c r="M1" s="10" t="s">
        <v>18</v>
      </c>
      <c r="N1" s="16" t="s">
        <v>4</v>
      </c>
      <c r="O1" s="17" t="s">
        <v>19</v>
      </c>
      <c r="P1" s="18" t="s">
        <v>21</v>
      </c>
      <c r="Q1" s="7" t="s">
        <v>23</v>
      </c>
      <c r="R1" s="17" t="s">
        <v>20</v>
      </c>
      <c r="S1" s="7" t="s">
        <v>3</v>
      </c>
      <c r="V1" s="21" t="s">
        <v>22</v>
      </c>
      <c r="W1" s="22">
        <v>2</v>
      </c>
      <c r="Z1" t="s">
        <v>258</v>
      </c>
      <c r="AA1" t="s">
        <v>129</v>
      </c>
      <c r="AD1" t="s">
        <v>225</v>
      </c>
      <c r="AE1" t="s">
        <v>226</v>
      </c>
    </row>
    <row r="2" spans="1:31" x14ac:dyDescent="0.2">
      <c r="A2" t="s">
        <v>8</v>
      </c>
      <c r="B2" s="8">
        <f>COUNTA(E:E)-1</f>
        <v>196</v>
      </c>
      <c r="C2" s="35">
        <f>6*D2/100</f>
        <v>8.6461362004533579E-4</v>
      </c>
      <c r="D2" s="35">
        <f>G2/$B$18*100</f>
        <v>1.4410227000755598E-2</v>
      </c>
      <c r="E2" t="s">
        <v>227</v>
      </c>
      <c r="F2" t="s">
        <v>35</v>
      </c>
      <c r="G2">
        <v>690</v>
      </c>
      <c r="H2">
        <v>737</v>
      </c>
      <c r="I2">
        <v>47</v>
      </c>
      <c r="J2" s="29" t="s">
        <v>7</v>
      </c>
      <c r="K2" s="2">
        <f>I2/H2</f>
        <v>6.3772048846675713E-2</v>
      </c>
      <c r="L2" s="13">
        <f>G2/$B$5</f>
        <v>1.4633268035025681E-4</v>
      </c>
      <c r="M2" s="9">
        <f>IF(J2="Sample",$B$10,$B$11)</f>
        <v>0.16666666666666666</v>
      </c>
      <c r="N2" s="19">
        <f>M2/L2</f>
        <v>1138.9572463768116</v>
      </c>
      <c r="O2" s="20">
        <f>N2*25/MIN(N:N)</f>
        <v>2318.1521739130435</v>
      </c>
      <c r="P2" s="19">
        <f t="shared" ref="P2:P33" si="0">O2*$W$1</f>
        <v>4636.304347826087</v>
      </c>
      <c r="Q2" s="15">
        <f>IF(P2&gt;30000,30000,P2)</f>
        <v>4636.304347826087</v>
      </c>
      <c r="R2" s="18">
        <f>CEILING(Q2,25)</f>
        <v>4650</v>
      </c>
      <c r="S2" s="7">
        <f>R2/1000</f>
        <v>4.6500000000000004</v>
      </c>
      <c r="T2" s="31"/>
      <c r="U2" s="17"/>
      <c r="V2" s="17"/>
      <c r="W2" s="17"/>
      <c r="Z2">
        <v>8.6461362004533579E-4</v>
      </c>
      <c r="AA2">
        <f t="shared" ref="AA2:AA33" si="1">Z2*S2</f>
        <v>4.0204533332108116E-3</v>
      </c>
      <c r="AD2">
        <f>SUM(AA2:AA197)</f>
        <v>2.4204996756654706</v>
      </c>
      <c r="AE2">
        <f>SUM(S2:S197)</f>
        <v>662.39999999999918</v>
      </c>
    </row>
    <row r="3" spans="1:31" x14ac:dyDescent="0.2">
      <c r="A3" t="s">
        <v>9</v>
      </c>
      <c r="B3">
        <f>COUNTIF(J:J,"Sample")</f>
        <v>166</v>
      </c>
      <c r="C3" s="35">
        <f t="shared" ref="C3:C66" si="2">6*D3/100</f>
        <v>3.9847410315132867E-3</v>
      </c>
      <c r="D3" s="35">
        <f t="shared" ref="D3:D66" si="3">G3/$B$18*100</f>
        <v>6.6412350525221445E-2</v>
      </c>
      <c r="E3" t="s">
        <v>228</v>
      </c>
      <c r="F3" t="s">
        <v>36</v>
      </c>
      <c r="G3">
        <v>3180</v>
      </c>
      <c r="H3">
        <v>3405</v>
      </c>
      <c r="I3">
        <v>225</v>
      </c>
      <c r="J3" s="29" t="s">
        <v>7</v>
      </c>
      <c r="K3" s="2">
        <f t="shared" ref="K3:K66" si="4">I3/H3</f>
        <v>6.6079295154185022E-2</v>
      </c>
      <c r="L3" s="13">
        <f t="shared" ref="L3:L66" si="5">G3/$B$5</f>
        <v>6.7440278770118363E-4</v>
      </c>
      <c r="M3" s="9">
        <f t="shared" ref="M3:M66" si="6">IF(J3="Sample",$B$10,$B$11)</f>
        <v>0.16666666666666666</v>
      </c>
      <c r="N3" s="19">
        <f t="shared" ref="N3:N66" si="7">M3/L3</f>
        <v>247.13223270440247</v>
      </c>
      <c r="O3" s="20">
        <f t="shared" ref="O3:O66" si="8">N3*25/MIN(N:N)</f>
        <v>502.99528301886784</v>
      </c>
      <c r="P3" s="19">
        <f t="shared" si="0"/>
        <v>1005.9905660377357</v>
      </c>
      <c r="Q3" s="15">
        <f>IF(P3&gt;30000,30000,P3)</f>
        <v>1005.9905660377357</v>
      </c>
      <c r="R3" s="18">
        <f t="shared" ref="R3:R66" si="9">CEILING(Q3,25)</f>
        <v>1025</v>
      </c>
      <c r="S3" s="7">
        <f t="shared" ref="S3:S66" si="10">R3/1000</f>
        <v>1.0249999999999999</v>
      </c>
      <c r="T3" s="31"/>
      <c r="U3" s="17"/>
      <c r="V3" s="17"/>
      <c r="W3" s="17"/>
      <c r="Z3">
        <v>3.9847410315132867E-3</v>
      </c>
      <c r="AA3">
        <f t="shared" si="1"/>
        <v>4.0843595573011185E-3</v>
      </c>
    </row>
    <row r="4" spans="1:31" x14ac:dyDescent="0.2">
      <c r="A4" t="s">
        <v>10</v>
      </c>
      <c r="B4">
        <f>COUNTIF(J:J,"Control")</f>
        <v>30</v>
      </c>
      <c r="C4" s="35">
        <f t="shared" si="2"/>
        <v>2.4672814751728498E-3</v>
      </c>
      <c r="D4" s="35">
        <f t="shared" si="3"/>
        <v>4.1121357919547498E-2</v>
      </c>
      <c r="E4" t="s">
        <v>229</v>
      </c>
      <c r="F4" t="s">
        <v>168</v>
      </c>
      <c r="G4">
        <v>1969</v>
      </c>
      <c r="H4">
        <v>2266</v>
      </c>
      <c r="I4">
        <v>297</v>
      </c>
      <c r="J4" s="29" t="s">
        <v>7</v>
      </c>
      <c r="K4" s="2">
        <f t="shared" si="4"/>
        <v>0.13106796116504854</v>
      </c>
      <c r="L4" s="13">
        <f t="shared" si="5"/>
        <v>4.1757832986906619E-4</v>
      </c>
      <c r="M4" s="9">
        <f>IF(J4="Sample",$B$10,$B$11)</f>
        <v>0.16666666666666666</v>
      </c>
      <c r="N4" s="19">
        <f t="shared" si="7"/>
        <v>399.12671406805481</v>
      </c>
      <c r="O4" s="20">
        <f t="shared" si="8"/>
        <v>812.3539867953275</v>
      </c>
      <c r="P4" s="19">
        <f t="shared" si="0"/>
        <v>1624.707973590655</v>
      </c>
      <c r="Q4" s="15">
        <f t="shared" ref="Q4:Q66" si="11">IF(P4&gt;30000,30000,P4)</f>
        <v>1624.707973590655</v>
      </c>
      <c r="R4" s="18">
        <f>CEILING(Q4,25)</f>
        <v>1625</v>
      </c>
      <c r="S4" s="7">
        <f t="shared" si="10"/>
        <v>1.625</v>
      </c>
      <c r="T4" s="31"/>
      <c r="U4" s="17"/>
      <c r="V4" s="17"/>
      <c r="W4" s="17"/>
      <c r="Z4">
        <v>2.4672814751728498E-3</v>
      </c>
      <c r="AA4">
        <f t="shared" si="1"/>
        <v>4.0093323971558811E-3</v>
      </c>
    </row>
    <row r="5" spans="1:31" x14ac:dyDescent="0.2">
      <c r="A5" t="s">
        <v>16</v>
      </c>
      <c r="B5" s="30">
        <f>SUM(G:G)</f>
        <v>4715283</v>
      </c>
      <c r="C5" s="35">
        <f t="shared" si="2"/>
        <v>1.0951772520574254E-3</v>
      </c>
      <c r="D5" s="35">
        <f t="shared" si="3"/>
        <v>1.825295420095709E-2</v>
      </c>
      <c r="E5" t="s">
        <v>230</v>
      </c>
      <c r="F5" t="s">
        <v>37</v>
      </c>
      <c r="G5">
        <v>874</v>
      </c>
      <c r="H5">
        <v>951</v>
      </c>
      <c r="I5">
        <v>77</v>
      </c>
      <c r="J5" s="29" t="s">
        <v>7</v>
      </c>
      <c r="K5" s="2">
        <f t="shared" si="4"/>
        <v>8.0967402733964244E-2</v>
      </c>
      <c r="L5" s="13">
        <f t="shared" si="5"/>
        <v>1.8535472844365862E-4</v>
      </c>
      <c r="M5" s="9">
        <f t="shared" si="6"/>
        <v>0.16666666666666666</v>
      </c>
      <c r="N5" s="19">
        <f t="shared" si="7"/>
        <v>899.17677345537754</v>
      </c>
      <c r="O5" s="20">
        <f t="shared" si="8"/>
        <v>1830.1201372997712</v>
      </c>
      <c r="P5" s="19">
        <f t="shared" si="0"/>
        <v>3660.2402745995423</v>
      </c>
      <c r="Q5" s="15">
        <f t="shared" si="11"/>
        <v>3660.2402745995423</v>
      </c>
      <c r="R5" s="18">
        <f t="shared" si="9"/>
        <v>3675</v>
      </c>
      <c r="S5" s="7">
        <f t="shared" si="10"/>
        <v>3.6749999999999998</v>
      </c>
      <c r="T5" s="31"/>
      <c r="U5" s="17"/>
      <c r="V5" s="17"/>
      <c r="W5" s="17"/>
      <c r="Z5">
        <v>1.0951772520574254E-3</v>
      </c>
      <c r="AA5">
        <f t="shared" si="1"/>
        <v>4.0247764013110381E-3</v>
      </c>
    </row>
    <row r="6" spans="1:31" x14ac:dyDescent="0.2">
      <c r="A6" t="s">
        <v>11</v>
      </c>
      <c r="B6" s="8">
        <v>95</v>
      </c>
      <c r="C6" s="35">
        <f t="shared" si="2"/>
        <v>3.9621858935990602E-3</v>
      </c>
      <c r="D6" s="35">
        <f>G6/$B$18*100</f>
        <v>6.6036431559984343E-2</v>
      </c>
      <c r="E6" t="s">
        <v>231</v>
      </c>
      <c r="F6" t="s">
        <v>140</v>
      </c>
      <c r="G6">
        <v>3162</v>
      </c>
      <c r="H6">
        <v>3326</v>
      </c>
      <c r="I6">
        <v>164</v>
      </c>
      <c r="J6" s="29" t="s">
        <v>7</v>
      </c>
      <c r="K6" s="2">
        <f t="shared" si="4"/>
        <v>4.9308478653036683E-2</v>
      </c>
      <c r="L6" s="13">
        <f>G6/$B$5</f>
        <v>6.705854134311769E-4</v>
      </c>
      <c r="M6" s="9">
        <f>IF(J6="Sample",$B$10,$B$11)</f>
        <v>0.16666666666666666</v>
      </c>
      <c r="N6" s="19">
        <f>M6/L6</f>
        <v>248.53905755850724</v>
      </c>
      <c r="O6" s="20">
        <f>N6*25/MIN(N:N)</f>
        <v>505.85863377609098</v>
      </c>
      <c r="P6" s="19">
        <f t="shared" si="0"/>
        <v>1011.717267552182</v>
      </c>
      <c r="Q6" s="15">
        <f t="shared" si="11"/>
        <v>1011.717267552182</v>
      </c>
      <c r="R6" s="18">
        <f t="shared" si="9"/>
        <v>1025</v>
      </c>
      <c r="S6" s="7">
        <f t="shared" si="10"/>
        <v>1.0249999999999999</v>
      </c>
      <c r="T6" s="31">
        <f>SUM(S2:S6)</f>
        <v>12.000000000000002</v>
      </c>
      <c r="U6" s="17"/>
      <c r="V6" s="17"/>
      <c r="W6" s="17"/>
      <c r="Z6">
        <v>3.9621858935990602E-3</v>
      </c>
      <c r="AA6">
        <f t="shared" si="1"/>
        <v>4.0612405409390364E-3</v>
      </c>
      <c r="AE6">
        <v>585</v>
      </c>
    </row>
    <row r="7" spans="1:31" x14ac:dyDescent="0.2">
      <c r="A7" t="s">
        <v>12</v>
      </c>
      <c r="B7" s="8">
        <v>5</v>
      </c>
      <c r="C7" s="35">
        <f t="shared" si="2"/>
        <v>1.0162342693576338E-3</v>
      </c>
      <c r="D7" s="35">
        <f t="shared" si="3"/>
        <v>1.6937237822627231E-2</v>
      </c>
      <c r="E7" t="s">
        <v>232</v>
      </c>
      <c r="F7" t="s">
        <v>38</v>
      </c>
      <c r="G7">
        <v>811</v>
      </c>
      <c r="H7">
        <v>964</v>
      </c>
      <c r="I7">
        <v>153</v>
      </c>
      <c r="J7" s="29" t="s">
        <v>7</v>
      </c>
      <c r="K7" s="2">
        <f>I7/H7</f>
        <v>0.15871369294605808</v>
      </c>
      <c r="L7" s="13">
        <f t="shared" si="5"/>
        <v>1.7199391849863517E-4</v>
      </c>
      <c r="M7" s="9">
        <f t="shared" si="6"/>
        <v>0.16666666666666666</v>
      </c>
      <c r="N7" s="19">
        <f>M7/L7</f>
        <v>969.02651048088774</v>
      </c>
      <c r="O7" s="20">
        <f t="shared" si="8"/>
        <v>1972.287299630086</v>
      </c>
      <c r="P7" s="19">
        <f t="shared" si="0"/>
        <v>3944.5745992601719</v>
      </c>
      <c r="Q7" s="15">
        <f t="shared" si="11"/>
        <v>3944.5745992601719</v>
      </c>
      <c r="R7" s="18">
        <f t="shared" si="9"/>
        <v>3950</v>
      </c>
      <c r="S7" s="7">
        <f t="shared" si="10"/>
        <v>3.95</v>
      </c>
      <c r="T7" s="31"/>
      <c r="U7" s="17"/>
      <c r="V7" s="17"/>
      <c r="W7" s="17"/>
      <c r="Z7">
        <v>1.0162342693576338E-3</v>
      </c>
      <c r="AA7">
        <f t="shared" si="1"/>
        <v>4.0141253639626538E-3</v>
      </c>
      <c r="AE7">
        <f>AE2-AE6</f>
        <v>77.399999999999181</v>
      </c>
    </row>
    <row r="8" spans="1:31" x14ac:dyDescent="0.2">
      <c r="C8" s="35">
        <f t="shared" si="2"/>
        <v>5.0911958525278259E-3</v>
      </c>
      <c r="D8" s="35">
        <f t="shared" si="3"/>
        <v>8.4853264208797088E-2</v>
      </c>
      <c r="E8" t="s">
        <v>233</v>
      </c>
      <c r="F8" t="s">
        <v>138</v>
      </c>
      <c r="G8">
        <v>4063</v>
      </c>
      <c r="H8">
        <v>4429</v>
      </c>
      <c r="I8">
        <v>366</v>
      </c>
      <c r="J8" s="29" t="s">
        <v>7</v>
      </c>
      <c r="K8" s="2">
        <f t="shared" si="4"/>
        <v>8.2637164145405284E-2</v>
      </c>
      <c r="L8" s="13">
        <f t="shared" si="5"/>
        <v>8.6166620327984551E-4</v>
      </c>
      <c r="M8" s="9">
        <f t="shared" si="6"/>
        <v>0.16666666666666666</v>
      </c>
      <c r="N8" s="19">
        <f>M8/L8</f>
        <v>193.42370169825253</v>
      </c>
      <c r="O8" s="20">
        <f t="shared" si="8"/>
        <v>393.68077775043071</v>
      </c>
      <c r="P8" s="19">
        <f t="shared" si="0"/>
        <v>787.36155550086141</v>
      </c>
      <c r="Q8" s="15">
        <f t="shared" si="11"/>
        <v>787.36155550086141</v>
      </c>
      <c r="R8" s="18">
        <f t="shared" si="9"/>
        <v>800</v>
      </c>
      <c r="S8" s="7">
        <f t="shared" si="10"/>
        <v>0.8</v>
      </c>
      <c r="T8" s="31"/>
      <c r="U8" s="17"/>
      <c r="V8" s="17"/>
      <c r="W8" s="17"/>
      <c r="Z8">
        <v>5.0911958525278259E-3</v>
      </c>
      <c r="AA8">
        <f t="shared" si="1"/>
        <v>4.0729566820222607E-3</v>
      </c>
    </row>
    <row r="9" spans="1:31" ht="17" thickBot="1" x14ac:dyDescent="0.25">
      <c r="C9" s="35">
        <f t="shared" si="2"/>
        <v>1.8144355388777481E-3</v>
      </c>
      <c r="D9" s="35">
        <f t="shared" si="3"/>
        <v>3.0240592314629135E-2</v>
      </c>
      <c r="E9" t="s">
        <v>234</v>
      </c>
      <c r="F9" t="s">
        <v>185</v>
      </c>
      <c r="G9">
        <v>1448</v>
      </c>
      <c r="H9">
        <v>1723</v>
      </c>
      <c r="I9">
        <v>275</v>
      </c>
      <c r="J9" s="29" t="s">
        <v>7</v>
      </c>
      <c r="K9" s="2">
        <f t="shared" si="4"/>
        <v>0.1596053395240859</v>
      </c>
      <c r="L9" s="13">
        <f t="shared" si="5"/>
        <v>3.0708655238720562E-4</v>
      </c>
      <c r="M9" s="9">
        <f t="shared" si="6"/>
        <v>0.16666666666666666</v>
      </c>
      <c r="N9" s="19">
        <f t="shared" si="7"/>
        <v>542.73515193370156</v>
      </c>
      <c r="O9" s="20">
        <f t="shared" si="8"/>
        <v>1104.6443370165744</v>
      </c>
      <c r="P9" s="19">
        <f t="shared" si="0"/>
        <v>2209.2886740331487</v>
      </c>
      <c r="Q9" s="15">
        <f t="shared" si="11"/>
        <v>2209.2886740331487</v>
      </c>
      <c r="R9" s="18">
        <f t="shared" si="9"/>
        <v>2225</v>
      </c>
      <c r="S9" s="7">
        <f t="shared" si="10"/>
        <v>2.2250000000000001</v>
      </c>
      <c r="T9" s="31"/>
      <c r="U9" s="17"/>
      <c r="V9" s="17"/>
      <c r="W9" s="17"/>
      <c r="Z9">
        <v>1.8144355388777481E-3</v>
      </c>
      <c r="AA9">
        <f t="shared" si="1"/>
        <v>4.03711907400299E-3</v>
      </c>
    </row>
    <row r="10" spans="1:31" x14ac:dyDescent="0.2">
      <c r="A10" s="3" t="s">
        <v>14</v>
      </c>
      <c r="B10" s="4">
        <f>B6/B3</f>
        <v>0.57228915662650603</v>
      </c>
      <c r="C10" s="35">
        <f t="shared" si="2"/>
        <v>3.6338833306253245E-3</v>
      </c>
      <c r="D10" s="35">
        <f t="shared" si="3"/>
        <v>6.0564722177088741E-2</v>
      </c>
      <c r="E10" t="s">
        <v>235</v>
      </c>
      <c r="F10" t="s">
        <v>39</v>
      </c>
      <c r="G10">
        <v>2900</v>
      </c>
      <c r="H10">
        <v>3114</v>
      </c>
      <c r="I10">
        <v>214</v>
      </c>
      <c r="J10" s="29" t="s">
        <v>7</v>
      </c>
      <c r="K10" s="2">
        <f t="shared" si="4"/>
        <v>6.8721901091843285E-2</v>
      </c>
      <c r="L10" s="13">
        <f t="shared" si="5"/>
        <v>6.1502141016774601E-4</v>
      </c>
      <c r="M10" s="9">
        <f t="shared" si="6"/>
        <v>0.16666666666666666</v>
      </c>
      <c r="N10" s="19">
        <f t="shared" si="7"/>
        <v>270.99327586206897</v>
      </c>
      <c r="O10" s="20">
        <f t="shared" si="8"/>
        <v>551.56034482758628</v>
      </c>
      <c r="P10" s="19">
        <f t="shared" si="0"/>
        <v>1103.1206896551726</v>
      </c>
      <c r="Q10" s="15">
        <f t="shared" si="11"/>
        <v>1103.1206896551726</v>
      </c>
      <c r="R10" s="18">
        <f t="shared" si="9"/>
        <v>1125</v>
      </c>
      <c r="S10" s="7">
        <f t="shared" si="10"/>
        <v>1.125</v>
      </c>
      <c r="T10" s="31"/>
      <c r="U10" s="17"/>
      <c r="V10" s="17"/>
      <c r="W10" s="17"/>
      <c r="Z10">
        <v>3.6338833306253245E-3</v>
      </c>
      <c r="AA10">
        <f t="shared" si="1"/>
        <v>4.0881187469534903E-3</v>
      </c>
    </row>
    <row r="11" spans="1:31" ht="17" thickBot="1" x14ac:dyDescent="0.25">
      <c r="A11" s="5" t="s">
        <v>15</v>
      </c>
      <c r="B11" s="6">
        <f>B7/B4</f>
        <v>0.16666666666666666</v>
      </c>
      <c r="C11" s="35">
        <f t="shared" si="2"/>
        <v>2.656494021008858E-3</v>
      </c>
      <c r="D11" s="35">
        <f t="shared" si="3"/>
        <v>4.4274900350147632E-2</v>
      </c>
      <c r="E11" t="s">
        <v>236</v>
      </c>
      <c r="F11" t="s">
        <v>141</v>
      </c>
      <c r="G11">
        <v>2120</v>
      </c>
      <c r="H11">
        <v>2291</v>
      </c>
      <c r="I11">
        <v>171</v>
      </c>
      <c r="J11" s="29" t="s">
        <v>7</v>
      </c>
      <c r="K11" s="2">
        <f t="shared" si="4"/>
        <v>7.4639895242252285E-2</v>
      </c>
      <c r="L11" s="13">
        <f t="shared" si="5"/>
        <v>4.496018584674557E-4</v>
      </c>
      <c r="M11" s="9">
        <f t="shared" si="6"/>
        <v>0.16666666666666666</v>
      </c>
      <c r="N11" s="19">
        <f t="shared" si="7"/>
        <v>370.69834905660377</v>
      </c>
      <c r="O11" s="20">
        <f t="shared" si="8"/>
        <v>754.49292452830184</v>
      </c>
      <c r="P11" s="19">
        <f t="shared" si="0"/>
        <v>1508.9858490566037</v>
      </c>
      <c r="Q11" s="15">
        <f t="shared" si="11"/>
        <v>1508.9858490566037</v>
      </c>
      <c r="R11" s="18">
        <f t="shared" si="9"/>
        <v>1525</v>
      </c>
      <c r="S11" s="7">
        <f t="shared" si="10"/>
        <v>1.5249999999999999</v>
      </c>
      <c r="T11" s="31"/>
      <c r="U11" s="17"/>
      <c r="V11" s="17"/>
      <c r="W11" s="17"/>
      <c r="Z11">
        <v>2.656494021008858E-3</v>
      </c>
      <c r="AA11">
        <f t="shared" si="1"/>
        <v>4.0511533820385085E-3</v>
      </c>
    </row>
    <row r="12" spans="1:31" x14ac:dyDescent="0.2">
      <c r="C12" s="35">
        <f t="shared" si="2"/>
        <v>8.2702172352162566E-5</v>
      </c>
      <c r="D12" s="35">
        <f t="shared" si="3"/>
        <v>1.3783695392027093E-3</v>
      </c>
      <c r="E12" t="s">
        <v>237</v>
      </c>
      <c r="F12" t="s">
        <v>256</v>
      </c>
      <c r="G12">
        <v>66</v>
      </c>
      <c r="H12">
        <v>77</v>
      </c>
      <c r="I12">
        <v>11</v>
      </c>
      <c r="J12" s="29" t="s">
        <v>7</v>
      </c>
      <c r="K12" s="2">
        <f t="shared" si="4"/>
        <v>0.14285714285714285</v>
      </c>
      <c r="L12" s="13">
        <f t="shared" si="5"/>
        <v>1.3997038990024564E-5</v>
      </c>
      <c r="M12" s="9">
        <f t="shared" si="6"/>
        <v>0.16666666666666666</v>
      </c>
      <c r="N12" s="19">
        <f t="shared" si="7"/>
        <v>11907.280303030302</v>
      </c>
      <c r="O12" s="20">
        <f t="shared" si="8"/>
        <v>24235.227272727272</v>
      </c>
      <c r="P12" s="19">
        <f t="shared" si="0"/>
        <v>48470.454545454544</v>
      </c>
      <c r="Q12" s="15">
        <f t="shared" si="11"/>
        <v>30000</v>
      </c>
      <c r="R12" s="18">
        <f t="shared" si="9"/>
        <v>30000</v>
      </c>
      <c r="S12" s="7">
        <f t="shared" si="10"/>
        <v>30</v>
      </c>
      <c r="T12" s="31"/>
      <c r="U12" s="17"/>
      <c r="V12" s="17"/>
      <c r="W12" s="17"/>
      <c r="Z12">
        <v>8.2702172352162566E-5</v>
      </c>
      <c r="AA12">
        <f t="shared" si="1"/>
        <v>2.4810651705648771E-3</v>
      </c>
      <c r="AE12">
        <f>SUM(S2:S197)</f>
        <v>662.39999999999918</v>
      </c>
    </row>
    <row r="13" spans="1:31" x14ac:dyDescent="0.2">
      <c r="C13" s="35">
        <f t="shared" si="2"/>
        <v>3.8293611925486171E-3</v>
      </c>
      <c r="D13" s="35">
        <f t="shared" si="3"/>
        <v>6.3822686542476956E-2</v>
      </c>
      <c r="E13" t="s">
        <v>238</v>
      </c>
      <c r="F13" t="s">
        <v>40</v>
      </c>
      <c r="G13">
        <v>3056</v>
      </c>
      <c r="H13">
        <v>3331</v>
      </c>
      <c r="I13">
        <v>275</v>
      </c>
      <c r="J13" s="29" t="s">
        <v>7</v>
      </c>
      <c r="K13" s="2">
        <f t="shared" si="4"/>
        <v>8.255779045331732E-2</v>
      </c>
      <c r="L13" s="13">
        <f t="shared" si="5"/>
        <v>6.4810532050780406E-4</v>
      </c>
      <c r="M13" s="9">
        <f t="shared" si="6"/>
        <v>0.16666666666666666</v>
      </c>
      <c r="N13" s="19">
        <f t="shared" si="7"/>
        <v>257.15984947643977</v>
      </c>
      <c r="O13" s="20">
        <f t="shared" si="8"/>
        <v>523.40477748691092</v>
      </c>
      <c r="P13" s="19">
        <f t="shared" si="0"/>
        <v>1046.8095549738218</v>
      </c>
      <c r="Q13" s="15">
        <f t="shared" si="11"/>
        <v>1046.8095549738218</v>
      </c>
      <c r="R13" s="18">
        <f t="shared" si="9"/>
        <v>1050</v>
      </c>
      <c r="S13" s="7">
        <f t="shared" si="10"/>
        <v>1.05</v>
      </c>
      <c r="T13" s="31"/>
      <c r="U13" s="17"/>
      <c r="V13" s="17"/>
      <c r="W13" s="17"/>
      <c r="Z13">
        <v>3.8293611925486171E-3</v>
      </c>
      <c r="AA13">
        <f t="shared" si="1"/>
        <v>4.0208292521760483E-3</v>
      </c>
    </row>
    <row r="14" spans="1:31" x14ac:dyDescent="0.2">
      <c r="C14" s="35">
        <f t="shared" si="2"/>
        <v>2.8168861128433555E-3</v>
      </c>
      <c r="D14" s="35">
        <f t="shared" si="3"/>
        <v>4.6948101880722584E-2</v>
      </c>
      <c r="E14" t="s">
        <v>239</v>
      </c>
      <c r="F14" t="s">
        <v>139</v>
      </c>
      <c r="G14">
        <v>2248</v>
      </c>
      <c r="H14">
        <v>2524</v>
      </c>
      <c r="I14">
        <v>276</v>
      </c>
      <c r="J14" s="29" t="s">
        <v>7</v>
      </c>
      <c r="K14" s="2">
        <f t="shared" si="4"/>
        <v>0.10935023771790808</v>
      </c>
      <c r="L14" s="13">
        <f t="shared" si="5"/>
        <v>4.7674763105417004E-4</v>
      </c>
      <c r="M14" s="9">
        <f t="shared" si="6"/>
        <v>0.16666666666666666</v>
      </c>
      <c r="N14" s="19">
        <f t="shared" si="7"/>
        <v>349.59096975088966</v>
      </c>
      <c r="O14" s="20">
        <f t="shared" si="8"/>
        <v>711.53247330960846</v>
      </c>
      <c r="P14" s="19">
        <f t="shared" si="0"/>
        <v>1423.0649466192169</v>
      </c>
      <c r="Q14" s="15">
        <f t="shared" si="11"/>
        <v>1423.0649466192169</v>
      </c>
      <c r="R14" s="18">
        <f t="shared" si="9"/>
        <v>1425</v>
      </c>
      <c r="S14" s="7">
        <f t="shared" si="10"/>
        <v>1.425</v>
      </c>
      <c r="T14" s="31"/>
      <c r="U14" s="17"/>
      <c r="V14" s="17"/>
      <c r="W14" s="17"/>
      <c r="Z14">
        <v>2.8168861128433555E-3</v>
      </c>
      <c r="AA14">
        <f t="shared" si="1"/>
        <v>4.0140627108017817E-3</v>
      </c>
    </row>
    <row r="15" spans="1:31" x14ac:dyDescent="0.2">
      <c r="C15" s="35">
        <f t="shared" si="2"/>
        <v>1.774337515919124E-3</v>
      </c>
      <c r="D15" s="35">
        <f t="shared" si="3"/>
        <v>2.9572291931985403E-2</v>
      </c>
      <c r="E15" t="s">
        <v>131</v>
      </c>
      <c r="F15" t="s">
        <v>133</v>
      </c>
      <c r="G15">
        <v>1416</v>
      </c>
      <c r="H15">
        <v>1615</v>
      </c>
      <c r="I15">
        <v>199</v>
      </c>
      <c r="J15" s="29" t="s">
        <v>7</v>
      </c>
      <c r="K15" s="2">
        <f t="shared" si="4"/>
        <v>0.12321981424148606</v>
      </c>
      <c r="L15" s="13">
        <f t="shared" si="5"/>
        <v>3.0030010924052703E-4</v>
      </c>
      <c r="M15" s="9">
        <f t="shared" si="6"/>
        <v>0.16666666666666666</v>
      </c>
      <c r="N15" s="19">
        <f t="shared" si="7"/>
        <v>555.00035310734461</v>
      </c>
      <c r="O15" s="20">
        <f t="shared" si="8"/>
        <v>1129.6080508474577</v>
      </c>
      <c r="P15" s="19">
        <f t="shared" si="0"/>
        <v>2259.2161016949153</v>
      </c>
      <c r="Q15" s="15">
        <f t="shared" si="11"/>
        <v>2259.2161016949153</v>
      </c>
      <c r="R15" s="18">
        <f t="shared" si="9"/>
        <v>2275</v>
      </c>
      <c r="S15" s="7">
        <f t="shared" si="10"/>
        <v>2.2749999999999999</v>
      </c>
      <c r="T15" s="31"/>
      <c r="U15" s="17"/>
      <c r="V15" s="17"/>
      <c r="W15" s="17"/>
      <c r="Z15">
        <v>1.774337515919124E-3</v>
      </c>
      <c r="AA15">
        <f t="shared" si="1"/>
        <v>4.0366178487160074E-3</v>
      </c>
    </row>
    <row r="16" spans="1:31" x14ac:dyDescent="0.2">
      <c r="C16" s="35">
        <f t="shared" si="2"/>
        <v>5.5232520499070015E-2</v>
      </c>
      <c r="D16" s="35">
        <f t="shared" si="3"/>
        <v>0.92054200831783362</v>
      </c>
      <c r="E16" t="s">
        <v>259</v>
      </c>
      <c r="F16" t="s">
        <v>41</v>
      </c>
      <c r="G16">
        <v>44078</v>
      </c>
      <c r="H16">
        <v>44437</v>
      </c>
      <c r="I16">
        <v>359</v>
      </c>
      <c r="J16" s="29" t="s">
        <v>6</v>
      </c>
      <c r="K16" s="2">
        <f t="shared" si="4"/>
        <v>8.0788532079123249E-3</v>
      </c>
      <c r="L16" s="13">
        <f t="shared" si="5"/>
        <v>9.3479012818530726E-3</v>
      </c>
      <c r="M16" s="9">
        <f t="shared" si="6"/>
        <v>0.57228915662650603</v>
      </c>
      <c r="N16" s="19">
        <f t="shared" si="7"/>
        <v>61.221138239604819</v>
      </c>
      <c r="O16" s="20">
        <f t="shared" si="8"/>
        <v>124.6051290784081</v>
      </c>
      <c r="P16" s="19">
        <f t="shared" si="0"/>
        <v>249.2102581568162</v>
      </c>
      <c r="Q16" s="15">
        <f t="shared" si="11"/>
        <v>249.2102581568162</v>
      </c>
      <c r="R16" s="18">
        <f t="shared" si="9"/>
        <v>250</v>
      </c>
      <c r="S16" s="7">
        <f t="shared" si="10"/>
        <v>0.25</v>
      </c>
      <c r="T16" s="31"/>
      <c r="U16" s="17"/>
      <c r="V16" s="17"/>
      <c r="W16" s="17"/>
      <c r="Z16">
        <v>5.5232520499070015E-2</v>
      </c>
      <c r="AA16">
        <f t="shared" si="1"/>
        <v>1.3808130124767504E-2</v>
      </c>
    </row>
    <row r="17" spans="1:27" x14ac:dyDescent="0.2">
      <c r="C17" s="35">
        <f t="shared" si="2"/>
        <v>1.2825102030672482E-2</v>
      </c>
      <c r="D17" s="35">
        <f t="shared" si="3"/>
        <v>0.21375170051120804</v>
      </c>
      <c r="E17" t="s">
        <v>260</v>
      </c>
      <c r="F17" t="s">
        <v>42</v>
      </c>
      <c r="G17">
        <v>10235</v>
      </c>
      <c r="H17">
        <v>10369</v>
      </c>
      <c r="I17">
        <v>134</v>
      </c>
      <c r="J17" s="29" t="s">
        <v>6</v>
      </c>
      <c r="K17" s="2">
        <f t="shared" si="4"/>
        <v>1.2923136271578744E-2</v>
      </c>
      <c r="L17" s="13">
        <f t="shared" si="5"/>
        <v>2.1706014251954759E-3</v>
      </c>
      <c r="M17" s="9">
        <f t="shared" si="6"/>
        <v>0.57228915662650603</v>
      </c>
      <c r="N17" s="19">
        <f t="shared" si="7"/>
        <v>263.65464888376175</v>
      </c>
      <c r="O17" s="20">
        <f t="shared" si="8"/>
        <v>536.62382799394948</v>
      </c>
      <c r="P17" s="19">
        <f t="shared" si="0"/>
        <v>1073.247655987899</v>
      </c>
      <c r="Q17" s="15">
        <f t="shared" si="11"/>
        <v>1073.247655987899</v>
      </c>
      <c r="R17" s="18">
        <f t="shared" si="9"/>
        <v>1075</v>
      </c>
      <c r="S17" s="7">
        <f t="shared" si="10"/>
        <v>1.075</v>
      </c>
      <c r="T17" s="31">
        <f>SUM(S7:S17)-S12</f>
        <v>15.699999999999996</v>
      </c>
      <c r="U17" s="17"/>
      <c r="V17" s="17"/>
      <c r="W17" s="17"/>
      <c r="Z17">
        <v>1.2825102030672482E-2</v>
      </c>
      <c r="AA17">
        <f t="shared" si="1"/>
        <v>1.3786984682972916E-2</v>
      </c>
    </row>
    <row r="18" spans="1:27" x14ac:dyDescent="0.2">
      <c r="A18" t="s">
        <v>24</v>
      </c>
      <c r="B18" s="30">
        <f>SUM(H:H)</f>
        <v>4788266</v>
      </c>
      <c r="C18" s="35">
        <f t="shared" si="2"/>
        <v>3.821842813243876E-4</v>
      </c>
      <c r="D18" s="35">
        <f t="shared" si="3"/>
        <v>6.369738022073127E-3</v>
      </c>
      <c r="E18" t="s">
        <v>261</v>
      </c>
      <c r="F18" t="s">
        <v>186</v>
      </c>
      <c r="G18">
        <v>305</v>
      </c>
      <c r="H18">
        <v>353</v>
      </c>
      <c r="I18">
        <v>48</v>
      </c>
      <c r="J18" s="29" t="s">
        <v>6</v>
      </c>
      <c r="K18" s="2">
        <f t="shared" si="4"/>
        <v>0.1359773371104816</v>
      </c>
      <c r="L18" s="13">
        <f t="shared" si="5"/>
        <v>6.4683286241780188E-5</v>
      </c>
      <c r="M18" s="9">
        <f t="shared" si="6"/>
        <v>0.57228915662650603</v>
      </c>
      <c r="N18" s="19">
        <f t="shared" si="7"/>
        <v>8847.5584633616436</v>
      </c>
      <c r="O18" s="20">
        <f t="shared" si="8"/>
        <v>18007.68812956745</v>
      </c>
      <c r="P18" s="19">
        <f t="shared" si="0"/>
        <v>36015.3762591349</v>
      </c>
      <c r="Q18" s="15">
        <f t="shared" si="11"/>
        <v>30000</v>
      </c>
      <c r="R18" s="18">
        <f t="shared" si="9"/>
        <v>30000</v>
      </c>
      <c r="S18" s="7">
        <f t="shared" si="10"/>
        <v>30</v>
      </c>
      <c r="T18" s="31"/>
      <c r="U18" s="17"/>
      <c r="V18" s="17"/>
      <c r="W18" s="17"/>
      <c r="Z18">
        <v>3.821842813243876E-4</v>
      </c>
      <c r="AA18">
        <f t="shared" si="1"/>
        <v>1.1465528439731629E-2</v>
      </c>
    </row>
    <row r="19" spans="1:27" x14ac:dyDescent="0.2">
      <c r="C19" s="35">
        <f t="shared" si="2"/>
        <v>7.7852817700603946E-3</v>
      </c>
      <c r="D19" s="35">
        <f t="shared" si="3"/>
        <v>0.12975469616767324</v>
      </c>
      <c r="E19" t="s">
        <v>262</v>
      </c>
      <c r="F19" t="s">
        <v>187</v>
      </c>
      <c r="G19">
        <v>6213</v>
      </c>
      <c r="H19">
        <v>6383</v>
      </c>
      <c r="I19">
        <v>170</v>
      </c>
      <c r="J19" s="29" t="s">
        <v>6</v>
      </c>
      <c r="K19" s="2">
        <f t="shared" si="4"/>
        <v>2.663324455585148E-2</v>
      </c>
      <c r="L19" s="13">
        <f t="shared" si="5"/>
        <v>1.3176303521973125E-3</v>
      </c>
      <c r="M19" s="9">
        <f t="shared" si="6"/>
        <v>0.57228915662650603</v>
      </c>
      <c r="N19" s="19">
        <f t="shared" si="7"/>
        <v>434.33209903835524</v>
      </c>
      <c r="O19" s="20">
        <f t="shared" si="8"/>
        <v>884.00851110865472</v>
      </c>
      <c r="P19" s="19">
        <f t="shared" si="0"/>
        <v>1768.0170222173094</v>
      </c>
      <c r="Q19" s="15">
        <f t="shared" si="11"/>
        <v>1768.0170222173094</v>
      </c>
      <c r="R19" s="18">
        <f t="shared" si="9"/>
        <v>1775</v>
      </c>
      <c r="S19" s="7">
        <f t="shared" si="10"/>
        <v>1.7749999999999999</v>
      </c>
      <c r="T19" s="31"/>
      <c r="U19" s="17"/>
      <c r="V19" s="17"/>
      <c r="W19" s="17"/>
      <c r="Z19">
        <v>7.7852817700603946E-3</v>
      </c>
      <c r="AA19">
        <f t="shared" si="1"/>
        <v>1.3818875141857199E-2</v>
      </c>
    </row>
    <row r="20" spans="1:27" x14ac:dyDescent="0.2">
      <c r="C20" s="35">
        <f t="shared" si="2"/>
        <v>8.4143195052238124E-3</v>
      </c>
      <c r="D20" s="35">
        <f t="shared" si="3"/>
        <v>0.14023865842039687</v>
      </c>
      <c r="E20" t="s">
        <v>263</v>
      </c>
      <c r="F20" t="s">
        <v>188</v>
      </c>
      <c r="G20">
        <v>6715</v>
      </c>
      <c r="H20">
        <v>6773</v>
      </c>
      <c r="I20">
        <v>58</v>
      </c>
      <c r="J20" s="29" t="s">
        <v>6</v>
      </c>
      <c r="K20" s="2">
        <f t="shared" si="4"/>
        <v>8.5634135538166251E-3</v>
      </c>
      <c r="L20" s="13">
        <f t="shared" si="5"/>
        <v>1.4240926790608326E-3</v>
      </c>
      <c r="M20" s="9">
        <f t="shared" si="6"/>
        <v>0.57228915662650603</v>
      </c>
      <c r="N20" s="19">
        <f t="shared" si="7"/>
        <v>401.86229803801956</v>
      </c>
      <c r="O20" s="20">
        <f t="shared" si="8"/>
        <v>817.92179888578892</v>
      </c>
      <c r="P20" s="19">
        <f t="shared" si="0"/>
        <v>1635.8435977715778</v>
      </c>
      <c r="Q20" s="15">
        <f t="shared" si="11"/>
        <v>1635.8435977715778</v>
      </c>
      <c r="R20" s="18">
        <f t="shared" si="9"/>
        <v>1650</v>
      </c>
      <c r="S20" s="7">
        <f t="shared" si="10"/>
        <v>1.65</v>
      </c>
      <c r="T20" s="31"/>
      <c r="U20" s="17"/>
      <c r="V20" s="17"/>
      <c r="W20" s="17"/>
      <c r="Z20">
        <v>8.4143195052238124E-3</v>
      </c>
      <c r="AA20">
        <f t="shared" si="1"/>
        <v>1.3883627183619289E-2</v>
      </c>
    </row>
    <row r="21" spans="1:27" x14ac:dyDescent="0.2">
      <c r="C21" s="35">
        <f t="shared" si="2"/>
        <v>1.4623247747723288E-3</v>
      </c>
      <c r="D21" s="35">
        <f t="shared" si="3"/>
        <v>2.4372079579538814E-2</v>
      </c>
      <c r="E21" t="s">
        <v>264</v>
      </c>
      <c r="F21" t="s">
        <v>189</v>
      </c>
      <c r="G21">
        <v>1167</v>
      </c>
      <c r="H21">
        <v>1250</v>
      </c>
      <c r="I21">
        <v>83</v>
      </c>
      <c r="J21" s="29" t="s">
        <v>6</v>
      </c>
      <c r="K21" s="2">
        <f t="shared" si="4"/>
        <v>6.6400000000000001E-2</v>
      </c>
      <c r="L21" s="13">
        <f t="shared" si="5"/>
        <v>2.4749309850543433E-4</v>
      </c>
      <c r="M21" s="9">
        <f t="shared" si="6"/>
        <v>0.57228915662650603</v>
      </c>
      <c r="N21" s="19">
        <f t="shared" si="7"/>
        <v>2312.3439000216808</v>
      </c>
      <c r="O21" s="20">
        <f t="shared" si="8"/>
        <v>4706.3795025861809</v>
      </c>
      <c r="P21" s="19">
        <f t="shared" si="0"/>
        <v>9412.7590051723619</v>
      </c>
      <c r="Q21" s="15">
        <f t="shared" si="11"/>
        <v>9412.7590051723619</v>
      </c>
      <c r="R21" s="18">
        <f t="shared" si="9"/>
        <v>9425</v>
      </c>
      <c r="S21" s="7">
        <f t="shared" si="10"/>
        <v>9.4250000000000007</v>
      </c>
      <c r="T21" s="31"/>
      <c r="U21" s="17"/>
      <c r="V21" s="17"/>
      <c r="W21" s="17"/>
      <c r="Z21">
        <v>1.4623247747723288E-3</v>
      </c>
      <c r="AA21">
        <f t="shared" si="1"/>
        <v>1.3782411002229201E-2</v>
      </c>
    </row>
    <row r="22" spans="1:27" x14ac:dyDescent="0.2">
      <c r="C22" s="35">
        <f t="shared" si="2"/>
        <v>5.6738702486453345E-3</v>
      </c>
      <c r="D22" s="35">
        <f t="shared" si="3"/>
        <v>9.4564504144088901E-2</v>
      </c>
      <c r="E22" t="s">
        <v>265</v>
      </c>
      <c r="F22" t="s">
        <v>190</v>
      </c>
      <c r="G22">
        <v>4528</v>
      </c>
      <c r="H22">
        <v>4899</v>
      </c>
      <c r="I22">
        <v>371</v>
      </c>
      <c r="J22" s="29" t="s">
        <v>6</v>
      </c>
      <c r="K22" s="2">
        <f t="shared" si="4"/>
        <v>7.5729740763421108E-2</v>
      </c>
      <c r="L22" s="13">
        <f t="shared" si="5"/>
        <v>9.6028170525501867E-4</v>
      </c>
      <c r="M22" s="9">
        <f t="shared" si="6"/>
        <v>0.57228915662650603</v>
      </c>
      <c r="N22" s="19">
        <f t="shared" si="7"/>
        <v>595.95965797820259</v>
      </c>
      <c r="O22" s="20">
        <f t="shared" si="8"/>
        <v>1212.9736924730726</v>
      </c>
      <c r="P22" s="19">
        <f t="shared" si="0"/>
        <v>2425.9473849461451</v>
      </c>
      <c r="Q22" s="15">
        <f t="shared" si="11"/>
        <v>2425.9473849461451</v>
      </c>
      <c r="R22" s="18">
        <f t="shared" si="9"/>
        <v>2450</v>
      </c>
      <c r="S22" s="7">
        <f t="shared" si="10"/>
        <v>2.4500000000000002</v>
      </c>
      <c r="T22" s="31">
        <f>SUM(S19:S22)</f>
        <v>15.3</v>
      </c>
      <c r="U22" s="17"/>
      <c r="V22" s="17"/>
      <c r="W22" s="17"/>
      <c r="Z22">
        <v>5.6738702486453345E-3</v>
      </c>
      <c r="AA22">
        <f t="shared" si="1"/>
        <v>1.390098210918107E-2</v>
      </c>
    </row>
    <row r="23" spans="1:27" x14ac:dyDescent="0.2">
      <c r="C23" s="35">
        <f t="shared" si="2"/>
        <v>2.7028573600547672E-3</v>
      </c>
      <c r="D23" s="35">
        <f t="shared" si="3"/>
        <v>4.5047622667579452E-2</v>
      </c>
      <c r="E23" t="s">
        <v>266</v>
      </c>
      <c r="F23" t="s">
        <v>191</v>
      </c>
      <c r="G23">
        <v>2157</v>
      </c>
      <c r="H23">
        <v>2303</v>
      </c>
      <c r="I23">
        <v>146</v>
      </c>
      <c r="J23" s="29" t="s">
        <v>6</v>
      </c>
      <c r="K23" s="2">
        <f t="shared" si="4"/>
        <v>6.3395570994355194E-2</v>
      </c>
      <c r="L23" s="13">
        <f t="shared" si="5"/>
        <v>4.5744868335580283E-4</v>
      </c>
      <c r="M23" s="9">
        <f t="shared" si="6"/>
        <v>0.57228915662650603</v>
      </c>
      <c r="N23" s="19">
        <f t="shared" si="7"/>
        <v>1251.0455870770984</v>
      </c>
      <c r="O23" s="20">
        <f t="shared" si="8"/>
        <v>2546.2887712183924</v>
      </c>
      <c r="P23" s="19">
        <f t="shared" si="0"/>
        <v>5092.5775424367848</v>
      </c>
      <c r="Q23" s="15">
        <f t="shared" si="11"/>
        <v>5092.5775424367848</v>
      </c>
      <c r="R23" s="18">
        <f t="shared" si="9"/>
        <v>5100</v>
      </c>
      <c r="S23" s="7">
        <f t="shared" si="10"/>
        <v>5.0999999999999996</v>
      </c>
      <c r="T23" s="31"/>
      <c r="U23" s="17"/>
      <c r="V23" s="17"/>
      <c r="W23" s="17"/>
      <c r="Z23">
        <v>2.7028573600547672E-3</v>
      </c>
      <c r="AA23">
        <f t="shared" si="1"/>
        <v>1.3784572536279311E-2</v>
      </c>
    </row>
    <row r="24" spans="1:27" x14ac:dyDescent="0.2">
      <c r="C24" s="35">
        <f t="shared" si="2"/>
        <v>1.0557057607075294E-2</v>
      </c>
      <c r="D24" s="35">
        <f t="shared" si="3"/>
        <v>0.17595096011792161</v>
      </c>
      <c r="E24" t="s">
        <v>267</v>
      </c>
      <c r="F24" t="s">
        <v>192</v>
      </c>
      <c r="G24">
        <v>8425</v>
      </c>
      <c r="H24">
        <v>8652</v>
      </c>
      <c r="I24">
        <v>227</v>
      </c>
      <c r="J24" s="29" t="s">
        <v>6</v>
      </c>
      <c r="K24" s="2">
        <f t="shared" si="4"/>
        <v>2.6236708275543228E-2</v>
      </c>
      <c r="L24" s="13">
        <f t="shared" si="5"/>
        <v>1.7867432347114692E-3</v>
      </c>
      <c r="M24" s="9">
        <f t="shared" si="6"/>
        <v>0.57228915662650603</v>
      </c>
      <c r="N24" s="19">
        <f t="shared" si="7"/>
        <v>320.29736870329981</v>
      </c>
      <c r="O24" s="20">
        <f t="shared" si="8"/>
        <v>651.91037145615087</v>
      </c>
      <c r="P24" s="19">
        <f t="shared" si="0"/>
        <v>1303.8207429123017</v>
      </c>
      <c r="Q24" s="15">
        <f t="shared" si="11"/>
        <v>1303.8207429123017</v>
      </c>
      <c r="R24" s="18">
        <f t="shared" si="9"/>
        <v>1325</v>
      </c>
      <c r="S24" s="7">
        <f t="shared" si="10"/>
        <v>1.325</v>
      </c>
      <c r="T24" s="31"/>
      <c r="U24" s="17"/>
      <c r="V24" s="17"/>
      <c r="W24" s="17"/>
      <c r="Z24">
        <v>1.0557057607075294E-2</v>
      </c>
      <c r="AA24">
        <f t="shared" si="1"/>
        <v>1.3988101329374765E-2</v>
      </c>
    </row>
    <row r="25" spans="1:27" x14ac:dyDescent="0.2">
      <c r="C25" s="35">
        <f t="shared" si="2"/>
        <v>2.096374762805575E-3</v>
      </c>
      <c r="D25" s="35">
        <f t="shared" si="3"/>
        <v>3.4939579380092921E-2</v>
      </c>
      <c r="E25" t="s">
        <v>268</v>
      </c>
      <c r="F25" t="s">
        <v>193</v>
      </c>
      <c r="G25">
        <v>1673</v>
      </c>
      <c r="H25">
        <v>1925</v>
      </c>
      <c r="I25">
        <v>252</v>
      </c>
      <c r="J25" s="29" t="s">
        <v>6</v>
      </c>
      <c r="K25" s="2">
        <f t="shared" si="4"/>
        <v>0.13090909090909092</v>
      </c>
      <c r="L25" s="13">
        <f t="shared" si="5"/>
        <v>3.5480373076228933E-4</v>
      </c>
      <c r="M25" s="9">
        <f t="shared" si="6"/>
        <v>0.57228915662650603</v>
      </c>
      <c r="N25" s="19">
        <f t="shared" si="7"/>
        <v>1612.973897982846</v>
      </c>
      <c r="O25" s="20">
        <f t="shared" si="8"/>
        <v>3282.9317869205452</v>
      </c>
      <c r="P25" s="19">
        <f t="shared" si="0"/>
        <v>6565.8635738410903</v>
      </c>
      <c r="Q25" s="15">
        <f t="shared" si="11"/>
        <v>6565.8635738410903</v>
      </c>
      <c r="R25" s="18">
        <f t="shared" si="9"/>
        <v>6575</v>
      </c>
      <c r="S25" s="7">
        <f t="shared" si="10"/>
        <v>6.5750000000000002</v>
      </c>
      <c r="T25" s="31"/>
      <c r="U25" s="17"/>
      <c r="V25" s="17"/>
      <c r="W25" s="17"/>
      <c r="Z25">
        <v>2.096374762805575E-3</v>
      </c>
      <c r="AA25">
        <f t="shared" si="1"/>
        <v>1.3783664065446656E-2</v>
      </c>
    </row>
    <row r="26" spans="1:27" x14ac:dyDescent="0.2">
      <c r="C26" s="35">
        <f t="shared" si="2"/>
        <v>1.1869014795752784E-2</v>
      </c>
      <c r="D26" s="35">
        <f t="shared" si="3"/>
        <v>0.19781691326254641</v>
      </c>
      <c r="E26" t="s">
        <v>269</v>
      </c>
      <c r="F26" t="s">
        <v>194</v>
      </c>
      <c r="G26">
        <v>9472</v>
      </c>
      <c r="H26">
        <v>9704</v>
      </c>
      <c r="I26">
        <v>232</v>
      </c>
      <c r="J26" s="29" t="s">
        <v>6</v>
      </c>
      <c r="K26" s="2">
        <f t="shared" si="4"/>
        <v>2.3907666941467436E-2</v>
      </c>
      <c r="L26" s="13">
        <f t="shared" si="5"/>
        <v>2.0087871714168587E-3</v>
      </c>
      <c r="M26" s="9">
        <f t="shared" si="6"/>
        <v>0.57228915662650603</v>
      </c>
      <c r="N26" s="19">
        <f t="shared" si="7"/>
        <v>284.8928770402556</v>
      </c>
      <c r="O26" s="20">
        <f t="shared" si="8"/>
        <v>579.85059961128286</v>
      </c>
      <c r="P26" s="19">
        <f t="shared" si="0"/>
        <v>1159.7011992225657</v>
      </c>
      <c r="Q26" s="15">
        <f t="shared" si="11"/>
        <v>1159.7011992225657</v>
      </c>
      <c r="R26" s="18">
        <f t="shared" si="9"/>
        <v>1175</v>
      </c>
      <c r="S26" s="7">
        <f t="shared" si="10"/>
        <v>1.175</v>
      </c>
      <c r="T26" s="31"/>
      <c r="U26" s="17"/>
      <c r="V26" s="17"/>
      <c r="W26" s="17"/>
      <c r="Z26">
        <v>1.1869014795752784E-2</v>
      </c>
      <c r="AA26">
        <f t="shared" si="1"/>
        <v>1.3946092385009521E-2</v>
      </c>
    </row>
    <row r="27" spans="1:27" x14ac:dyDescent="0.2">
      <c r="C27" s="35">
        <f t="shared" si="2"/>
        <v>2.2734325954322503E-2</v>
      </c>
      <c r="D27" s="35">
        <f t="shared" si="3"/>
        <v>0.37890543257204173</v>
      </c>
      <c r="E27" t="s">
        <v>270</v>
      </c>
      <c r="F27" t="s">
        <v>195</v>
      </c>
      <c r="G27">
        <v>18143</v>
      </c>
      <c r="H27">
        <v>18351</v>
      </c>
      <c r="I27">
        <v>208</v>
      </c>
      <c r="J27" s="29" t="s">
        <v>6</v>
      </c>
      <c r="K27" s="2">
        <f t="shared" si="4"/>
        <v>1.1334532178082939E-2</v>
      </c>
      <c r="L27" s="13">
        <f t="shared" si="5"/>
        <v>3.8477011878184195E-3</v>
      </c>
      <c r="M27" s="9">
        <f t="shared" si="6"/>
        <v>0.57228915662650603</v>
      </c>
      <c r="N27" s="19">
        <f t="shared" si="7"/>
        <v>148.73534318058211</v>
      </c>
      <c r="O27" s="20">
        <f t="shared" si="8"/>
        <v>302.72528686094211</v>
      </c>
      <c r="P27" s="19">
        <f t="shared" si="0"/>
        <v>605.45057372188421</v>
      </c>
      <c r="Q27" s="15">
        <f t="shared" si="11"/>
        <v>605.45057372188421</v>
      </c>
      <c r="R27" s="18">
        <f t="shared" si="9"/>
        <v>625</v>
      </c>
      <c r="S27" s="7">
        <f t="shared" si="10"/>
        <v>0.625</v>
      </c>
      <c r="T27" s="31">
        <f>SUM(S23:S27)</f>
        <v>14.8</v>
      </c>
      <c r="U27" s="17"/>
      <c r="V27" s="17"/>
      <c r="W27" s="17"/>
      <c r="Z27">
        <v>2.2734325954322503E-2</v>
      </c>
      <c r="AA27">
        <f t="shared" si="1"/>
        <v>1.4208953721451565E-2</v>
      </c>
    </row>
    <row r="28" spans="1:27" x14ac:dyDescent="0.2">
      <c r="C28" s="35">
        <f t="shared" si="2"/>
        <v>2.2805750557717557E-3</v>
      </c>
      <c r="D28" s="35">
        <f t="shared" si="3"/>
        <v>3.8009584262862592E-2</v>
      </c>
      <c r="E28" t="s">
        <v>271</v>
      </c>
      <c r="F28" t="s">
        <v>196</v>
      </c>
      <c r="G28">
        <v>1820</v>
      </c>
      <c r="H28">
        <v>1957</v>
      </c>
      <c r="I28">
        <v>137</v>
      </c>
      <c r="J28" s="29" t="s">
        <v>6</v>
      </c>
      <c r="K28" s="2">
        <f t="shared" si="4"/>
        <v>7.0005109862033732E-2</v>
      </c>
      <c r="L28" s="13">
        <f t="shared" si="5"/>
        <v>3.8597895396734407E-4</v>
      </c>
      <c r="M28" s="9">
        <f t="shared" si="6"/>
        <v>0.57228915662650603</v>
      </c>
      <c r="N28" s="19">
        <f t="shared" si="7"/>
        <v>1482.6952369919238</v>
      </c>
      <c r="O28" s="20">
        <f t="shared" si="8"/>
        <v>3017.7719118231171</v>
      </c>
      <c r="P28" s="19">
        <f t="shared" si="0"/>
        <v>6035.5438236462342</v>
      </c>
      <c r="Q28" s="15">
        <f t="shared" si="11"/>
        <v>6035.5438236462342</v>
      </c>
      <c r="R28" s="18">
        <f t="shared" si="9"/>
        <v>6050</v>
      </c>
      <c r="S28" s="7">
        <f t="shared" si="10"/>
        <v>6.05</v>
      </c>
      <c r="T28" s="31"/>
      <c r="U28" s="17"/>
      <c r="V28" s="17"/>
      <c r="W28" s="17"/>
      <c r="Z28">
        <v>2.2805750557717557E-3</v>
      </c>
      <c r="AA28">
        <f t="shared" si="1"/>
        <v>1.3797479087419122E-2</v>
      </c>
    </row>
    <row r="29" spans="1:27" x14ac:dyDescent="0.2">
      <c r="C29" s="35">
        <f t="shared" si="2"/>
        <v>2.3620241649064612E-3</v>
      </c>
      <c r="D29" s="35">
        <f t="shared" si="3"/>
        <v>3.9367069415107682E-2</v>
      </c>
      <c r="E29" t="s">
        <v>272</v>
      </c>
      <c r="F29" t="s">
        <v>197</v>
      </c>
      <c r="G29">
        <v>1885</v>
      </c>
      <c r="H29">
        <v>2162</v>
      </c>
      <c r="I29">
        <v>277</v>
      </c>
      <c r="J29" s="29" t="s">
        <v>6</v>
      </c>
      <c r="K29" s="2">
        <f t="shared" si="4"/>
        <v>0.12812210915818686</v>
      </c>
      <c r="L29" s="13">
        <f t="shared" si="5"/>
        <v>3.997639166090349E-4</v>
      </c>
      <c r="M29" s="9">
        <f t="shared" si="6"/>
        <v>0.57228915662650603</v>
      </c>
      <c r="N29" s="19">
        <f t="shared" si="7"/>
        <v>1431.5678150266851</v>
      </c>
      <c r="O29" s="20">
        <f t="shared" si="8"/>
        <v>2913.7108114154234</v>
      </c>
      <c r="P29" s="19">
        <f t="shared" si="0"/>
        <v>5827.4216228308469</v>
      </c>
      <c r="Q29" s="15">
        <f t="shared" si="11"/>
        <v>5827.4216228308469</v>
      </c>
      <c r="R29" s="18">
        <f t="shared" si="9"/>
        <v>5850</v>
      </c>
      <c r="S29" s="7">
        <f t="shared" si="10"/>
        <v>5.85</v>
      </c>
      <c r="T29" s="31"/>
      <c r="U29" s="17"/>
      <c r="V29" s="17"/>
      <c r="W29" s="17"/>
      <c r="Z29">
        <v>2.3620241649064612E-3</v>
      </c>
      <c r="AA29">
        <f t="shared" si="1"/>
        <v>1.3817841364702797E-2</v>
      </c>
    </row>
    <row r="30" spans="1:27" x14ac:dyDescent="0.2">
      <c r="C30" s="35">
        <f t="shared" si="2"/>
        <v>3.2704949975627916E-3</v>
      </c>
      <c r="D30" s="35">
        <f t="shared" si="3"/>
        <v>5.4508249959379862E-2</v>
      </c>
      <c r="E30" t="s">
        <v>273</v>
      </c>
      <c r="F30" t="s">
        <v>198</v>
      </c>
      <c r="G30">
        <v>2610</v>
      </c>
      <c r="H30">
        <v>2707</v>
      </c>
      <c r="I30">
        <v>97</v>
      </c>
      <c r="J30" s="29" t="s">
        <v>6</v>
      </c>
      <c r="K30" s="2">
        <f t="shared" si="4"/>
        <v>3.5833025489471738E-2</v>
      </c>
      <c r="L30" s="13">
        <f t="shared" si="5"/>
        <v>5.5351926915097141E-4</v>
      </c>
      <c r="M30" s="9">
        <f t="shared" si="6"/>
        <v>0.57228915662650603</v>
      </c>
      <c r="N30" s="19">
        <f t="shared" si="7"/>
        <v>1033.9100886303836</v>
      </c>
      <c r="O30" s="20">
        <f t="shared" si="8"/>
        <v>2104.346697133361</v>
      </c>
      <c r="P30" s="19">
        <f t="shared" si="0"/>
        <v>4208.693394266722</v>
      </c>
      <c r="Q30" s="15">
        <f t="shared" si="11"/>
        <v>4208.693394266722</v>
      </c>
      <c r="R30" s="18">
        <f t="shared" si="9"/>
        <v>4225</v>
      </c>
      <c r="S30" s="7">
        <f t="shared" si="10"/>
        <v>4.2249999999999996</v>
      </c>
      <c r="T30" s="31">
        <f>SUM(S28:S30)</f>
        <v>16.125</v>
      </c>
      <c r="U30" s="17"/>
      <c r="V30" s="17"/>
      <c r="W30" s="17"/>
      <c r="Z30">
        <v>3.2704949975627916E-3</v>
      </c>
      <c r="AA30">
        <f t="shared" si="1"/>
        <v>1.3817841364702793E-2</v>
      </c>
    </row>
    <row r="31" spans="1:27" x14ac:dyDescent="0.2">
      <c r="C31" s="35">
        <f t="shared" si="2"/>
        <v>2.7830534059720157E-3</v>
      </c>
      <c r="D31" s="35">
        <f t="shared" si="3"/>
        <v>4.6384223432866925E-2</v>
      </c>
      <c r="E31" t="s">
        <v>274</v>
      </c>
      <c r="F31" t="s">
        <v>199</v>
      </c>
      <c r="G31">
        <v>2221</v>
      </c>
      <c r="H31">
        <v>2391</v>
      </c>
      <c r="I31">
        <v>170</v>
      </c>
      <c r="J31" s="29" t="s">
        <v>6</v>
      </c>
      <c r="K31" s="2">
        <f t="shared" si="4"/>
        <v>7.1099958176495184E-2</v>
      </c>
      <c r="L31" s="13">
        <f t="shared" si="5"/>
        <v>4.7102156964916E-4</v>
      </c>
      <c r="M31" s="9">
        <f t="shared" si="6"/>
        <v>0.57228915662650603</v>
      </c>
      <c r="N31" s="19">
        <f t="shared" si="7"/>
        <v>1214.9956467020716</v>
      </c>
      <c r="O31" s="20">
        <f t="shared" si="8"/>
        <v>2472.9152991976907</v>
      </c>
      <c r="P31" s="19">
        <f t="shared" si="0"/>
        <v>4945.8305983953815</v>
      </c>
      <c r="Q31" s="15">
        <f t="shared" si="11"/>
        <v>4945.8305983953815</v>
      </c>
      <c r="R31" s="18">
        <f t="shared" si="9"/>
        <v>4950</v>
      </c>
      <c r="S31" s="7">
        <f t="shared" si="10"/>
        <v>4.95</v>
      </c>
      <c r="T31" s="31"/>
      <c r="U31" s="17"/>
      <c r="V31" s="17"/>
      <c r="W31" s="17"/>
      <c r="Z31">
        <v>2.7830534059720157E-3</v>
      </c>
      <c r="AA31">
        <f t="shared" si="1"/>
        <v>1.3776114359561479E-2</v>
      </c>
    </row>
    <row r="32" spans="1:27" x14ac:dyDescent="0.2">
      <c r="C32" s="35">
        <f t="shared" si="2"/>
        <v>5.2741430822765478E-3</v>
      </c>
      <c r="D32" s="35">
        <f t="shared" si="3"/>
        <v>8.7902384704609135E-2</v>
      </c>
      <c r="E32" t="s">
        <v>275</v>
      </c>
      <c r="F32" t="s">
        <v>200</v>
      </c>
      <c r="G32">
        <v>4209</v>
      </c>
      <c r="H32">
        <v>4406</v>
      </c>
      <c r="I32">
        <v>197</v>
      </c>
      <c r="J32" s="29" t="s">
        <v>6</v>
      </c>
      <c r="K32" s="2">
        <f t="shared" si="4"/>
        <v>4.4711756695415342E-2</v>
      </c>
      <c r="L32" s="13">
        <f t="shared" si="5"/>
        <v>8.9262935013656659E-4</v>
      </c>
      <c r="M32" s="9">
        <f t="shared" si="6"/>
        <v>0.57228915662650603</v>
      </c>
      <c r="N32" s="19">
        <f t="shared" si="7"/>
        <v>641.12742488127844</v>
      </c>
      <c r="O32" s="20">
        <f t="shared" si="8"/>
        <v>1304.9049369251775</v>
      </c>
      <c r="P32" s="19">
        <f t="shared" si="0"/>
        <v>2609.809873850355</v>
      </c>
      <c r="Q32" s="15">
        <f t="shared" si="11"/>
        <v>2609.809873850355</v>
      </c>
      <c r="R32" s="18">
        <f t="shared" si="9"/>
        <v>2625</v>
      </c>
      <c r="S32" s="7">
        <f t="shared" si="10"/>
        <v>2.625</v>
      </c>
      <c r="T32" s="31"/>
      <c r="U32" s="17"/>
      <c r="V32" s="17"/>
      <c r="W32" s="17"/>
      <c r="Z32">
        <v>5.2741430822765478E-3</v>
      </c>
      <c r="AA32">
        <f t="shared" si="1"/>
        <v>1.3844625590975938E-2</v>
      </c>
    </row>
    <row r="33" spans="3:27" x14ac:dyDescent="0.2">
      <c r="C33" s="35">
        <f t="shared" si="2"/>
        <v>4.0663154469697392E-2</v>
      </c>
      <c r="D33" s="35">
        <f t="shared" si="3"/>
        <v>0.67771924116162308</v>
      </c>
      <c r="E33" t="s">
        <v>276</v>
      </c>
      <c r="F33" t="s">
        <v>150</v>
      </c>
      <c r="G33">
        <v>32451</v>
      </c>
      <c r="H33">
        <v>32768</v>
      </c>
      <c r="I33">
        <v>317</v>
      </c>
      <c r="J33" s="29" t="s">
        <v>6</v>
      </c>
      <c r="K33" s="2">
        <f t="shared" si="4"/>
        <v>9.674072265625E-3</v>
      </c>
      <c r="L33" s="13">
        <f t="shared" si="5"/>
        <v>6.882089579777078E-3</v>
      </c>
      <c r="M33" s="9">
        <f t="shared" si="6"/>
        <v>0.57228915662650603</v>
      </c>
      <c r="N33" s="19">
        <f t="shared" si="7"/>
        <v>83.1563073965456</v>
      </c>
      <c r="O33" s="20">
        <f t="shared" si="8"/>
        <v>169.25040459517649</v>
      </c>
      <c r="P33" s="19">
        <f t="shared" si="0"/>
        <v>338.50080919035298</v>
      </c>
      <c r="Q33" s="15">
        <f t="shared" si="11"/>
        <v>338.50080919035298</v>
      </c>
      <c r="R33" s="18">
        <f t="shared" si="9"/>
        <v>350</v>
      </c>
      <c r="S33" s="7">
        <f t="shared" si="10"/>
        <v>0.35</v>
      </c>
      <c r="T33" s="31"/>
      <c r="U33" s="17"/>
      <c r="V33" s="17"/>
      <c r="W33" s="17"/>
      <c r="Z33">
        <v>4.0663154469697392E-2</v>
      </c>
      <c r="AA33">
        <f t="shared" si="1"/>
        <v>1.4232104064394086E-2</v>
      </c>
    </row>
    <row r="34" spans="3:27" x14ac:dyDescent="0.2">
      <c r="C34" s="35">
        <f t="shared" si="2"/>
        <v>8.2175885800830611E-3</v>
      </c>
      <c r="D34" s="35">
        <f t="shared" si="3"/>
        <v>0.13695980966805102</v>
      </c>
      <c r="E34" t="s">
        <v>277</v>
      </c>
      <c r="F34" t="s">
        <v>201</v>
      </c>
      <c r="G34">
        <v>6558</v>
      </c>
      <c r="H34">
        <v>6740</v>
      </c>
      <c r="I34">
        <v>182</v>
      </c>
      <c r="J34" s="29" t="s">
        <v>6</v>
      </c>
      <c r="K34" s="2">
        <f t="shared" si="4"/>
        <v>2.7002967359050445E-2</v>
      </c>
      <c r="L34" s="13">
        <f t="shared" si="5"/>
        <v>1.3907966923724408E-3</v>
      </c>
      <c r="M34" s="9">
        <f t="shared" si="6"/>
        <v>0.57228915662650603</v>
      </c>
      <c r="N34" s="19">
        <f t="shared" si="7"/>
        <v>411.48297214475474</v>
      </c>
      <c r="O34" s="20">
        <f t="shared" si="8"/>
        <v>837.50303133852901</v>
      </c>
      <c r="P34" s="19">
        <f t="shared" ref="P34:P65" si="12">O34*$W$1</f>
        <v>1675.006062677058</v>
      </c>
      <c r="Q34" s="15">
        <f t="shared" si="11"/>
        <v>1675.006062677058</v>
      </c>
      <c r="R34" s="18">
        <f t="shared" si="9"/>
        <v>1700</v>
      </c>
      <c r="S34" s="7">
        <f t="shared" si="10"/>
        <v>1.7</v>
      </c>
      <c r="T34" s="31"/>
      <c r="U34" s="17"/>
      <c r="V34" s="17"/>
      <c r="W34" s="17"/>
      <c r="Z34">
        <v>8.2175885800830611E-3</v>
      </c>
      <c r="AA34">
        <f t="shared" ref="AA34:AA65" si="13">Z34*S34</f>
        <v>1.3969900586141204E-2</v>
      </c>
    </row>
    <row r="35" spans="3:27" x14ac:dyDescent="0.2">
      <c r="C35" s="35">
        <f t="shared" si="2"/>
        <v>1.9635500617551324E-3</v>
      </c>
      <c r="D35" s="35">
        <f t="shared" si="3"/>
        <v>3.272583436258554E-2</v>
      </c>
      <c r="E35" t="s">
        <v>278</v>
      </c>
      <c r="F35" t="s">
        <v>26</v>
      </c>
      <c r="G35">
        <v>1567</v>
      </c>
      <c r="H35">
        <v>1744</v>
      </c>
      <c r="I35">
        <v>177</v>
      </c>
      <c r="J35" s="29" t="s">
        <v>6</v>
      </c>
      <c r="K35" s="2">
        <f t="shared" si="4"/>
        <v>0.1014908256880734</v>
      </c>
      <c r="L35" s="13">
        <f t="shared" si="5"/>
        <v>3.3232363783891654E-4</v>
      </c>
      <c r="M35" s="9">
        <f t="shared" si="6"/>
        <v>0.57228915662650603</v>
      </c>
      <c r="N35" s="19">
        <f t="shared" si="7"/>
        <v>1722.0838106734534</v>
      </c>
      <c r="O35" s="20">
        <f t="shared" si="8"/>
        <v>3505.0063047339327</v>
      </c>
      <c r="P35" s="19">
        <f t="shared" si="12"/>
        <v>7010.0126094678653</v>
      </c>
      <c r="Q35" s="15">
        <f t="shared" si="11"/>
        <v>7010.0126094678653</v>
      </c>
      <c r="R35" s="18">
        <f t="shared" si="9"/>
        <v>7025</v>
      </c>
      <c r="S35" s="7">
        <f t="shared" si="10"/>
        <v>7.0250000000000004</v>
      </c>
      <c r="T35" s="31">
        <f>SUM(S31:S35)</f>
        <v>16.649999999999999</v>
      </c>
      <c r="U35" s="17"/>
      <c r="V35" s="17"/>
      <c r="W35" s="17"/>
      <c r="Z35">
        <v>1.9635500617551324E-3</v>
      </c>
      <c r="AA35">
        <f t="shared" si="13"/>
        <v>1.3793939183829805E-2</v>
      </c>
    </row>
    <row r="36" spans="3:27" x14ac:dyDescent="0.2">
      <c r="C36" s="35">
        <f t="shared" si="2"/>
        <v>6.4958797192971318E-3</v>
      </c>
      <c r="D36" s="35">
        <f t="shared" si="3"/>
        <v>0.10826466198828553</v>
      </c>
      <c r="E36" t="s">
        <v>279</v>
      </c>
      <c r="F36" t="s">
        <v>27</v>
      </c>
      <c r="G36">
        <v>5184</v>
      </c>
      <c r="H36">
        <v>5364</v>
      </c>
      <c r="I36">
        <v>180</v>
      </c>
      <c r="J36" s="29" t="s">
        <v>6</v>
      </c>
      <c r="K36" s="2">
        <f t="shared" si="4"/>
        <v>3.3557046979865772E-2</v>
      </c>
      <c r="L36" s="13">
        <f t="shared" si="5"/>
        <v>1.0994037897619293E-3</v>
      </c>
      <c r="M36" s="9">
        <f t="shared" si="6"/>
        <v>0.57228915662650603</v>
      </c>
      <c r="N36" s="19">
        <f t="shared" si="7"/>
        <v>520.54500990071404</v>
      </c>
      <c r="O36" s="20">
        <f t="shared" si="8"/>
        <v>1059.4801079317272</v>
      </c>
      <c r="P36" s="19">
        <f t="shared" si="12"/>
        <v>2118.9602158634543</v>
      </c>
      <c r="Q36" s="15">
        <f t="shared" si="11"/>
        <v>2118.9602158634543</v>
      </c>
      <c r="R36" s="18">
        <f t="shared" si="9"/>
        <v>2125</v>
      </c>
      <c r="S36" s="7">
        <f t="shared" si="10"/>
        <v>2.125</v>
      </c>
      <c r="T36" s="31"/>
      <c r="U36" s="17"/>
      <c r="V36" s="17"/>
      <c r="W36" s="17"/>
      <c r="Z36">
        <v>6.4958797192971318E-3</v>
      </c>
      <c r="AA36">
        <f t="shared" si="13"/>
        <v>1.3803744403506405E-2</v>
      </c>
    </row>
    <row r="37" spans="3:27" x14ac:dyDescent="0.2">
      <c r="C37" s="35">
        <f t="shared" si="2"/>
        <v>2.6890736646627399E-3</v>
      </c>
      <c r="D37" s="35">
        <f t="shared" si="3"/>
        <v>4.4817894411045667E-2</v>
      </c>
      <c r="E37" t="s">
        <v>280</v>
      </c>
      <c r="F37" t="s">
        <v>28</v>
      </c>
      <c r="G37">
        <v>2146</v>
      </c>
      <c r="H37">
        <v>2289</v>
      </c>
      <c r="I37">
        <v>143</v>
      </c>
      <c r="J37" s="29" t="s">
        <v>6</v>
      </c>
      <c r="K37" s="2">
        <f t="shared" si="4"/>
        <v>6.2472695500218438E-2</v>
      </c>
      <c r="L37" s="13">
        <f t="shared" si="5"/>
        <v>4.5511584352413208E-4</v>
      </c>
      <c r="M37" s="9">
        <f t="shared" si="6"/>
        <v>0.57228915662650603</v>
      </c>
      <c r="N37" s="19">
        <f t="shared" si="7"/>
        <v>1257.4582159018178</v>
      </c>
      <c r="O37" s="20">
        <f t="shared" si="8"/>
        <v>2559.340577594628</v>
      </c>
      <c r="P37" s="19">
        <f t="shared" si="12"/>
        <v>5118.6811551892561</v>
      </c>
      <c r="Q37" s="15">
        <f t="shared" si="11"/>
        <v>5118.6811551892561</v>
      </c>
      <c r="R37" s="18">
        <f t="shared" si="9"/>
        <v>5125</v>
      </c>
      <c r="S37" s="7">
        <f t="shared" si="10"/>
        <v>5.125</v>
      </c>
      <c r="T37" s="31"/>
      <c r="U37" s="17"/>
      <c r="V37" s="17"/>
      <c r="W37" s="17"/>
      <c r="Z37">
        <v>2.6890736646627399E-3</v>
      </c>
      <c r="AA37">
        <f t="shared" si="13"/>
        <v>1.3781502531396542E-2</v>
      </c>
    </row>
    <row r="38" spans="3:27" x14ac:dyDescent="0.2">
      <c r="C38" s="35">
        <f t="shared" si="2"/>
        <v>5.1626204559228747E-3</v>
      </c>
      <c r="D38" s="35">
        <f t="shared" si="3"/>
        <v>8.6043674265381245E-2</v>
      </c>
      <c r="E38" t="s">
        <v>281</v>
      </c>
      <c r="F38" t="s">
        <v>29</v>
      </c>
      <c r="G38">
        <v>4120</v>
      </c>
      <c r="H38">
        <v>4190</v>
      </c>
      <c r="I38">
        <v>70</v>
      </c>
      <c r="J38" s="29" t="s">
        <v>6</v>
      </c>
      <c r="K38" s="2">
        <f t="shared" si="4"/>
        <v>1.6706443914081145E-2</v>
      </c>
      <c r="L38" s="13">
        <f t="shared" si="5"/>
        <v>8.7375455513486681E-4</v>
      </c>
      <c r="M38" s="9">
        <f t="shared" si="6"/>
        <v>0.57228915662650603</v>
      </c>
      <c r="N38" s="19">
        <f t="shared" si="7"/>
        <v>654.97702216633525</v>
      </c>
      <c r="O38" s="20">
        <f t="shared" si="8"/>
        <v>1333.0934173587555</v>
      </c>
      <c r="P38" s="19">
        <f t="shared" si="12"/>
        <v>2666.1868347175109</v>
      </c>
      <c r="Q38" s="15">
        <f t="shared" si="11"/>
        <v>2666.1868347175109</v>
      </c>
      <c r="R38" s="18">
        <f t="shared" si="9"/>
        <v>2675</v>
      </c>
      <c r="S38" s="7">
        <f t="shared" si="10"/>
        <v>2.6749999999999998</v>
      </c>
      <c r="T38" s="31"/>
      <c r="U38" s="17"/>
      <c r="V38" s="17"/>
      <c r="W38" s="17"/>
      <c r="Z38">
        <v>5.1626204559228747E-3</v>
      </c>
      <c r="AA38">
        <f t="shared" si="13"/>
        <v>1.3810009719593688E-2</v>
      </c>
    </row>
    <row r="39" spans="3:27" x14ac:dyDescent="0.2">
      <c r="C39" s="35">
        <f t="shared" si="2"/>
        <v>3.3130991469563303E-3</v>
      </c>
      <c r="D39" s="35">
        <f t="shared" si="3"/>
        <v>5.5218319115938837E-2</v>
      </c>
      <c r="E39" t="s">
        <v>282</v>
      </c>
      <c r="F39" t="s">
        <v>30</v>
      </c>
      <c r="G39">
        <v>2644</v>
      </c>
      <c r="H39">
        <v>2827</v>
      </c>
      <c r="I39">
        <v>183</v>
      </c>
      <c r="J39" s="29" t="s">
        <v>6</v>
      </c>
      <c r="K39" s="2">
        <f t="shared" si="4"/>
        <v>6.4732932437212592E-2</v>
      </c>
      <c r="L39" s="13">
        <f t="shared" si="5"/>
        <v>5.6072986499431743E-4</v>
      </c>
      <c r="M39" s="9">
        <f t="shared" si="6"/>
        <v>0.57228915662650603</v>
      </c>
      <c r="N39" s="19">
        <f t="shared" si="7"/>
        <v>1020.6147244044256</v>
      </c>
      <c r="O39" s="20">
        <f t="shared" si="8"/>
        <v>2077.2862630552468</v>
      </c>
      <c r="P39" s="19">
        <f t="shared" si="12"/>
        <v>4154.5725261104935</v>
      </c>
      <c r="Q39" s="15">
        <f t="shared" si="11"/>
        <v>4154.5725261104935</v>
      </c>
      <c r="R39" s="18">
        <f t="shared" si="9"/>
        <v>4175</v>
      </c>
      <c r="S39" s="7">
        <f t="shared" si="10"/>
        <v>4.1749999999999998</v>
      </c>
      <c r="T39" s="31">
        <f>SUM(S36:S39)</f>
        <v>14.100000000000001</v>
      </c>
      <c r="U39" s="17"/>
      <c r="V39" s="17"/>
      <c r="W39" s="17"/>
      <c r="Z39">
        <v>3.3130991469563303E-3</v>
      </c>
      <c r="AA39">
        <f t="shared" si="13"/>
        <v>1.3832188938542678E-2</v>
      </c>
    </row>
    <row r="40" spans="3:27" x14ac:dyDescent="0.2">
      <c r="C40" s="35">
        <f t="shared" si="2"/>
        <v>1.2430387117173525E-3</v>
      </c>
      <c r="D40" s="35">
        <f t="shared" si="3"/>
        <v>2.0717311861955873E-2</v>
      </c>
      <c r="E40" t="s">
        <v>283</v>
      </c>
      <c r="F40" t="s">
        <v>151</v>
      </c>
      <c r="G40">
        <v>992</v>
      </c>
      <c r="H40">
        <v>1226</v>
      </c>
      <c r="I40">
        <v>234</v>
      </c>
      <c r="J40" s="29" t="s">
        <v>6</v>
      </c>
      <c r="K40" s="2">
        <f t="shared" si="4"/>
        <v>0.19086460032626426</v>
      </c>
      <c r="L40" s="13">
        <f t="shared" si="5"/>
        <v>2.1037973754703588E-4</v>
      </c>
      <c r="M40" s="9">
        <f t="shared" si="6"/>
        <v>0.57228915662650603</v>
      </c>
      <c r="N40" s="19">
        <f t="shared" si="7"/>
        <v>2720.2674710940537</v>
      </c>
      <c r="O40" s="20">
        <f t="shared" si="8"/>
        <v>5536.6379833851533</v>
      </c>
      <c r="P40" s="19">
        <f t="shared" si="12"/>
        <v>11073.275966770307</v>
      </c>
      <c r="Q40" s="15">
        <f t="shared" si="11"/>
        <v>11073.275966770307</v>
      </c>
      <c r="R40" s="18">
        <f t="shared" si="9"/>
        <v>11075</v>
      </c>
      <c r="S40" s="7">
        <f t="shared" si="10"/>
        <v>11.074999999999999</v>
      </c>
      <c r="T40" s="31"/>
      <c r="U40" s="17"/>
      <c r="V40" s="17"/>
      <c r="W40" s="17"/>
      <c r="Z40">
        <v>1.2430387117173525E-3</v>
      </c>
      <c r="AA40">
        <f t="shared" si="13"/>
        <v>1.3766653732269677E-2</v>
      </c>
    </row>
    <row r="41" spans="3:27" x14ac:dyDescent="0.2">
      <c r="C41" s="35">
        <f t="shared" si="2"/>
        <v>3.860687772985043E-3</v>
      </c>
      <c r="D41" s="35">
        <f t="shared" si="3"/>
        <v>6.434479621641738E-2</v>
      </c>
      <c r="E41" t="s">
        <v>284</v>
      </c>
      <c r="F41" t="s">
        <v>31</v>
      </c>
      <c r="G41">
        <v>3081</v>
      </c>
      <c r="H41">
        <v>3145</v>
      </c>
      <c r="I41">
        <v>64</v>
      </c>
      <c r="J41" s="29" t="s">
        <v>6</v>
      </c>
      <c r="K41" s="2">
        <f t="shared" si="4"/>
        <v>2.0349761526232114E-2</v>
      </c>
      <c r="L41" s="13">
        <f t="shared" si="5"/>
        <v>6.5340722921614677E-4</v>
      </c>
      <c r="M41" s="9">
        <f t="shared" si="6"/>
        <v>0.57228915662650603</v>
      </c>
      <c r="N41" s="19">
        <f t="shared" si="7"/>
        <v>875.85372649311944</v>
      </c>
      <c r="O41" s="20">
        <f t="shared" si="8"/>
        <v>1782.6500744946679</v>
      </c>
      <c r="P41" s="19">
        <f t="shared" si="12"/>
        <v>3565.3001489893359</v>
      </c>
      <c r="Q41" s="15">
        <f t="shared" si="11"/>
        <v>3565.3001489893359</v>
      </c>
      <c r="R41" s="18">
        <f t="shared" si="9"/>
        <v>3575</v>
      </c>
      <c r="S41" s="7">
        <f t="shared" si="10"/>
        <v>3.5750000000000002</v>
      </c>
      <c r="T41" s="31"/>
      <c r="U41" s="17"/>
      <c r="V41" s="17"/>
      <c r="W41" s="17"/>
      <c r="Z41">
        <v>3.860687772985043E-3</v>
      </c>
      <c r="AA41">
        <f t="shared" si="13"/>
        <v>1.3801958788421529E-2</v>
      </c>
    </row>
    <row r="42" spans="3:27" x14ac:dyDescent="0.2">
      <c r="C42" s="35">
        <f t="shared" si="2"/>
        <v>1.4495435299542675E-2</v>
      </c>
      <c r="D42" s="35">
        <f t="shared" si="3"/>
        <v>0.24159058832571123</v>
      </c>
      <c r="E42" t="s">
        <v>285</v>
      </c>
      <c r="F42" t="s">
        <v>32</v>
      </c>
      <c r="G42">
        <v>11568</v>
      </c>
      <c r="H42">
        <v>11701</v>
      </c>
      <c r="I42">
        <v>133</v>
      </c>
      <c r="J42" s="29" t="s">
        <v>6</v>
      </c>
      <c r="K42" s="2">
        <f t="shared" si="4"/>
        <v>1.136654986753269E-2</v>
      </c>
      <c r="L42" s="13">
        <f t="shared" si="5"/>
        <v>2.4532991975243054E-3</v>
      </c>
      <c r="M42" s="9">
        <f t="shared" si="6"/>
        <v>0.57228915662650603</v>
      </c>
      <c r="N42" s="19">
        <f t="shared" si="7"/>
        <v>233.27328244513325</v>
      </c>
      <c r="O42" s="20">
        <f t="shared" si="8"/>
        <v>474.78776621006853</v>
      </c>
      <c r="P42" s="19">
        <f t="shared" si="12"/>
        <v>949.57553242013705</v>
      </c>
      <c r="Q42" s="15">
        <f t="shared" si="11"/>
        <v>949.57553242013705</v>
      </c>
      <c r="R42" s="18">
        <f t="shared" si="9"/>
        <v>950</v>
      </c>
      <c r="S42" s="7">
        <f t="shared" si="10"/>
        <v>0.95</v>
      </c>
      <c r="T42" s="31"/>
      <c r="U42" s="17"/>
      <c r="V42" s="17"/>
      <c r="W42" s="17"/>
      <c r="Z42">
        <v>1.4495435299542675E-2</v>
      </c>
      <c r="AA42">
        <f t="shared" si="13"/>
        <v>1.377066353456554E-2</v>
      </c>
    </row>
    <row r="43" spans="3:27" x14ac:dyDescent="0.2">
      <c r="C43" s="35">
        <f t="shared" si="2"/>
        <v>4.4721826231040639E-3</v>
      </c>
      <c r="D43" s="35">
        <f t="shared" si="3"/>
        <v>7.4536377051734395E-2</v>
      </c>
      <c r="E43" t="s">
        <v>286</v>
      </c>
      <c r="F43" t="s">
        <v>33</v>
      </c>
      <c r="G43">
        <v>3569</v>
      </c>
      <c r="H43">
        <v>3849</v>
      </c>
      <c r="I43">
        <v>280</v>
      </c>
      <c r="J43" s="29" t="s">
        <v>6</v>
      </c>
      <c r="K43" s="2">
        <f t="shared" si="4"/>
        <v>7.2746167835801512E-2</v>
      </c>
      <c r="L43" s="13">
        <f t="shared" si="5"/>
        <v>7.5690048720299498E-4</v>
      </c>
      <c r="M43" s="9">
        <f t="shared" si="6"/>
        <v>0.57228915662650603</v>
      </c>
      <c r="N43" s="19">
        <f t="shared" si="7"/>
        <v>756.09563780479164</v>
      </c>
      <c r="O43" s="20">
        <f t="shared" si="8"/>
        <v>1538.9030203188772</v>
      </c>
      <c r="P43" s="19">
        <f t="shared" si="12"/>
        <v>3077.8060406377544</v>
      </c>
      <c r="Q43" s="15">
        <f t="shared" si="11"/>
        <v>3077.8060406377544</v>
      </c>
      <c r="R43" s="18">
        <f t="shared" si="9"/>
        <v>3100</v>
      </c>
      <c r="S43" s="7">
        <f t="shared" si="10"/>
        <v>3.1</v>
      </c>
      <c r="T43" s="31"/>
      <c r="U43" s="17"/>
      <c r="V43" s="17"/>
      <c r="W43" s="17"/>
      <c r="Z43">
        <v>4.4721826231040639E-3</v>
      </c>
      <c r="AA43">
        <f t="shared" si="13"/>
        <v>1.3863766131622598E-2</v>
      </c>
    </row>
    <row r="44" spans="3:27" x14ac:dyDescent="0.2">
      <c r="C44" s="35">
        <f t="shared" si="2"/>
        <v>1.9898643893217292E-2</v>
      </c>
      <c r="D44" s="35">
        <f t="shared" si="3"/>
        <v>0.33164406488695491</v>
      </c>
      <c r="E44" t="s">
        <v>287</v>
      </c>
      <c r="F44" t="s">
        <v>34</v>
      </c>
      <c r="G44">
        <v>15880</v>
      </c>
      <c r="H44">
        <v>15982</v>
      </c>
      <c r="I44">
        <v>102</v>
      </c>
      <c r="J44" s="29" t="s">
        <v>6</v>
      </c>
      <c r="K44" s="2">
        <f t="shared" si="4"/>
        <v>6.3821799524465027E-3</v>
      </c>
      <c r="L44" s="13">
        <f t="shared" si="5"/>
        <v>3.3677724115392439E-3</v>
      </c>
      <c r="M44" s="9">
        <f t="shared" si="6"/>
        <v>0.57228915662650603</v>
      </c>
      <c r="N44" s="19">
        <f t="shared" si="7"/>
        <v>169.93106620436404</v>
      </c>
      <c r="O44" s="20">
        <f t="shared" si="8"/>
        <v>345.86554656914808</v>
      </c>
      <c r="P44" s="19">
        <f t="shared" si="12"/>
        <v>691.73109313829616</v>
      </c>
      <c r="Q44" s="15">
        <f t="shared" si="11"/>
        <v>691.73109313829616</v>
      </c>
      <c r="R44" s="18">
        <f t="shared" si="9"/>
        <v>700</v>
      </c>
      <c r="S44" s="7">
        <f t="shared" si="10"/>
        <v>0.7</v>
      </c>
      <c r="T44" s="31"/>
      <c r="U44" s="17"/>
      <c r="V44" s="17"/>
      <c r="W44" s="17"/>
      <c r="Z44">
        <v>1.9898643893217292E-2</v>
      </c>
      <c r="AA44">
        <f t="shared" si="13"/>
        <v>1.3929050725252103E-2</v>
      </c>
    </row>
    <row r="45" spans="3:27" x14ac:dyDescent="0.2">
      <c r="C45" s="35">
        <f t="shared" si="2"/>
        <v>8.6148096200169347E-3</v>
      </c>
      <c r="D45" s="35">
        <f t="shared" si="3"/>
        <v>0.14358016033361556</v>
      </c>
      <c r="E45" t="s">
        <v>288</v>
      </c>
      <c r="F45" t="s">
        <v>132</v>
      </c>
      <c r="G45">
        <v>6875</v>
      </c>
      <c r="H45">
        <v>7077</v>
      </c>
      <c r="I45">
        <v>202</v>
      </c>
      <c r="J45" s="29" t="s">
        <v>6</v>
      </c>
      <c r="K45" s="2">
        <f t="shared" si="4"/>
        <v>2.8543168009043381E-2</v>
      </c>
      <c r="L45" s="13">
        <f t="shared" si="5"/>
        <v>1.4580248947942255E-3</v>
      </c>
      <c r="M45" s="9">
        <f t="shared" si="6"/>
        <v>0.57228915662650603</v>
      </c>
      <c r="N45" s="19">
        <f t="shared" si="7"/>
        <v>392.50986637458925</v>
      </c>
      <c r="O45" s="20">
        <f t="shared" si="8"/>
        <v>798.88652792990138</v>
      </c>
      <c r="P45" s="19">
        <f t="shared" si="12"/>
        <v>1597.7730558598028</v>
      </c>
      <c r="Q45" s="15">
        <f t="shared" si="11"/>
        <v>1597.7730558598028</v>
      </c>
      <c r="R45" s="18">
        <f t="shared" si="9"/>
        <v>1600</v>
      </c>
      <c r="S45" s="7">
        <f t="shared" si="10"/>
        <v>1.6</v>
      </c>
      <c r="T45" s="31">
        <f>SUM(S41:S45)</f>
        <v>9.9249999999999989</v>
      </c>
      <c r="U45" s="17"/>
      <c r="V45" s="17"/>
      <c r="W45" s="17"/>
      <c r="Z45">
        <v>8.6148096200169347E-3</v>
      </c>
      <c r="AA45">
        <f t="shared" si="13"/>
        <v>1.3783695392027097E-2</v>
      </c>
    </row>
    <row r="46" spans="3:27" x14ac:dyDescent="0.2">
      <c r="C46" s="35">
        <f t="shared" si="2"/>
        <v>4.0348635602115678E-4</v>
      </c>
      <c r="D46" s="35">
        <f t="shared" si="3"/>
        <v>6.7247726003526126E-3</v>
      </c>
      <c r="E46" t="s">
        <v>409</v>
      </c>
      <c r="F46" t="s">
        <v>181</v>
      </c>
      <c r="G46">
        <v>322</v>
      </c>
      <c r="H46">
        <v>368</v>
      </c>
      <c r="I46">
        <v>46</v>
      </c>
      <c r="J46" s="29" t="s">
        <v>6</v>
      </c>
      <c r="K46" s="2">
        <f t="shared" si="4"/>
        <v>0.125</v>
      </c>
      <c r="L46" s="13">
        <f t="shared" si="5"/>
        <v>6.8288584163453186E-5</v>
      </c>
      <c r="M46" s="9">
        <f t="shared" si="6"/>
        <v>0.57228915662650603</v>
      </c>
      <c r="N46" s="19">
        <f t="shared" si="7"/>
        <v>8380.4513395195681</v>
      </c>
      <c r="O46" s="20">
        <f t="shared" si="8"/>
        <v>17056.971675521963</v>
      </c>
      <c r="P46" s="19">
        <f t="shared" si="12"/>
        <v>34113.943351043927</v>
      </c>
      <c r="Q46" s="15">
        <f t="shared" si="11"/>
        <v>30000</v>
      </c>
      <c r="R46" s="18">
        <f t="shared" si="9"/>
        <v>30000</v>
      </c>
      <c r="S46" s="7">
        <f t="shared" si="10"/>
        <v>30</v>
      </c>
      <c r="T46" s="31"/>
      <c r="U46" s="17"/>
      <c r="V46" s="17"/>
      <c r="W46" s="17"/>
      <c r="Z46">
        <v>4.0348635602115678E-4</v>
      </c>
      <c r="AA46">
        <f t="shared" si="13"/>
        <v>1.2104590680634703E-2</v>
      </c>
    </row>
    <row r="47" spans="3:27" x14ac:dyDescent="0.2">
      <c r="C47" s="35">
        <f t="shared" si="2"/>
        <v>1.5011697345134961E-3</v>
      </c>
      <c r="D47" s="35">
        <f t="shared" si="3"/>
        <v>2.5019495575224933E-2</v>
      </c>
      <c r="E47" t="s">
        <v>410</v>
      </c>
      <c r="F47" t="s">
        <v>182</v>
      </c>
      <c r="G47">
        <v>1198</v>
      </c>
      <c r="H47">
        <v>1454</v>
      </c>
      <c r="I47">
        <v>256</v>
      </c>
      <c r="J47" s="29" t="s">
        <v>6</v>
      </c>
      <c r="K47" s="2">
        <f t="shared" si="4"/>
        <v>0.17606602475928473</v>
      </c>
      <c r="L47" s="13">
        <f t="shared" si="5"/>
        <v>2.540674653037792E-4</v>
      </c>
      <c r="M47" s="9">
        <f t="shared" si="6"/>
        <v>0.57228915662650603</v>
      </c>
      <c r="N47" s="19">
        <f t="shared" si="7"/>
        <v>2252.5086238107692</v>
      </c>
      <c r="O47" s="20">
        <f t="shared" si="8"/>
        <v>4584.5950580284416</v>
      </c>
      <c r="P47" s="19">
        <f t="shared" si="12"/>
        <v>9169.1901160568832</v>
      </c>
      <c r="Q47" s="15">
        <f t="shared" si="11"/>
        <v>9169.1901160568832</v>
      </c>
      <c r="R47" s="18">
        <f t="shared" si="9"/>
        <v>9175</v>
      </c>
      <c r="S47" s="7">
        <f t="shared" si="10"/>
        <v>9.1750000000000007</v>
      </c>
      <c r="T47" s="31"/>
      <c r="U47" s="17"/>
      <c r="V47" s="17"/>
      <c r="W47" s="17"/>
      <c r="Z47">
        <v>1.5011697345134961E-3</v>
      </c>
      <c r="AA47">
        <f t="shared" si="13"/>
        <v>1.3773232314161329E-2</v>
      </c>
    </row>
    <row r="48" spans="3:27" x14ac:dyDescent="0.2">
      <c r="C48" s="35">
        <f t="shared" si="2"/>
        <v>2.1176768375023446E-4</v>
      </c>
      <c r="D48" s="35">
        <f t="shared" si="3"/>
        <v>3.5294613958372408E-3</v>
      </c>
      <c r="E48" t="s">
        <v>411</v>
      </c>
      <c r="F48" t="s">
        <v>173</v>
      </c>
      <c r="G48">
        <v>169</v>
      </c>
      <c r="H48">
        <v>259</v>
      </c>
      <c r="I48">
        <v>90</v>
      </c>
      <c r="J48" s="29" t="s">
        <v>6</v>
      </c>
      <c r="K48" s="2">
        <f t="shared" si="4"/>
        <v>0.34749034749034752</v>
      </c>
      <c r="L48" s="13">
        <f t="shared" si="5"/>
        <v>3.5840902868396233E-5</v>
      </c>
      <c r="M48" s="9">
        <f t="shared" si="6"/>
        <v>0.57228915662650603</v>
      </c>
      <c r="N48" s="19">
        <f t="shared" si="7"/>
        <v>15967.487167605334</v>
      </c>
      <c r="O48" s="20">
        <f t="shared" si="8"/>
        <v>32499.082127325873</v>
      </c>
      <c r="P48" s="19">
        <f t="shared" si="12"/>
        <v>64998.164254651747</v>
      </c>
      <c r="Q48" s="15">
        <f t="shared" si="11"/>
        <v>30000</v>
      </c>
      <c r="R48" s="18">
        <f t="shared" si="9"/>
        <v>30000</v>
      </c>
      <c r="S48" s="7">
        <f t="shared" si="10"/>
        <v>30</v>
      </c>
      <c r="T48" s="31"/>
      <c r="U48" s="17"/>
      <c r="V48" s="17"/>
      <c r="W48" s="17"/>
      <c r="Z48">
        <v>2.1176768375023446E-4</v>
      </c>
      <c r="AA48">
        <f t="shared" si="13"/>
        <v>6.3530305125070342E-3</v>
      </c>
    </row>
    <row r="49" spans="3:27" x14ac:dyDescent="0.2">
      <c r="C49" s="35">
        <f t="shared" si="2"/>
        <v>3.2579643653882218E-4</v>
      </c>
      <c r="D49" s="35">
        <f t="shared" si="3"/>
        <v>5.4299406089803699E-3</v>
      </c>
      <c r="E49" t="s">
        <v>412</v>
      </c>
      <c r="F49" t="s">
        <v>183</v>
      </c>
      <c r="G49">
        <v>260</v>
      </c>
      <c r="H49">
        <v>348</v>
      </c>
      <c r="I49">
        <v>88</v>
      </c>
      <c r="J49" s="29" t="s">
        <v>6</v>
      </c>
      <c r="K49" s="2">
        <f t="shared" si="4"/>
        <v>0.25287356321839083</v>
      </c>
      <c r="L49" s="13">
        <f t="shared" si="5"/>
        <v>5.513985056676344E-5</v>
      </c>
      <c r="M49" s="9">
        <f t="shared" si="6"/>
        <v>0.57228915662650603</v>
      </c>
      <c r="N49" s="19">
        <f t="shared" si="7"/>
        <v>10378.866658943465</v>
      </c>
      <c r="O49" s="20">
        <f t="shared" si="8"/>
        <v>21124.403382761815</v>
      </c>
      <c r="P49" s="19">
        <f t="shared" si="12"/>
        <v>42248.80676552363</v>
      </c>
      <c r="Q49" s="15">
        <f t="shared" si="11"/>
        <v>30000</v>
      </c>
      <c r="R49" s="18">
        <f t="shared" si="9"/>
        <v>30000</v>
      </c>
      <c r="S49" s="7">
        <f t="shared" si="10"/>
        <v>30</v>
      </c>
      <c r="T49" s="31"/>
      <c r="U49" s="17"/>
      <c r="V49" s="17"/>
      <c r="W49" s="17"/>
      <c r="Z49">
        <v>3.2579643653882218E-4</v>
      </c>
      <c r="AA49">
        <f t="shared" si="13"/>
        <v>9.7738930961646653E-3</v>
      </c>
    </row>
    <row r="50" spans="3:27" x14ac:dyDescent="0.2">
      <c r="C50" s="35">
        <f t="shared" si="2"/>
        <v>5.8518052255242302E-4</v>
      </c>
      <c r="D50" s="35">
        <f t="shared" si="3"/>
        <v>9.7530087092070495E-3</v>
      </c>
      <c r="E50" t="s">
        <v>413</v>
      </c>
      <c r="F50" t="s">
        <v>171</v>
      </c>
      <c r="G50">
        <v>467</v>
      </c>
      <c r="H50">
        <v>545</v>
      </c>
      <c r="I50">
        <v>78</v>
      </c>
      <c r="J50" s="29" t="s">
        <v>6</v>
      </c>
      <c r="K50" s="2">
        <f t="shared" si="4"/>
        <v>0.14311926605504588</v>
      </c>
      <c r="L50" s="13">
        <f t="shared" si="5"/>
        <v>9.9039654671840486E-5</v>
      </c>
      <c r="M50" s="9">
        <f t="shared" si="6"/>
        <v>0.57228915662650603</v>
      </c>
      <c r="N50" s="19">
        <f t="shared" si="7"/>
        <v>5778.3840071205595</v>
      </c>
      <c r="O50" s="20">
        <f t="shared" si="8"/>
        <v>11760.90980624855</v>
      </c>
      <c r="P50" s="19">
        <f t="shared" si="12"/>
        <v>23521.8196124971</v>
      </c>
      <c r="Q50" s="15">
        <f t="shared" si="11"/>
        <v>23521.8196124971</v>
      </c>
      <c r="R50" s="18">
        <f t="shared" si="9"/>
        <v>23525</v>
      </c>
      <c r="S50" s="7">
        <f t="shared" si="10"/>
        <v>23.524999999999999</v>
      </c>
      <c r="T50" s="31"/>
      <c r="U50" s="17"/>
      <c r="V50" s="17"/>
      <c r="W50" s="17"/>
      <c r="Z50">
        <v>5.8518052255242302E-4</v>
      </c>
      <c r="AA50">
        <f t="shared" si="13"/>
        <v>1.376637179304575E-2</v>
      </c>
    </row>
    <row r="51" spans="3:27" x14ac:dyDescent="0.2">
      <c r="C51" s="35">
        <f t="shared" si="2"/>
        <v>2.1302074696769143E-5</v>
      </c>
      <c r="D51" s="35">
        <f t="shared" si="3"/>
        <v>3.5503457827948571E-4</v>
      </c>
      <c r="E51" t="s">
        <v>414</v>
      </c>
      <c r="F51" t="s">
        <v>176</v>
      </c>
      <c r="G51">
        <v>17</v>
      </c>
      <c r="H51">
        <v>29</v>
      </c>
      <c r="I51">
        <v>12</v>
      </c>
      <c r="J51" s="29" t="s">
        <v>6</v>
      </c>
      <c r="K51" s="2">
        <f t="shared" si="4"/>
        <v>0.41379310344827586</v>
      </c>
      <c r="L51" s="13">
        <f t="shared" si="5"/>
        <v>3.6052979216729939E-6</v>
      </c>
      <c r="M51" s="9">
        <f t="shared" si="6"/>
        <v>0.57228915662650603</v>
      </c>
      <c r="N51" s="19">
        <f t="shared" si="7"/>
        <v>158735.60772501773</v>
      </c>
      <c r="O51" s="20">
        <f t="shared" si="8"/>
        <v>323079.11055988667</v>
      </c>
      <c r="P51" s="19">
        <f t="shared" si="12"/>
        <v>646158.22111977334</v>
      </c>
      <c r="Q51" s="15">
        <f t="shared" si="11"/>
        <v>30000</v>
      </c>
      <c r="R51" s="18">
        <f t="shared" si="9"/>
        <v>30000</v>
      </c>
      <c r="S51" s="7">
        <f t="shared" si="10"/>
        <v>30</v>
      </c>
      <c r="T51" s="31"/>
      <c r="U51" s="17"/>
      <c r="V51" s="17"/>
      <c r="W51" s="17"/>
      <c r="Z51">
        <v>2.1302074696769143E-5</v>
      </c>
      <c r="AA51">
        <f t="shared" si="13"/>
        <v>6.3906224090307432E-4</v>
      </c>
    </row>
    <row r="52" spans="3:27" x14ac:dyDescent="0.2">
      <c r="C52" s="35">
        <f t="shared" si="2"/>
        <v>2.2304525270734754E-4</v>
      </c>
      <c r="D52" s="35">
        <f t="shared" si="3"/>
        <v>3.717420878455792E-3</v>
      </c>
      <c r="E52" t="s">
        <v>415</v>
      </c>
      <c r="F52" t="s">
        <v>178</v>
      </c>
      <c r="G52">
        <v>178</v>
      </c>
      <c r="H52">
        <v>314</v>
      </c>
      <c r="I52">
        <v>136</v>
      </c>
      <c r="J52" s="29" t="s">
        <v>6</v>
      </c>
      <c r="K52" s="2">
        <f t="shared" si="4"/>
        <v>0.43312101910828027</v>
      </c>
      <c r="L52" s="13">
        <f t="shared" si="5"/>
        <v>3.7749590003399585E-5</v>
      </c>
      <c r="M52" s="9">
        <f t="shared" si="6"/>
        <v>0.57228915662650603</v>
      </c>
      <c r="N52" s="19">
        <f t="shared" si="7"/>
        <v>15160.142310816298</v>
      </c>
      <c r="O52" s="20">
        <f t="shared" si="8"/>
        <v>30855.870109652093</v>
      </c>
      <c r="P52" s="19">
        <f t="shared" si="12"/>
        <v>61711.740219304185</v>
      </c>
      <c r="Q52" s="15">
        <f t="shared" si="11"/>
        <v>30000</v>
      </c>
      <c r="R52" s="18">
        <f t="shared" si="9"/>
        <v>30000</v>
      </c>
      <c r="S52" s="7">
        <f t="shared" si="10"/>
        <v>30</v>
      </c>
      <c r="T52" s="31"/>
      <c r="U52" s="17"/>
      <c r="V52" s="17"/>
      <c r="W52" s="17"/>
      <c r="Z52">
        <v>2.2304525270734754E-4</v>
      </c>
      <c r="AA52">
        <f t="shared" si="13"/>
        <v>6.6913575812204262E-3</v>
      </c>
    </row>
    <row r="53" spans="3:27" x14ac:dyDescent="0.2">
      <c r="C53" s="35">
        <f t="shared" si="2"/>
        <v>2.96975982537311E-4</v>
      </c>
      <c r="D53" s="35">
        <f t="shared" si="3"/>
        <v>4.9495997089551835E-3</v>
      </c>
      <c r="E53" t="s">
        <v>416</v>
      </c>
      <c r="F53" t="s">
        <v>172</v>
      </c>
      <c r="G53">
        <v>237</v>
      </c>
      <c r="H53">
        <v>334</v>
      </c>
      <c r="I53">
        <v>97</v>
      </c>
      <c r="J53" s="29" t="s">
        <v>6</v>
      </c>
      <c r="K53" s="2">
        <f t="shared" si="4"/>
        <v>0.29041916167664672</v>
      </c>
      <c r="L53" s="13">
        <f t="shared" si="5"/>
        <v>5.0262094555088207E-5</v>
      </c>
      <c r="M53" s="9">
        <f t="shared" si="6"/>
        <v>0.57228915662650603</v>
      </c>
      <c r="N53" s="19">
        <f t="shared" si="7"/>
        <v>11386.098444410554</v>
      </c>
      <c r="O53" s="20">
        <f t="shared" si="8"/>
        <v>23174.450968430683</v>
      </c>
      <c r="P53" s="19">
        <f t="shared" si="12"/>
        <v>46348.901936861366</v>
      </c>
      <c r="Q53" s="15">
        <f t="shared" si="11"/>
        <v>30000</v>
      </c>
      <c r="R53" s="18">
        <f t="shared" si="9"/>
        <v>30000</v>
      </c>
      <c r="S53" s="7">
        <f t="shared" si="10"/>
        <v>30</v>
      </c>
      <c r="T53" s="31"/>
      <c r="U53" s="17"/>
      <c r="V53" s="17"/>
      <c r="W53" s="17"/>
      <c r="Z53">
        <v>2.96975982537311E-4</v>
      </c>
      <c r="AA53">
        <f t="shared" si="13"/>
        <v>8.9092794761193306E-3</v>
      </c>
    </row>
    <row r="54" spans="3:27" x14ac:dyDescent="0.2">
      <c r="C54" s="35">
        <f t="shared" si="2"/>
        <v>1.1114670738843666E-3</v>
      </c>
      <c r="D54" s="35">
        <f t="shared" si="3"/>
        <v>1.852445123140611E-2</v>
      </c>
      <c r="E54" t="s">
        <v>417</v>
      </c>
      <c r="F54" t="s">
        <v>180</v>
      </c>
      <c r="G54">
        <v>887</v>
      </c>
      <c r="H54">
        <v>1128</v>
      </c>
      <c r="I54">
        <v>241</v>
      </c>
      <c r="J54" s="29" t="s">
        <v>6</v>
      </c>
      <c r="K54" s="2">
        <f t="shared" si="4"/>
        <v>0.21365248226950354</v>
      </c>
      <c r="L54" s="13">
        <f t="shared" si="5"/>
        <v>1.8811172097199681E-4</v>
      </c>
      <c r="M54" s="9">
        <f t="shared" si="6"/>
        <v>0.57228915662650603</v>
      </c>
      <c r="N54" s="19">
        <f t="shared" si="7"/>
        <v>3042.283349859415</v>
      </c>
      <c r="O54" s="20">
        <f t="shared" si="8"/>
        <v>6192.0460873935417</v>
      </c>
      <c r="P54" s="19">
        <f t="shared" si="12"/>
        <v>12384.092174787083</v>
      </c>
      <c r="Q54" s="15">
        <f t="shared" si="11"/>
        <v>12384.092174787083</v>
      </c>
      <c r="R54" s="18">
        <f t="shared" si="9"/>
        <v>12400</v>
      </c>
      <c r="S54" s="7">
        <f t="shared" si="10"/>
        <v>12.4</v>
      </c>
      <c r="T54" s="31"/>
      <c r="U54" s="17"/>
      <c r="V54" s="17"/>
      <c r="W54" s="17"/>
      <c r="Z54">
        <v>1.1114670738843666E-3</v>
      </c>
      <c r="AA54">
        <f t="shared" si="13"/>
        <v>1.3782191716166146E-2</v>
      </c>
    </row>
    <row r="55" spans="3:27" x14ac:dyDescent="0.2">
      <c r="C55" s="35">
        <f t="shared" si="2"/>
        <v>4.6363339045909309E-4</v>
      </c>
      <c r="D55" s="35">
        <f t="shared" si="3"/>
        <v>7.7272231743182179E-3</v>
      </c>
      <c r="E55" t="s">
        <v>418</v>
      </c>
      <c r="F55" t="s">
        <v>179</v>
      </c>
      <c r="G55">
        <v>370</v>
      </c>
      <c r="H55">
        <v>427</v>
      </c>
      <c r="I55">
        <v>57</v>
      </c>
      <c r="J55" s="29" t="s">
        <v>6</v>
      </c>
      <c r="K55" s="2">
        <f t="shared" si="4"/>
        <v>0.13348946135831383</v>
      </c>
      <c r="L55" s="13">
        <f t="shared" si="5"/>
        <v>7.8468248883471051E-5</v>
      </c>
      <c r="M55" s="9">
        <f t="shared" si="6"/>
        <v>0.57228915662650603</v>
      </c>
      <c r="N55" s="19">
        <f t="shared" si="7"/>
        <v>7293.2576522305435</v>
      </c>
      <c r="O55" s="20">
        <f t="shared" si="8"/>
        <v>14844.175350048843</v>
      </c>
      <c r="P55" s="19">
        <f t="shared" si="12"/>
        <v>29688.350700097686</v>
      </c>
      <c r="Q55" s="15">
        <f t="shared" si="11"/>
        <v>29688.350700097686</v>
      </c>
      <c r="R55" s="18">
        <f t="shared" si="9"/>
        <v>29700</v>
      </c>
      <c r="S55" s="7">
        <f t="shared" si="10"/>
        <v>29.7</v>
      </c>
      <c r="T55" s="31"/>
      <c r="U55" s="17"/>
      <c r="V55" s="17"/>
      <c r="W55" s="17"/>
      <c r="Z55">
        <v>4.6363339045909309E-4</v>
      </c>
      <c r="AA55">
        <f t="shared" si="13"/>
        <v>1.3769911696635065E-2</v>
      </c>
    </row>
    <row r="56" spans="3:27" x14ac:dyDescent="0.2">
      <c r="C56" s="35">
        <f t="shared" si="2"/>
        <v>7.6186243621386113E-4</v>
      </c>
      <c r="D56" s="35">
        <f t="shared" si="3"/>
        <v>1.2697707270231019E-2</v>
      </c>
      <c r="E56" t="s">
        <v>419</v>
      </c>
      <c r="F56" t="s">
        <v>184</v>
      </c>
      <c r="G56">
        <v>608</v>
      </c>
      <c r="H56">
        <v>789</v>
      </c>
      <c r="I56">
        <v>181</v>
      </c>
      <c r="J56" s="29" t="s">
        <v>6</v>
      </c>
      <c r="K56" s="2">
        <f t="shared" si="4"/>
        <v>0.229404309252218</v>
      </c>
      <c r="L56" s="13">
        <f t="shared" si="5"/>
        <v>1.2894241978689296E-4</v>
      </c>
      <c r="M56" s="9">
        <f t="shared" si="6"/>
        <v>0.57228915662650603</v>
      </c>
      <c r="N56" s="19">
        <f t="shared" si="7"/>
        <v>4438.3311370481924</v>
      </c>
      <c r="O56" s="20">
        <f t="shared" si="8"/>
        <v>9033.4619728915659</v>
      </c>
      <c r="P56" s="19">
        <f t="shared" si="12"/>
        <v>18066.923945783132</v>
      </c>
      <c r="Q56" s="15">
        <f t="shared" si="11"/>
        <v>18066.923945783132</v>
      </c>
      <c r="R56" s="18">
        <f t="shared" si="9"/>
        <v>18075</v>
      </c>
      <c r="S56" s="7">
        <f t="shared" si="10"/>
        <v>18.074999999999999</v>
      </c>
      <c r="T56" s="31"/>
      <c r="U56" s="17"/>
      <c r="V56" s="17"/>
      <c r="W56" s="17"/>
      <c r="Z56">
        <v>7.6186243621386113E-4</v>
      </c>
      <c r="AA56">
        <f t="shared" si="13"/>
        <v>1.377066353456554E-2</v>
      </c>
    </row>
    <row r="57" spans="3:27" x14ac:dyDescent="0.2">
      <c r="C57" s="35">
        <f t="shared" si="2"/>
        <v>6.01470344379364E-4</v>
      </c>
      <c r="D57" s="35">
        <f t="shared" si="3"/>
        <v>1.0024505739656067E-2</v>
      </c>
      <c r="E57" t="s">
        <v>420</v>
      </c>
      <c r="F57" t="s">
        <v>170</v>
      </c>
      <c r="G57">
        <v>480</v>
      </c>
      <c r="H57">
        <v>617</v>
      </c>
      <c r="I57">
        <v>137</v>
      </c>
      <c r="J57" s="29" t="s">
        <v>6</v>
      </c>
      <c r="K57" s="2">
        <f t="shared" si="4"/>
        <v>0.22204213938411668</v>
      </c>
      <c r="L57" s="13">
        <f t="shared" si="5"/>
        <v>1.0179664720017865E-4</v>
      </c>
      <c r="M57" s="9">
        <f t="shared" si="6"/>
        <v>0.57228915662650603</v>
      </c>
      <c r="N57" s="19">
        <f t="shared" si="7"/>
        <v>5621.8861069277109</v>
      </c>
      <c r="O57" s="20">
        <f t="shared" si="8"/>
        <v>11442.38516566265</v>
      </c>
      <c r="P57" s="19">
        <f t="shared" si="12"/>
        <v>22884.770331325301</v>
      </c>
      <c r="Q57" s="15">
        <f t="shared" si="11"/>
        <v>22884.770331325301</v>
      </c>
      <c r="R57" s="18">
        <f t="shared" si="9"/>
        <v>22900</v>
      </c>
      <c r="S57" s="7">
        <f t="shared" si="10"/>
        <v>22.9</v>
      </c>
      <c r="T57" s="31"/>
      <c r="U57" s="17"/>
      <c r="V57" s="17"/>
      <c r="W57" s="17"/>
      <c r="Z57">
        <v>6.01470344379364E-4</v>
      </c>
      <c r="AA57">
        <f t="shared" si="13"/>
        <v>1.3773670886287434E-2</v>
      </c>
    </row>
    <row r="58" spans="3:27" x14ac:dyDescent="0.2">
      <c r="C58" s="35">
        <f t="shared" si="2"/>
        <v>9.1223002230870207E-4</v>
      </c>
      <c r="D58" s="35">
        <f t="shared" si="3"/>
        <v>1.5203833705145034E-2</v>
      </c>
      <c r="E58" t="s">
        <v>421</v>
      </c>
      <c r="F58" t="s">
        <v>175</v>
      </c>
      <c r="G58">
        <v>728</v>
      </c>
      <c r="H58">
        <v>786</v>
      </c>
      <c r="I58">
        <v>58</v>
      </c>
      <c r="J58" s="29" t="s">
        <v>6</v>
      </c>
      <c r="K58" s="2">
        <f t="shared" si="4"/>
        <v>7.3791348600508899E-2</v>
      </c>
      <c r="L58" s="13">
        <f t="shared" si="5"/>
        <v>1.5439158158693763E-4</v>
      </c>
      <c r="M58" s="9">
        <f t="shared" si="6"/>
        <v>0.57228915662650603</v>
      </c>
      <c r="N58" s="19">
        <f t="shared" si="7"/>
        <v>3706.7380924798094</v>
      </c>
      <c r="O58" s="20">
        <f t="shared" si="8"/>
        <v>7544.4297795577913</v>
      </c>
      <c r="P58" s="19">
        <f t="shared" si="12"/>
        <v>15088.859559115583</v>
      </c>
      <c r="Q58" s="15">
        <f t="shared" si="11"/>
        <v>15088.859559115583</v>
      </c>
      <c r="R58" s="18">
        <f t="shared" si="9"/>
        <v>15100</v>
      </c>
      <c r="S58" s="7">
        <f t="shared" si="10"/>
        <v>15.1</v>
      </c>
      <c r="T58" s="31"/>
      <c r="U58" s="17"/>
      <c r="V58" s="17"/>
      <c r="W58" s="17"/>
      <c r="Z58">
        <v>9.1223002230870207E-4</v>
      </c>
      <c r="AA58">
        <f t="shared" si="13"/>
        <v>1.3774673336861401E-2</v>
      </c>
    </row>
    <row r="59" spans="3:27" x14ac:dyDescent="0.2">
      <c r="C59" s="35">
        <f t="shared" si="2"/>
        <v>2.316913889078009E-3</v>
      </c>
      <c r="D59" s="35">
        <f t="shared" si="3"/>
        <v>3.8615231484633479E-2</v>
      </c>
      <c r="E59" t="s">
        <v>422</v>
      </c>
      <c r="F59" t="s">
        <v>174</v>
      </c>
      <c r="G59">
        <v>1849</v>
      </c>
      <c r="H59">
        <v>2021</v>
      </c>
      <c r="I59">
        <v>172</v>
      </c>
      <c r="J59" s="29" t="s">
        <v>6</v>
      </c>
      <c r="K59" s="2">
        <f t="shared" si="4"/>
        <v>8.5106382978723402E-2</v>
      </c>
      <c r="L59" s="13">
        <f t="shared" si="5"/>
        <v>3.9212916806902149E-4</v>
      </c>
      <c r="M59" s="9">
        <f t="shared" si="6"/>
        <v>0.57228915662650603</v>
      </c>
      <c r="N59" s="19">
        <f t="shared" si="7"/>
        <v>1459.4404171580861</v>
      </c>
      <c r="O59" s="20">
        <f t="shared" si="8"/>
        <v>2970.4407136387631</v>
      </c>
      <c r="P59" s="19">
        <f t="shared" si="12"/>
        <v>5940.8814272775262</v>
      </c>
      <c r="Q59" s="15">
        <f t="shared" si="11"/>
        <v>5940.8814272775262</v>
      </c>
      <c r="R59" s="18">
        <f t="shared" si="9"/>
        <v>5950</v>
      </c>
      <c r="S59" s="7">
        <f t="shared" si="10"/>
        <v>5.95</v>
      </c>
      <c r="T59" s="31">
        <f>SUM(S47+S59)</f>
        <v>15.125</v>
      </c>
      <c r="U59" s="17"/>
      <c r="V59" s="17"/>
      <c r="W59" s="17"/>
      <c r="Z59">
        <v>2.316913889078009E-3</v>
      </c>
      <c r="AA59">
        <f t="shared" si="13"/>
        <v>1.3785637640014154E-2</v>
      </c>
    </row>
    <row r="60" spans="3:27" x14ac:dyDescent="0.2">
      <c r="C60" s="35">
        <f t="shared" si="2"/>
        <v>1.1001895049272533E-3</v>
      </c>
      <c r="D60" s="35">
        <f t="shared" si="3"/>
        <v>1.8336491748787556E-2</v>
      </c>
      <c r="E60" t="s">
        <v>423</v>
      </c>
      <c r="F60" t="s">
        <v>177</v>
      </c>
      <c r="G60">
        <v>878</v>
      </c>
      <c r="H60">
        <v>1039</v>
      </c>
      <c r="I60">
        <v>161</v>
      </c>
      <c r="J60" s="29" t="s">
        <v>6</v>
      </c>
      <c r="K60" s="2">
        <f t="shared" si="4"/>
        <v>0.15495668912415783</v>
      </c>
      <c r="L60" s="13">
        <f t="shared" si="5"/>
        <v>1.8620303383699345E-4</v>
      </c>
      <c r="M60" s="9">
        <f t="shared" si="6"/>
        <v>0.57228915662650603</v>
      </c>
      <c r="N60" s="19">
        <f t="shared" si="7"/>
        <v>3073.4684867030769</v>
      </c>
      <c r="O60" s="20">
        <f t="shared" si="8"/>
        <v>6255.5180860114724</v>
      </c>
      <c r="P60" s="19">
        <f t="shared" si="12"/>
        <v>12511.036172022945</v>
      </c>
      <c r="Q60" s="15">
        <f t="shared" si="11"/>
        <v>12511.036172022945</v>
      </c>
      <c r="R60" s="18">
        <f t="shared" si="9"/>
        <v>12525</v>
      </c>
      <c r="S60" s="7">
        <f t="shared" si="10"/>
        <v>12.525</v>
      </c>
      <c r="T60" s="31"/>
      <c r="U60" s="17"/>
      <c r="V60" s="17"/>
      <c r="W60" s="17"/>
      <c r="Z60">
        <v>1.1001895049272533E-3</v>
      </c>
      <c r="AA60">
        <f t="shared" si="13"/>
        <v>1.3779873549213848E-2</v>
      </c>
    </row>
    <row r="61" spans="3:27" x14ac:dyDescent="0.2">
      <c r="C61" s="35">
        <f t="shared" si="2"/>
        <v>1.1691079818873891E-3</v>
      </c>
      <c r="D61" s="35">
        <f t="shared" si="3"/>
        <v>1.9485133031456481E-2</v>
      </c>
      <c r="E61" t="s">
        <v>424</v>
      </c>
      <c r="F61" t="s">
        <v>169</v>
      </c>
      <c r="G61">
        <v>933</v>
      </c>
      <c r="H61">
        <v>1058</v>
      </c>
      <c r="I61">
        <v>125</v>
      </c>
      <c r="J61" s="29" t="s">
        <v>6</v>
      </c>
      <c r="K61" s="2">
        <f t="shared" si="4"/>
        <v>0.11814744801512288</v>
      </c>
      <c r="L61" s="13">
        <f t="shared" si="5"/>
        <v>1.9786723299534725E-4</v>
      </c>
      <c r="M61" s="9">
        <f t="shared" si="6"/>
        <v>0.57228915662650603</v>
      </c>
      <c r="N61" s="19">
        <f t="shared" si="7"/>
        <v>2892.288672374385</v>
      </c>
      <c r="O61" s="20">
        <f t="shared" si="8"/>
        <v>5886.7576414984696</v>
      </c>
      <c r="P61" s="19">
        <f t="shared" si="12"/>
        <v>11773.515282996939</v>
      </c>
      <c r="Q61" s="15">
        <f t="shared" si="11"/>
        <v>11773.515282996939</v>
      </c>
      <c r="R61" s="18">
        <f t="shared" si="9"/>
        <v>11775</v>
      </c>
      <c r="S61" s="7">
        <f t="shared" si="10"/>
        <v>11.775</v>
      </c>
      <c r="T61" s="31"/>
      <c r="U61" s="17"/>
      <c r="V61" s="17"/>
      <c r="W61" s="17"/>
      <c r="Z61">
        <v>1.1691079818873891E-3</v>
      </c>
      <c r="AA61">
        <f t="shared" si="13"/>
        <v>1.3766246486724006E-2</v>
      </c>
    </row>
    <row r="62" spans="3:27" x14ac:dyDescent="0.2">
      <c r="C62" s="35">
        <f t="shared" si="2"/>
        <v>1.6124417482236787E-2</v>
      </c>
      <c r="D62" s="35">
        <f t="shared" si="3"/>
        <v>0.26874029137061312</v>
      </c>
      <c r="E62" t="s">
        <v>289</v>
      </c>
      <c r="F62" t="s">
        <v>94</v>
      </c>
      <c r="G62">
        <v>12868</v>
      </c>
      <c r="H62">
        <v>13210</v>
      </c>
      <c r="I62">
        <v>342</v>
      </c>
      <c r="J62" s="29" t="s">
        <v>6</v>
      </c>
      <c r="K62" s="2">
        <f t="shared" si="4"/>
        <v>2.5889477668433004E-2</v>
      </c>
      <c r="L62" s="13">
        <f t="shared" si="5"/>
        <v>2.7289984503581226E-3</v>
      </c>
      <c r="M62" s="9">
        <f t="shared" si="6"/>
        <v>0.57228915662650603</v>
      </c>
      <c r="N62" s="19">
        <f t="shared" si="7"/>
        <v>209.70666236596995</v>
      </c>
      <c r="O62" s="20">
        <f t="shared" si="8"/>
        <v>426.82195209186136</v>
      </c>
      <c r="P62" s="19">
        <f t="shared" si="12"/>
        <v>853.64390418372273</v>
      </c>
      <c r="Q62" s="15">
        <f t="shared" si="11"/>
        <v>853.64390418372273</v>
      </c>
      <c r="R62" s="18">
        <f t="shared" si="9"/>
        <v>875</v>
      </c>
      <c r="S62" s="7">
        <f t="shared" si="10"/>
        <v>0.875</v>
      </c>
      <c r="T62" s="31"/>
      <c r="U62" s="17"/>
      <c r="V62" s="17"/>
      <c r="W62" s="17"/>
      <c r="Z62">
        <v>1.6124417482236787E-2</v>
      </c>
      <c r="AA62">
        <f t="shared" si="13"/>
        <v>1.410886529695719E-2</v>
      </c>
    </row>
    <row r="63" spans="3:27" s="17" customFormat="1" x14ac:dyDescent="0.2">
      <c r="C63" s="35">
        <f t="shared" si="2"/>
        <v>1.1770022801573682E-2</v>
      </c>
      <c r="D63" s="37">
        <f t="shared" si="3"/>
        <v>0.1961670466928947</v>
      </c>
      <c r="E63" t="s">
        <v>290</v>
      </c>
      <c r="F63" s="17" t="s">
        <v>95</v>
      </c>
      <c r="G63" s="17">
        <v>9393</v>
      </c>
      <c r="H63">
        <v>9789</v>
      </c>
      <c r="I63">
        <v>396</v>
      </c>
      <c r="J63" s="29" t="s">
        <v>6</v>
      </c>
      <c r="K63" s="32">
        <f t="shared" si="4"/>
        <v>4.0453570334048422E-2</v>
      </c>
      <c r="L63" s="33">
        <f t="shared" si="5"/>
        <v>1.9920331398984958E-3</v>
      </c>
      <c r="M63" s="34">
        <f t="shared" si="6"/>
        <v>0.57228915662650603</v>
      </c>
      <c r="N63" s="19">
        <f t="shared" si="7"/>
        <v>287.2889738449166</v>
      </c>
      <c r="O63" s="20">
        <f t="shared" si="8"/>
        <v>584.72744378985124</v>
      </c>
      <c r="P63" s="19">
        <f t="shared" si="12"/>
        <v>1169.4548875797025</v>
      </c>
      <c r="Q63" s="20">
        <f t="shared" si="11"/>
        <v>1169.4548875797025</v>
      </c>
      <c r="R63" s="18">
        <f>CEILING(Q63,25)</f>
        <v>1175</v>
      </c>
      <c r="S63" s="18">
        <f t="shared" si="10"/>
        <v>1.175</v>
      </c>
      <c r="T63" s="31"/>
      <c r="Z63" s="17">
        <v>1.1770022801573682E-2</v>
      </c>
      <c r="AA63">
        <f t="shared" si="13"/>
        <v>1.3829776791849078E-2</v>
      </c>
    </row>
    <row r="64" spans="3:27" x14ac:dyDescent="0.2">
      <c r="C64" s="35">
        <f t="shared" si="2"/>
        <v>3.3226224274090034E-2</v>
      </c>
      <c r="D64" s="35">
        <f t="shared" si="3"/>
        <v>0.55377040456816728</v>
      </c>
      <c r="E64" t="s">
        <v>291</v>
      </c>
      <c r="F64" t="s">
        <v>96</v>
      </c>
      <c r="G64">
        <v>26516</v>
      </c>
      <c r="H64">
        <v>26813</v>
      </c>
      <c r="I64">
        <v>297</v>
      </c>
      <c r="J64" s="29" t="s">
        <v>6</v>
      </c>
      <c r="K64" s="2">
        <f t="shared" si="4"/>
        <v>1.1076716518106888E-2</v>
      </c>
      <c r="L64" s="13">
        <f t="shared" si="5"/>
        <v>5.6234164524165357E-3</v>
      </c>
      <c r="M64" s="9">
        <f t="shared" si="6"/>
        <v>0.57228915662650603</v>
      </c>
      <c r="N64" s="19">
        <f t="shared" si="7"/>
        <v>101.7689444609029</v>
      </c>
      <c r="O64" s="20">
        <f t="shared" si="8"/>
        <v>207.13323576399426</v>
      </c>
      <c r="P64" s="19">
        <f t="shared" si="12"/>
        <v>414.26647152798853</v>
      </c>
      <c r="Q64" s="15">
        <f t="shared" si="11"/>
        <v>414.26647152798853</v>
      </c>
      <c r="R64" s="18">
        <f t="shared" si="9"/>
        <v>425</v>
      </c>
      <c r="S64" s="7">
        <f t="shared" si="10"/>
        <v>0.42499999999999999</v>
      </c>
      <c r="T64" s="31"/>
      <c r="U64" s="17"/>
      <c r="V64" s="17"/>
      <c r="W64" s="17"/>
      <c r="Z64">
        <v>3.3226224274090034E-2</v>
      </c>
      <c r="AA64">
        <f t="shared" si="13"/>
        <v>1.4121145316488264E-2</v>
      </c>
    </row>
    <row r="65" spans="3:27" x14ac:dyDescent="0.2">
      <c r="C65" s="35">
        <f t="shared" si="2"/>
        <v>2.6702777164008852E-3</v>
      </c>
      <c r="D65" s="35">
        <f t="shared" si="3"/>
        <v>4.4504628606681418E-2</v>
      </c>
      <c r="E65" t="s">
        <v>292</v>
      </c>
      <c r="F65" t="s">
        <v>97</v>
      </c>
      <c r="G65">
        <v>2131</v>
      </c>
      <c r="H65">
        <v>2284</v>
      </c>
      <c r="I65">
        <v>153</v>
      </c>
      <c r="J65" s="29" t="s">
        <v>6</v>
      </c>
      <c r="K65" s="2">
        <f t="shared" si="4"/>
        <v>6.6987740805604198E-2</v>
      </c>
      <c r="L65" s="13">
        <f t="shared" si="5"/>
        <v>4.519346982991265E-4</v>
      </c>
      <c r="M65" s="9">
        <f t="shared" si="6"/>
        <v>0.57228915662650603</v>
      </c>
      <c r="N65" s="19">
        <f t="shared" si="7"/>
        <v>1266.3093999649466</v>
      </c>
      <c r="O65" s="20">
        <f t="shared" si="8"/>
        <v>2577.3556450108272</v>
      </c>
      <c r="P65" s="19">
        <f t="shared" si="12"/>
        <v>5154.7112900216543</v>
      </c>
      <c r="Q65" s="15">
        <f t="shared" si="11"/>
        <v>5154.7112900216543</v>
      </c>
      <c r="R65" s="18">
        <f t="shared" si="9"/>
        <v>5175</v>
      </c>
      <c r="S65" s="7">
        <f t="shared" si="10"/>
        <v>5.1749999999999998</v>
      </c>
      <c r="T65" s="31"/>
      <c r="U65" s="17"/>
      <c r="V65" s="17"/>
      <c r="W65" s="17"/>
      <c r="Z65">
        <v>2.6702777164008852E-3</v>
      </c>
      <c r="AA65">
        <f t="shared" si="13"/>
        <v>1.381868718237458E-2</v>
      </c>
    </row>
    <row r="66" spans="3:27" x14ac:dyDescent="0.2">
      <c r="C66" s="35">
        <f t="shared" si="2"/>
        <v>4.1150596061288154E-3</v>
      </c>
      <c r="D66" s="35">
        <f t="shared" si="3"/>
        <v>6.8584326768813597E-2</v>
      </c>
      <c r="E66" t="s">
        <v>293</v>
      </c>
      <c r="F66" t="s">
        <v>98</v>
      </c>
      <c r="G66">
        <v>3284</v>
      </c>
      <c r="H66">
        <v>3476</v>
      </c>
      <c r="I66">
        <v>192</v>
      </c>
      <c r="J66" s="29" t="s">
        <v>6</v>
      </c>
      <c r="K66" s="2">
        <f t="shared" si="4"/>
        <v>5.5235903337169157E-2</v>
      </c>
      <c r="L66" s="13">
        <f t="shared" si="5"/>
        <v>6.9645872792788892E-4</v>
      </c>
      <c r="M66" s="9">
        <f t="shared" si="6"/>
        <v>0.57228915662650603</v>
      </c>
      <c r="N66" s="19">
        <f t="shared" si="7"/>
        <v>821.71295107347783</v>
      </c>
      <c r="O66" s="20">
        <f t="shared" si="8"/>
        <v>1672.4558098410696</v>
      </c>
      <c r="P66" s="19">
        <f t="shared" ref="P66:P97" si="14">O66*$W$1</f>
        <v>3344.9116196821392</v>
      </c>
      <c r="Q66" s="15">
        <f t="shared" si="11"/>
        <v>3344.9116196821392</v>
      </c>
      <c r="R66" s="18">
        <f t="shared" si="9"/>
        <v>3350</v>
      </c>
      <c r="S66" s="7">
        <f t="shared" si="10"/>
        <v>3.35</v>
      </c>
      <c r="T66" s="31"/>
      <c r="U66" s="17"/>
      <c r="V66" s="17"/>
      <c r="W66" s="17"/>
      <c r="Z66">
        <v>4.1150596061288154E-3</v>
      </c>
      <c r="AA66">
        <f t="shared" ref="AA66:AA97" si="15">Z66*S66</f>
        <v>1.3785449680531532E-2</v>
      </c>
    </row>
    <row r="67" spans="3:27" x14ac:dyDescent="0.2">
      <c r="C67" s="35">
        <f t="shared" ref="C67:C130" si="16">6*D67/100</f>
        <v>1.8800960514724956E-2</v>
      </c>
      <c r="D67" s="35">
        <f t="shared" ref="D67:D130" si="17">G67/$B$18*100</f>
        <v>0.31334934191208258</v>
      </c>
      <c r="E67" t="s">
        <v>294</v>
      </c>
      <c r="F67" t="s">
        <v>99</v>
      </c>
      <c r="G67">
        <v>15004</v>
      </c>
      <c r="H67">
        <v>15177</v>
      </c>
      <c r="I67">
        <v>173</v>
      </c>
      <c r="J67" s="29" t="s">
        <v>6</v>
      </c>
      <c r="K67" s="2">
        <f t="shared" ref="K67:K130" si="18">I67/H67</f>
        <v>1.1398827172695527E-2</v>
      </c>
      <c r="L67" s="13">
        <f t="shared" ref="L67:L130" si="19">G67/$B$5</f>
        <v>3.1819935303989176E-3</v>
      </c>
      <c r="M67" s="9">
        <f t="shared" ref="M67:M130" si="20">IF(J67="Sample",$B$10,$B$11)</f>
        <v>0.57228915662650603</v>
      </c>
      <c r="N67" s="19">
        <f t="shared" ref="N67:N130" si="21">M67/L67</f>
        <v>179.85239478307793</v>
      </c>
      <c r="O67" s="20">
        <f t="shared" ref="O67:O130" si="22">N67*25/MIN(N:N)</f>
        <v>366.05870964529942</v>
      </c>
      <c r="P67" s="19">
        <f t="shared" si="14"/>
        <v>732.11741929059883</v>
      </c>
      <c r="Q67" s="15">
        <f t="shared" ref="Q67:Q130" si="23">IF(P67&gt;30000,30000,P67)</f>
        <v>732.11741929059883</v>
      </c>
      <c r="R67" s="18">
        <f t="shared" ref="R67:R130" si="24">CEILING(Q67,25)</f>
        <v>750</v>
      </c>
      <c r="S67" s="7">
        <f t="shared" ref="S67:S130" si="25">R67/1000</f>
        <v>0.75</v>
      </c>
      <c r="T67" s="31"/>
      <c r="U67" s="17"/>
      <c r="V67" s="17"/>
      <c r="W67" s="17"/>
      <c r="Z67">
        <v>1.8800960514724956E-2</v>
      </c>
      <c r="AA67">
        <f t="shared" si="15"/>
        <v>1.4100720386043717E-2</v>
      </c>
    </row>
    <row r="68" spans="3:27" x14ac:dyDescent="0.2">
      <c r="C68" s="35">
        <f t="shared" si="16"/>
        <v>1.6104368470757472E-2</v>
      </c>
      <c r="D68" s="35">
        <f t="shared" si="17"/>
        <v>0.26840614117929118</v>
      </c>
      <c r="E68" t="s">
        <v>295</v>
      </c>
      <c r="F68" t="s">
        <v>122</v>
      </c>
      <c r="G68">
        <v>12852</v>
      </c>
      <c r="H68">
        <v>13202</v>
      </c>
      <c r="I68">
        <v>350</v>
      </c>
      <c r="J68" s="29" t="s">
        <v>6</v>
      </c>
      <c r="K68" s="2">
        <f t="shared" si="18"/>
        <v>2.6511134676564158E-2</v>
      </c>
      <c r="L68" s="13">
        <f t="shared" si="19"/>
        <v>2.7256052287847835E-3</v>
      </c>
      <c r="M68" s="9">
        <f t="shared" si="20"/>
        <v>0.57228915662650603</v>
      </c>
      <c r="N68" s="19">
        <f t="shared" si="21"/>
        <v>209.96773508600228</v>
      </c>
      <c r="O68" s="20">
        <f t="shared" si="22"/>
        <v>427.3533208464109</v>
      </c>
      <c r="P68" s="19">
        <f t="shared" si="14"/>
        <v>854.70664169282179</v>
      </c>
      <c r="Q68" s="15">
        <f t="shared" si="23"/>
        <v>854.70664169282179</v>
      </c>
      <c r="R68" s="18">
        <f t="shared" si="24"/>
        <v>875</v>
      </c>
      <c r="S68" s="7">
        <f t="shared" si="25"/>
        <v>0.875</v>
      </c>
      <c r="T68" s="31"/>
      <c r="U68" s="17"/>
      <c r="V68" s="17"/>
      <c r="W68" s="17"/>
      <c r="Z68">
        <v>1.6104368470757472E-2</v>
      </c>
      <c r="AA68">
        <f t="shared" si="15"/>
        <v>1.4091322411912788E-2</v>
      </c>
    </row>
    <row r="69" spans="3:27" x14ac:dyDescent="0.2">
      <c r="C69" s="35">
        <f t="shared" si="16"/>
        <v>4.8318117665142246E-3</v>
      </c>
      <c r="D69" s="35">
        <f t="shared" si="17"/>
        <v>8.0530196108570415E-2</v>
      </c>
      <c r="E69" t="s">
        <v>296</v>
      </c>
      <c r="F69" t="s">
        <v>100</v>
      </c>
      <c r="G69">
        <v>3856</v>
      </c>
      <c r="H69">
        <v>4296</v>
      </c>
      <c r="I69">
        <v>440</v>
      </c>
      <c r="J69" s="29" t="s">
        <v>6</v>
      </c>
      <c r="K69" s="2">
        <f t="shared" si="18"/>
        <v>0.10242085661080075</v>
      </c>
      <c r="L69" s="13">
        <f t="shared" si="19"/>
        <v>8.1776639917476848E-4</v>
      </c>
      <c r="M69" s="9">
        <f t="shared" si="20"/>
        <v>0.57228915662650603</v>
      </c>
      <c r="N69" s="19">
        <f t="shared" si="21"/>
        <v>699.81984733539969</v>
      </c>
      <c r="O69" s="20">
        <f t="shared" si="22"/>
        <v>1424.3632986302055</v>
      </c>
      <c r="P69" s="19">
        <f t="shared" si="14"/>
        <v>2848.7265972604109</v>
      </c>
      <c r="Q69" s="15">
        <f t="shared" si="23"/>
        <v>2848.7265972604109</v>
      </c>
      <c r="R69" s="18">
        <f t="shared" si="24"/>
        <v>2850</v>
      </c>
      <c r="S69" s="7">
        <f t="shared" si="25"/>
        <v>2.85</v>
      </c>
      <c r="T69" s="31"/>
      <c r="U69" s="17"/>
      <c r="V69" s="17"/>
      <c r="W69" s="17"/>
      <c r="Z69">
        <v>4.8318117665142246E-3</v>
      </c>
      <c r="AA69">
        <f t="shared" si="15"/>
        <v>1.377066353456554E-2</v>
      </c>
    </row>
    <row r="70" spans="3:27" x14ac:dyDescent="0.2">
      <c r="C70" s="35">
        <f t="shared" si="16"/>
        <v>3.9544169016508271E-2</v>
      </c>
      <c r="D70" s="35">
        <f t="shared" si="17"/>
        <v>0.65906948360847117</v>
      </c>
      <c r="E70" t="s">
        <v>297</v>
      </c>
      <c r="F70" t="s">
        <v>123</v>
      </c>
      <c r="G70">
        <v>31558</v>
      </c>
      <c r="H70">
        <v>31869</v>
      </c>
      <c r="I70">
        <v>311</v>
      </c>
      <c r="J70" s="29" t="s">
        <v>6</v>
      </c>
      <c r="K70" s="2">
        <f t="shared" si="18"/>
        <v>9.7586996768019071E-3</v>
      </c>
      <c r="L70" s="13">
        <f t="shared" si="19"/>
        <v>6.6927054007150794E-3</v>
      </c>
      <c r="M70" s="9">
        <f t="shared" si="20"/>
        <v>0.57228915662650603</v>
      </c>
      <c r="N70" s="19">
        <f t="shared" si="21"/>
        <v>85.509390054037041</v>
      </c>
      <c r="O70" s="20">
        <f t="shared" si="22"/>
        <v>174.03970085297144</v>
      </c>
      <c r="P70" s="19">
        <f t="shared" si="14"/>
        <v>348.07940170594287</v>
      </c>
      <c r="Q70" s="15">
        <f t="shared" si="23"/>
        <v>348.07940170594287</v>
      </c>
      <c r="R70" s="18">
        <f t="shared" si="24"/>
        <v>350</v>
      </c>
      <c r="S70" s="7">
        <f t="shared" si="25"/>
        <v>0.35</v>
      </c>
      <c r="T70" s="31">
        <f>SUM(S62:S70)</f>
        <v>15.824999999999999</v>
      </c>
      <c r="U70" s="17"/>
      <c r="V70" s="17"/>
      <c r="W70" s="17"/>
      <c r="Z70">
        <v>3.9544169016508271E-2</v>
      </c>
      <c r="AA70">
        <f t="shared" si="15"/>
        <v>1.3840459155777893E-2</v>
      </c>
    </row>
    <row r="71" spans="3:27" x14ac:dyDescent="0.2">
      <c r="C71" s="35">
        <f t="shared" si="16"/>
        <v>2.3219261419478367E-2</v>
      </c>
      <c r="D71" s="35">
        <f t="shared" si="17"/>
        <v>0.38698769032463942</v>
      </c>
      <c r="E71" t="s">
        <v>298</v>
      </c>
      <c r="F71" t="s">
        <v>101</v>
      </c>
      <c r="G71">
        <v>18530</v>
      </c>
      <c r="H71">
        <v>18907</v>
      </c>
      <c r="I71">
        <v>377</v>
      </c>
      <c r="J71" s="29" t="s">
        <v>6</v>
      </c>
      <c r="K71" s="2">
        <f t="shared" si="18"/>
        <v>1.993970487121172E-2</v>
      </c>
      <c r="L71" s="13">
        <f t="shared" si="19"/>
        <v>3.9297747346235638E-3</v>
      </c>
      <c r="M71" s="9">
        <f t="shared" si="20"/>
        <v>0.57228915662650603</v>
      </c>
      <c r="N71" s="19">
        <f t="shared" si="21"/>
        <v>145.62899791286029</v>
      </c>
      <c r="O71" s="20">
        <f t="shared" si="22"/>
        <v>296.40285372466661</v>
      </c>
      <c r="P71" s="19">
        <f t="shared" si="14"/>
        <v>592.80570744933323</v>
      </c>
      <c r="Q71" s="15">
        <f t="shared" si="23"/>
        <v>592.80570744933323</v>
      </c>
      <c r="R71" s="18">
        <f t="shared" si="24"/>
        <v>600</v>
      </c>
      <c r="S71" s="7">
        <f t="shared" si="25"/>
        <v>0.6</v>
      </c>
      <c r="T71" s="31"/>
      <c r="U71" s="17"/>
      <c r="V71" s="17"/>
      <c r="W71" s="17"/>
      <c r="Z71">
        <v>2.3219261419478367E-2</v>
      </c>
      <c r="AA71">
        <f t="shared" si="15"/>
        <v>1.3931556851687019E-2</v>
      </c>
    </row>
    <row r="72" spans="3:27" x14ac:dyDescent="0.2">
      <c r="C72" s="35">
        <f t="shared" si="16"/>
        <v>8.8541446945512216E-3</v>
      </c>
      <c r="D72" s="35">
        <f t="shared" si="17"/>
        <v>0.14756907824252036</v>
      </c>
      <c r="E72" t="s">
        <v>299</v>
      </c>
      <c r="F72" t="s">
        <v>121</v>
      </c>
      <c r="G72">
        <v>7066</v>
      </c>
      <c r="H72">
        <v>7396</v>
      </c>
      <c r="I72">
        <v>330</v>
      </c>
      <c r="J72" s="29" t="s">
        <v>6</v>
      </c>
      <c r="K72" s="2">
        <f t="shared" si="18"/>
        <v>4.4618712817739319E-2</v>
      </c>
      <c r="L72" s="13">
        <f t="shared" si="19"/>
        <v>1.4985314773259633E-3</v>
      </c>
      <c r="M72" s="9">
        <f t="shared" si="20"/>
        <v>0.57228915662650603</v>
      </c>
      <c r="N72" s="19">
        <f t="shared" si="21"/>
        <v>381.89999028096537</v>
      </c>
      <c r="O72" s="20">
        <f t="shared" si="22"/>
        <v>777.29194445486451</v>
      </c>
      <c r="P72" s="19">
        <f t="shared" si="14"/>
        <v>1554.583888909729</v>
      </c>
      <c r="Q72" s="15">
        <f t="shared" si="23"/>
        <v>1554.583888909729</v>
      </c>
      <c r="R72" s="18">
        <f t="shared" si="24"/>
        <v>1575</v>
      </c>
      <c r="S72" s="7">
        <f t="shared" si="25"/>
        <v>1.575</v>
      </c>
      <c r="T72" s="31"/>
      <c r="U72" s="17"/>
      <c r="V72" s="17"/>
      <c r="W72" s="17"/>
      <c r="Z72">
        <v>8.8541446945512216E-3</v>
      </c>
      <c r="AA72">
        <f t="shared" si="15"/>
        <v>1.3945277893918173E-2</v>
      </c>
    </row>
    <row r="73" spans="3:27" x14ac:dyDescent="0.2">
      <c r="C73" s="35">
        <f t="shared" si="16"/>
        <v>4.5285704678896289E-3</v>
      </c>
      <c r="D73" s="35">
        <f t="shared" si="17"/>
        <v>7.5476174464827142E-2</v>
      </c>
      <c r="E73" t="s">
        <v>300</v>
      </c>
      <c r="F73" t="s">
        <v>102</v>
      </c>
      <c r="G73">
        <v>3614</v>
      </c>
      <c r="H73">
        <v>3719</v>
      </c>
      <c r="I73">
        <v>105</v>
      </c>
      <c r="J73" s="29" t="s">
        <v>6</v>
      </c>
      <c r="K73" s="2">
        <f t="shared" si="18"/>
        <v>2.8233396074213497E-2</v>
      </c>
      <c r="L73" s="13">
        <f t="shared" si="19"/>
        <v>7.6644392287801176E-4</v>
      </c>
      <c r="M73" s="9">
        <f t="shared" si="20"/>
        <v>0.57228915662650603</v>
      </c>
      <c r="N73" s="19">
        <f t="shared" si="21"/>
        <v>746.68105460024935</v>
      </c>
      <c r="O73" s="20">
        <f t="shared" si="22"/>
        <v>1519.7412505584041</v>
      </c>
      <c r="P73" s="19">
        <f t="shared" si="14"/>
        <v>3039.4825011168082</v>
      </c>
      <c r="Q73" s="15">
        <f t="shared" si="23"/>
        <v>3039.4825011168082</v>
      </c>
      <c r="R73" s="18">
        <f t="shared" si="24"/>
        <v>3050</v>
      </c>
      <c r="S73" s="7">
        <f t="shared" si="25"/>
        <v>3.05</v>
      </c>
      <c r="T73" s="31"/>
      <c r="U73" s="17"/>
      <c r="V73" s="17"/>
      <c r="W73" s="17"/>
      <c r="Z73">
        <v>4.5285704678896289E-3</v>
      </c>
      <c r="AA73">
        <f t="shared" si="15"/>
        <v>1.3812139927063368E-2</v>
      </c>
    </row>
    <row r="74" spans="3:27" x14ac:dyDescent="0.2">
      <c r="C74" s="35">
        <f t="shared" si="16"/>
        <v>8.6937526027167245E-3</v>
      </c>
      <c r="D74" s="35">
        <f t="shared" si="17"/>
        <v>0.1448958767119454</v>
      </c>
      <c r="E74" t="s">
        <v>301</v>
      </c>
      <c r="F74" t="s">
        <v>103</v>
      </c>
      <c r="G74">
        <v>6938</v>
      </c>
      <c r="H74">
        <v>7309</v>
      </c>
      <c r="I74">
        <v>371</v>
      </c>
      <c r="J74" s="29" t="s">
        <v>6</v>
      </c>
      <c r="K74" s="2">
        <f t="shared" si="18"/>
        <v>5.0759337802708991E-2</v>
      </c>
      <c r="L74" s="13">
        <f t="shared" si="19"/>
        <v>1.4713857047392489E-3</v>
      </c>
      <c r="M74" s="9">
        <f t="shared" si="20"/>
        <v>0.57228915662650603</v>
      </c>
      <c r="N74" s="19">
        <f t="shared" si="21"/>
        <v>388.94570932910079</v>
      </c>
      <c r="O74" s="20">
        <f t="shared" si="22"/>
        <v>791.63229742261058</v>
      </c>
      <c r="P74" s="19">
        <f t="shared" si="14"/>
        <v>1583.2645948452212</v>
      </c>
      <c r="Q74" s="15">
        <f t="shared" si="23"/>
        <v>1583.2645948452212</v>
      </c>
      <c r="R74" s="18">
        <f t="shared" si="24"/>
        <v>1600</v>
      </c>
      <c r="S74" s="7">
        <f t="shared" si="25"/>
        <v>1.6</v>
      </c>
      <c r="T74" s="31"/>
      <c r="U74" s="17"/>
      <c r="V74" s="17"/>
      <c r="W74" s="17"/>
      <c r="Z74">
        <v>8.6937526027167245E-3</v>
      </c>
      <c r="AA74">
        <f t="shared" si="15"/>
        <v>1.391000416434676E-2</v>
      </c>
    </row>
    <row r="75" spans="3:27" x14ac:dyDescent="0.2">
      <c r="C75" s="35">
        <f t="shared" si="16"/>
        <v>3.7479120834139124E-3</v>
      </c>
      <c r="D75" s="35">
        <f t="shared" si="17"/>
        <v>6.2465201390231873E-2</v>
      </c>
      <c r="E75" t="s">
        <v>302</v>
      </c>
      <c r="F75" t="s">
        <v>104</v>
      </c>
      <c r="G75">
        <v>2991</v>
      </c>
      <c r="H75">
        <v>3325</v>
      </c>
      <c r="I75">
        <v>334</v>
      </c>
      <c r="J75" s="29" t="s">
        <v>6</v>
      </c>
      <c r="K75" s="2">
        <f t="shared" si="18"/>
        <v>0.10045112781954887</v>
      </c>
      <c r="L75" s="13">
        <f t="shared" si="19"/>
        <v>6.3432035786611322E-4</v>
      </c>
      <c r="M75" s="9">
        <f t="shared" si="20"/>
        <v>0.57228915662650603</v>
      </c>
      <c r="N75" s="19">
        <f t="shared" si="21"/>
        <v>902.20840231537989</v>
      </c>
      <c r="O75" s="20">
        <f t="shared" si="22"/>
        <v>1836.2904980000242</v>
      </c>
      <c r="P75" s="19">
        <f t="shared" si="14"/>
        <v>3672.5809960000483</v>
      </c>
      <c r="Q75" s="15">
        <f t="shared" si="23"/>
        <v>3672.5809960000483</v>
      </c>
      <c r="R75" s="18">
        <f t="shared" si="24"/>
        <v>3675</v>
      </c>
      <c r="S75" s="7">
        <f t="shared" si="25"/>
        <v>3.6749999999999998</v>
      </c>
      <c r="T75" s="31"/>
      <c r="U75" s="17"/>
      <c r="V75" s="17"/>
      <c r="W75" s="17"/>
      <c r="Z75">
        <v>3.7479120834139124E-3</v>
      </c>
      <c r="AA75">
        <f t="shared" si="15"/>
        <v>1.3773576906546127E-2</v>
      </c>
    </row>
    <row r="76" spans="3:27" x14ac:dyDescent="0.2">
      <c r="C76" s="35">
        <f t="shared" si="16"/>
        <v>2.5657722440649705E-2</v>
      </c>
      <c r="D76" s="35">
        <f t="shared" si="17"/>
        <v>0.42762870734416175</v>
      </c>
      <c r="E76" t="s">
        <v>303</v>
      </c>
      <c r="F76" t="s">
        <v>105</v>
      </c>
      <c r="G76">
        <v>20476</v>
      </c>
      <c r="H76">
        <v>21720</v>
      </c>
      <c r="I76">
        <v>1244</v>
      </c>
      <c r="J76" s="29" t="s">
        <v>6</v>
      </c>
      <c r="K76" s="2">
        <f t="shared" si="18"/>
        <v>5.7274401473296502E-2</v>
      </c>
      <c r="L76" s="13">
        <f t="shared" si="19"/>
        <v>4.3424753084809545E-3</v>
      </c>
      <c r="M76" s="9">
        <f t="shared" si="20"/>
        <v>0.57228915662650603</v>
      </c>
      <c r="N76" s="19">
        <f t="shared" si="21"/>
        <v>131.78869561072969</v>
      </c>
      <c r="O76" s="20">
        <f t="shared" si="22"/>
        <v>268.23329163499079</v>
      </c>
      <c r="P76" s="19">
        <f t="shared" si="14"/>
        <v>536.46658326998158</v>
      </c>
      <c r="Q76" s="15">
        <f t="shared" si="23"/>
        <v>536.46658326998158</v>
      </c>
      <c r="R76" s="18">
        <f t="shared" si="24"/>
        <v>550</v>
      </c>
      <c r="S76" s="7">
        <f t="shared" si="25"/>
        <v>0.55000000000000004</v>
      </c>
      <c r="T76" s="31"/>
      <c r="U76" s="17"/>
      <c r="V76" s="17"/>
      <c r="W76" s="17"/>
      <c r="Z76">
        <v>2.5657722440649705E-2</v>
      </c>
      <c r="AA76">
        <f t="shared" si="15"/>
        <v>1.411174734235734E-2</v>
      </c>
    </row>
    <row r="77" spans="3:27" x14ac:dyDescent="0.2">
      <c r="C77" s="35">
        <f t="shared" si="16"/>
        <v>4.9420813296504416E-3</v>
      </c>
      <c r="D77" s="35">
        <f t="shared" si="17"/>
        <v>8.2368022160840687E-2</v>
      </c>
      <c r="E77" t="s">
        <v>304</v>
      </c>
      <c r="F77" t="s">
        <v>106</v>
      </c>
      <c r="G77">
        <v>3944</v>
      </c>
      <c r="H77">
        <v>4194</v>
      </c>
      <c r="I77">
        <v>250</v>
      </c>
      <c r="J77" s="29" t="s">
        <v>6</v>
      </c>
      <c r="K77" s="2">
        <f t="shared" si="18"/>
        <v>5.9608965188364331E-2</v>
      </c>
      <c r="L77" s="13">
        <f t="shared" si="19"/>
        <v>8.3642911782813459E-4</v>
      </c>
      <c r="M77" s="9">
        <f t="shared" si="20"/>
        <v>0.57228915662650603</v>
      </c>
      <c r="N77" s="19">
        <f t="shared" si="21"/>
        <v>684.20520571128327</v>
      </c>
      <c r="O77" s="20">
        <f t="shared" si="22"/>
        <v>1392.5823731029593</v>
      </c>
      <c r="P77" s="19">
        <f t="shared" si="14"/>
        <v>2785.1647462059186</v>
      </c>
      <c r="Q77" s="15">
        <f t="shared" si="23"/>
        <v>2785.1647462059186</v>
      </c>
      <c r="R77" s="18">
        <f t="shared" si="24"/>
        <v>2800</v>
      </c>
      <c r="S77" s="7">
        <f t="shared" si="25"/>
        <v>2.8</v>
      </c>
      <c r="U77" s="17"/>
      <c r="V77" s="17"/>
      <c r="W77" s="17"/>
      <c r="Z77">
        <v>4.9420813296504416E-3</v>
      </c>
      <c r="AA77">
        <f t="shared" si="15"/>
        <v>1.3837827723021235E-2</v>
      </c>
    </row>
    <row r="78" spans="3:27" x14ac:dyDescent="0.2">
      <c r="C78" s="35">
        <f t="shared" si="16"/>
        <v>1.2098325364547418E-2</v>
      </c>
      <c r="D78" s="35">
        <f t="shared" si="17"/>
        <v>0.20163875607579029</v>
      </c>
      <c r="E78" t="s">
        <v>305</v>
      </c>
      <c r="F78" t="s">
        <v>107</v>
      </c>
      <c r="G78">
        <v>9655</v>
      </c>
      <c r="H78">
        <v>9982</v>
      </c>
      <c r="I78">
        <v>327</v>
      </c>
      <c r="J78" s="29" t="s">
        <v>6</v>
      </c>
      <c r="K78" s="2">
        <f t="shared" si="18"/>
        <v>3.2758966139050293E-2</v>
      </c>
      <c r="L78" s="13">
        <f t="shared" si="19"/>
        <v>2.0475971431619267E-3</v>
      </c>
      <c r="M78" s="9">
        <f t="shared" si="20"/>
        <v>0.57228915662650603</v>
      </c>
      <c r="N78" s="19">
        <f t="shared" si="21"/>
        <v>279.49304312017625</v>
      </c>
      <c r="O78" s="20">
        <f t="shared" si="22"/>
        <v>568.86016359586472</v>
      </c>
      <c r="P78" s="19">
        <f t="shared" si="14"/>
        <v>1137.7203271917294</v>
      </c>
      <c r="Q78" s="15">
        <f t="shared" si="23"/>
        <v>1137.7203271917294</v>
      </c>
      <c r="R78" s="18">
        <f t="shared" si="24"/>
        <v>1150</v>
      </c>
      <c r="S78" s="7">
        <f t="shared" si="25"/>
        <v>1.1499999999999999</v>
      </c>
      <c r="T78" s="31">
        <f>SUM(S71:S78)</f>
        <v>15.000000000000002</v>
      </c>
      <c r="U78" s="17"/>
      <c r="V78" s="17"/>
      <c r="W78" s="17"/>
      <c r="Z78">
        <v>1.2098325364547418E-2</v>
      </c>
      <c r="AA78">
        <f t="shared" si="15"/>
        <v>1.3913074169229531E-2</v>
      </c>
    </row>
    <row r="79" spans="3:27" x14ac:dyDescent="0.2">
      <c r="C79" s="35">
        <f t="shared" si="16"/>
        <v>1.5806139425002703E-2</v>
      </c>
      <c r="D79" s="35">
        <f t="shared" si="17"/>
        <v>0.26343565708337841</v>
      </c>
      <c r="E79" t="s">
        <v>306</v>
      </c>
      <c r="F79" t="s">
        <v>108</v>
      </c>
      <c r="G79">
        <v>12614</v>
      </c>
      <c r="H79">
        <v>13703</v>
      </c>
      <c r="I79">
        <v>1089</v>
      </c>
      <c r="J79" s="29" t="s">
        <v>6</v>
      </c>
      <c r="K79" s="2">
        <f t="shared" si="18"/>
        <v>7.9471648544114426E-2</v>
      </c>
      <c r="L79" s="13">
        <f t="shared" si="19"/>
        <v>2.6751310578813615E-3</v>
      </c>
      <c r="M79" s="9">
        <f t="shared" si="20"/>
        <v>0.57228915662650603</v>
      </c>
      <c r="N79" s="19">
        <f t="shared" si="21"/>
        <v>213.92939046498347</v>
      </c>
      <c r="O79" s="20">
        <f t="shared" si="22"/>
        <v>435.41659105106015</v>
      </c>
      <c r="P79" s="19">
        <f t="shared" si="14"/>
        <v>870.8331821021203</v>
      </c>
      <c r="Q79" s="15">
        <f t="shared" si="23"/>
        <v>870.8331821021203</v>
      </c>
      <c r="R79" s="18">
        <f t="shared" si="24"/>
        <v>875</v>
      </c>
      <c r="S79" s="7">
        <f t="shared" si="25"/>
        <v>0.875</v>
      </c>
      <c r="T79" s="31"/>
      <c r="U79" s="17"/>
      <c r="V79" s="17"/>
      <c r="W79" s="17"/>
      <c r="Z79">
        <v>1.5806139425002703E-2</v>
      </c>
      <c r="AA79">
        <f t="shared" si="15"/>
        <v>1.3830371996877366E-2</v>
      </c>
    </row>
    <row r="80" spans="3:27" x14ac:dyDescent="0.2">
      <c r="C80" s="35">
        <f t="shared" si="16"/>
        <v>1.8708233836633135E-2</v>
      </c>
      <c r="D80" s="35">
        <f t="shared" si="17"/>
        <v>0.31180389727721891</v>
      </c>
      <c r="E80" t="s">
        <v>307</v>
      </c>
      <c r="F80" t="s">
        <v>109</v>
      </c>
      <c r="G80">
        <v>14930</v>
      </c>
      <c r="H80">
        <v>15469</v>
      </c>
      <c r="I80">
        <v>539</v>
      </c>
      <c r="J80" s="29" t="s">
        <v>6</v>
      </c>
      <c r="K80" s="2">
        <f t="shared" si="18"/>
        <v>3.4843881311009114E-2</v>
      </c>
      <c r="L80" s="13">
        <f t="shared" si="19"/>
        <v>3.1662998806222236E-3</v>
      </c>
      <c r="M80" s="9">
        <f t="shared" si="20"/>
        <v>0.57228915662650603</v>
      </c>
      <c r="N80" s="19">
        <f t="shared" si="21"/>
        <v>180.74382661254529</v>
      </c>
      <c r="O80" s="20">
        <f t="shared" si="22"/>
        <v>367.87306627716498</v>
      </c>
      <c r="P80" s="19">
        <f t="shared" si="14"/>
        <v>735.74613255432996</v>
      </c>
      <c r="Q80" s="15">
        <f t="shared" si="23"/>
        <v>735.74613255432996</v>
      </c>
      <c r="R80" s="18">
        <f t="shared" si="24"/>
        <v>750</v>
      </c>
      <c r="S80" s="7">
        <f t="shared" si="25"/>
        <v>0.75</v>
      </c>
      <c r="T80" s="31"/>
      <c r="U80" s="17"/>
      <c r="V80" s="17"/>
      <c r="W80" s="17"/>
      <c r="Z80">
        <v>1.8708233836633135E-2</v>
      </c>
      <c r="AA80">
        <f t="shared" si="15"/>
        <v>1.4031175377474852E-2</v>
      </c>
    </row>
    <row r="81" spans="3:27" x14ac:dyDescent="0.2">
      <c r="C81" s="35">
        <f t="shared" si="16"/>
        <v>9.9129831133023937E-3</v>
      </c>
      <c r="D81" s="35">
        <f t="shared" si="17"/>
        <v>0.16521638522170656</v>
      </c>
      <c r="E81" t="s">
        <v>308</v>
      </c>
      <c r="F81" t="s">
        <v>110</v>
      </c>
      <c r="G81">
        <v>7911</v>
      </c>
      <c r="H81">
        <v>8380</v>
      </c>
      <c r="I81">
        <v>469</v>
      </c>
      <c r="J81" s="29" t="s">
        <v>6</v>
      </c>
      <c r="K81" s="2">
        <f t="shared" si="18"/>
        <v>5.5966587112171839E-2</v>
      </c>
      <c r="L81" s="13">
        <f t="shared" si="19"/>
        <v>1.6777359916679445E-3</v>
      </c>
      <c r="M81" s="9">
        <f t="shared" si="20"/>
        <v>0.57228915662650603</v>
      </c>
      <c r="N81" s="19">
        <f t="shared" si="21"/>
        <v>341.10799283596276</v>
      </c>
      <c r="O81" s="20">
        <f t="shared" si="22"/>
        <v>694.26682840577337</v>
      </c>
      <c r="P81" s="19">
        <f t="shared" si="14"/>
        <v>1388.5336568115467</v>
      </c>
      <c r="Q81" s="15">
        <f t="shared" si="23"/>
        <v>1388.5336568115467</v>
      </c>
      <c r="R81" s="18">
        <f t="shared" si="24"/>
        <v>1400</v>
      </c>
      <c r="S81" s="7">
        <f t="shared" si="25"/>
        <v>1.4</v>
      </c>
      <c r="T81" s="31"/>
      <c r="U81" s="17"/>
      <c r="V81" s="17"/>
      <c r="W81" s="17"/>
      <c r="Z81">
        <v>9.9129831133023937E-3</v>
      </c>
      <c r="AA81">
        <f t="shared" si="15"/>
        <v>1.3878176358623351E-2</v>
      </c>
    </row>
    <row r="82" spans="3:27" x14ac:dyDescent="0.2">
      <c r="C82" s="35">
        <f t="shared" si="16"/>
        <v>4.2315944853523173E-3</v>
      </c>
      <c r="D82" s="35">
        <f t="shared" si="17"/>
        <v>7.0526574755871957E-2</v>
      </c>
      <c r="E82" t="s">
        <v>309</v>
      </c>
      <c r="F82" t="s">
        <v>111</v>
      </c>
      <c r="G82">
        <v>3377</v>
      </c>
      <c r="H82">
        <v>3683</v>
      </c>
      <c r="I82">
        <v>306</v>
      </c>
      <c r="J82" s="29" t="s">
        <v>6</v>
      </c>
      <c r="K82" s="2">
        <f t="shared" si="18"/>
        <v>8.3084442030953026E-2</v>
      </c>
      <c r="L82" s="13">
        <f t="shared" si="19"/>
        <v>7.1618182832292358E-4</v>
      </c>
      <c r="M82" s="9">
        <f t="shared" si="20"/>
        <v>0.57228915662650603</v>
      </c>
      <c r="N82" s="19">
        <f t="shared" si="21"/>
        <v>799.08360418279574</v>
      </c>
      <c r="O82" s="20">
        <f t="shared" si="22"/>
        <v>1626.397654580418</v>
      </c>
      <c r="P82" s="19">
        <f t="shared" si="14"/>
        <v>3252.795309160836</v>
      </c>
      <c r="Q82" s="15">
        <f t="shared" si="23"/>
        <v>3252.795309160836</v>
      </c>
      <c r="R82" s="18">
        <f t="shared" si="24"/>
        <v>3275</v>
      </c>
      <c r="S82" s="7">
        <f t="shared" si="25"/>
        <v>3.2749999999999999</v>
      </c>
      <c r="T82" s="31"/>
      <c r="U82" s="17"/>
      <c r="V82" s="17"/>
      <c r="W82" s="17"/>
      <c r="Z82">
        <v>4.2315944853523173E-3</v>
      </c>
      <c r="AA82">
        <f t="shared" si="15"/>
        <v>1.3858471939528839E-2</v>
      </c>
    </row>
    <row r="83" spans="3:27" x14ac:dyDescent="0.2">
      <c r="C83" s="35">
        <f t="shared" si="16"/>
        <v>2.4722937280426778E-3</v>
      </c>
      <c r="D83" s="35">
        <f t="shared" si="17"/>
        <v>4.1204895467377961E-2</v>
      </c>
      <c r="E83" t="s">
        <v>310</v>
      </c>
      <c r="F83" t="s">
        <v>149</v>
      </c>
      <c r="G83">
        <v>1973</v>
      </c>
      <c r="H83">
        <v>2120</v>
      </c>
      <c r="I83">
        <v>147</v>
      </c>
      <c r="J83" s="29" t="s">
        <v>6</v>
      </c>
      <c r="K83" s="2">
        <f t="shared" si="18"/>
        <v>6.9339622641509432E-2</v>
      </c>
      <c r="L83" s="13">
        <f t="shared" si="19"/>
        <v>4.1842663526240101E-4</v>
      </c>
      <c r="M83" s="9">
        <f t="shared" si="20"/>
        <v>0.57228915662650603</v>
      </c>
      <c r="N83" s="19">
        <f t="shared" si="21"/>
        <v>1367.7168430437412</v>
      </c>
      <c r="O83" s="20">
        <f t="shared" si="22"/>
        <v>2783.7531066994793</v>
      </c>
      <c r="P83" s="19">
        <f t="shared" si="14"/>
        <v>5567.5062133989586</v>
      </c>
      <c r="Q83" s="15">
        <f t="shared" si="23"/>
        <v>5567.5062133989586</v>
      </c>
      <c r="R83" s="18">
        <f t="shared" si="24"/>
        <v>5575</v>
      </c>
      <c r="S83" s="7">
        <f t="shared" si="25"/>
        <v>5.5750000000000002</v>
      </c>
      <c r="T83" s="31"/>
      <c r="U83" s="17"/>
      <c r="V83" s="17"/>
      <c r="W83" s="17"/>
      <c r="Z83">
        <v>2.4722937280426778E-3</v>
      </c>
      <c r="AA83">
        <f t="shared" si="15"/>
        <v>1.3783037533837928E-2</v>
      </c>
    </row>
    <row r="84" spans="3:27" x14ac:dyDescent="0.2">
      <c r="C84" s="35">
        <f t="shared" si="16"/>
        <v>3.2501953734399881E-2</v>
      </c>
      <c r="D84" s="35">
        <f t="shared" si="17"/>
        <v>0.54169922890666466</v>
      </c>
      <c r="E84" t="s">
        <v>311</v>
      </c>
      <c r="F84" t="s">
        <v>162</v>
      </c>
      <c r="G84">
        <v>25938</v>
      </c>
      <c r="H84">
        <v>26265</v>
      </c>
      <c r="I84">
        <v>327</v>
      </c>
      <c r="J84" s="29" t="s">
        <v>6</v>
      </c>
      <c r="K84" s="2">
        <f t="shared" si="18"/>
        <v>1.2450028555111365E-2</v>
      </c>
      <c r="L84" s="13">
        <f t="shared" si="19"/>
        <v>5.5008363230796536E-3</v>
      </c>
      <c r="M84" s="9">
        <f t="shared" si="20"/>
        <v>0.57228915662650603</v>
      </c>
      <c r="N84" s="19">
        <f t="shared" si="21"/>
        <v>104.03675423414687</v>
      </c>
      <c r="O84" s="20">
        <f t="shared" si="22"/>
        <v>211.74897368795098</v>
      </c>
      <c r="P84" s="19">
        <f t="shared" si="14"/>
        <v>423.49794737590196</v>
      </c>
      <c r="Q84" s="15">
        <f t="shared" si="23"/>
        <v>423.49794737590196</v>
      </c>
      <c r="R84" s="18">
        <f t="shared" si="24"/>
        <v>425</v>
      </c>
      <c r="S84" s="7">
        <f t="shared" si="25"/>
        <v>0.42499999999999999</v>
      </c>
      <c r="T84" s="31"/>
      <c r="U84" s="17"/>
      <c r="V84" s="17"/>
      <c r="W84" s="17"/>
      <c r="Z84">
        <v>3.2501953734399881E-2</v>
      </c>
      <c r="AA84">
        <f t="shared" si="15"/>
        <v>1.3813330337119949E-2</v>
      </c>
    </row>
    <row r="85" spans="3:27" x14ac:dyDescent="0.2">
      <c r="C85" s="35">
        <f t="shared" si="16"/>
        <v>4.3037709266778412E-2</v>
      </c>
      <c r="D85" s="35">
        <f t="shared" si="17"/>
        <v>0.71729515444630687</v>
      </c>
      <c r="E85" t="s">
        <v>312</v>
      </c>
      <c r="F85" t="s">
        <v>159</v>
      </c>
      <c r="G85">
        <v>34346</v>
      </c>
      <c r="H85">
        <v>34974</v>
      </c>
      <c r="I85">
        <v>628</v>
      </c>
      <c r="J85" s="29" t="s">
        <v>6</v>
      </c>
      <c r="K85" s="2">
        <f t="shared" si="18"/>
        <v>1.7956196031337565E-2</v>
      </c>
      <c r="L85" s="13">
        <f t="shared" si="19"/>
        <v>7.2839742598694501E-3</v>
      </c>
      <c r="M85" s="9">
        <f t="shared" si="20"/>
        <v>0.57228915662650603</v>
      </c>
      <c r="N85" s="19">
        <f t="shared" si="21"/>
        <v>78.568256312970973</v>
      </c>
      <c r="O85" s="20">
        <f t="shared" si="22"/>
        <v>159.91221334414698</v>
      </c>
      <c r="P85" s="19">
        <f t="shared" si="14"/>
        <v>319.82442668829395</v>
      </c>
      <c r="Q85" s="15">
        <f t="shared" si="23"/>
        <v>319.82442668829395</v>
      </c>
      <c r="R85" s="18">
        <f t="shared" si="24"/>
        <v>325</v>
      </c>
      <c r="S85" s="7">
        <f t="shared" si="25"/>
        <v>0.32500000000000001</v>
      </c>
      <c r="T85" s="31"/>
      <c r="U85" s="17"/>
      <c r="V85" s="17"/>
      <c r="W85" s="17"/>
      <c r="Z85">
        <v>4.3037709266778412E-2</v>
      </c>
      <c r="AA85">
        <f t="shared" si="15"/>
        <v>1.3987255511702984E-2</v>
      </c>
    </row>
    <row r="86" spans="3:27" x14ac:dyDescent="0.2">
      <c r="C86" s="35">
        <f t="shared" si="16"/>
        <v>6.4545286331210511E-2</v>
      </c>
      <c r="D86" s="35">
        <f t="shared" si="17"/>
        <v>1.0757547721868417</v>
      </c>
      <c r="E86" t="s">
        <v>313</v>
      </c>
      <c r="F86" t="s">
        <v>164</v>
      </c>
      <c r="G86">
        <v>51510</v>
      </c>
      <c r="H86">
        <v>52014</v>
      </c>
      <c r="I86">
        <v>504</v>
      </c>
      <c r="J86" s="29" t="s">
        <v>6</v>
      </c>
      <c r="K86" s="2">
        <f t="shared" si="18"/>
        <v>9.6896989272119045E-3</v>
      </c>
      <c r="L86" s="13">
        <f t="shared" si="19"/>
        <v>1.0924052702669171E-2</v>
      </c>
      <c r="M86" s="9">
        <f t="shared" si="20"/>
        <v>0.57228915662650603</v>
      </c>
      <c r="N86" s="19">
        <f t="shared" si="21"/>
        <v>52.387989348190672</v>
      </c>
      <c r="O86" s="20">
        <f t="shared" si="22"/>
        <v>106.62676916167877</v>
      </c>
      <c r="P86" s="19">
        <f t="shared" si="14"/>
        <v>213.25353832335753</v>
      </c>
      <c r="Q86" s="15">
        <f t="shared" si="23"/>
        <v>213.25353832335753</v>
      </c>
      <c r="R86" s="18">
        <f t="shared" si="24"/>
        <v>225</v>
      </c>
      <c r="S86" s="7">
        <f t="shared" si="25"/>
        <v>0.22500000000000001</v>
      </c>
      <c r="T86" s="31"/>
      <c r="U86" s="17"/>
      <c r="V86" s="17"/>
      <c r="W86" s="17"/>
      <c r="Z86">
        <v>6.4545286331210511E-2</v>
      </c>
      <c r="AA86">
        <f t="shared" si="15"/>
        <v>1.4522689424522365E-2</v>
      </c>
    </row>
    <row r="87" spans="3:27" x14ac:dyDescent="0.2">
      <c r="C87" s="35">
        <f t="shared" si="16"/>
        <v>5.7783757209812485E-2</v>
      </c>
      <c r="D87" s="35">
        <f t="shared" si="17"/>
        <v>0.96306262016354149</v>
      </c>
      <c r="E87" t="s">
        <v>314</v>
      </c>
      <c r="F87" t="s">
        <v>146</v>
      </c>
      <c r="G87">
        <v>46114</v>
      </c>
      <c r="H87">
        <v>46564</v>
      </c>
      <c r="I87">
        <v>450</v>
      </c>
      <c r="J87" s="29" t="s">
        <v>6</v>
      </c>
      <c r="K87" s="2">
        <f t="shared" si="18"/>
        <v>9.6641182029035301E-3</v>
      </c>
      <c r="L87" s="13">
        <f t="shared" si="19"/>
        <v>9.7796887270604968E-3</v>
      </c>
      <c r="M87" s="9">
        <f t="shared" si="20"/>
        <v>0.57228915662650603</v>
      </c>
      <c r="N87" s="19">
        <f t="shared" si="21"/>
        <v>58.518136169607956</v>
      </c>
      <c r="O87" s="20">
        <f t="shared" si="22"/>
        <v>119.10363185839599</v>
      </c>
      <c r="P87" s="19">
        <f t="shared" si="14"/>
        <v>238.20726371679197</v>
      </c>
      <c r="Q87" s="15">
        <f t="shared" si="23"/>
        <v>238.20726371679197</v>
      </c>
      <c r="R87" s="18">
        <f t="shared" si="24"/>
        <v>250</v>
      </c>
      <c r="S87" s="7">
        <f t="shared" si="25"/>
        <v>0.25</v>
      </c>
      <c r="T87" s="31"/>
      <c r="U87" s="17"/>
      <c r="V87" s="17"/>
      <c r="W87" s="17"/>
      <c r="Z87">
        <v>5.7783757209812485E-2</v>
      </c>
      <c r="AA87">
        <f t="shared" si="15"/>
        <v>1.4445939302453121E-2</v>
      </c>
    </row>
    <row r="88" spans="3:27" x14ac:dyDescent="0.2">
      <c r="C88" s="35">
        <f t="shared" si="16"/>
        <v>3.3075856687995196E-2</v>
      </c>
      <c r="D88" s="35">
        <f t="shared" si="17"/>
        <v>0.55126427813325329</v>
      </c>
      <c r="E88" t="s">
        <v>315</v>
      </c>
      <c r="F88" t="s">
        <v>152</v>
      </c>
      <c r="G88">
        <v>26396</v>
      </c>
      <c r="H88">
        <v>26812</v>
      </c>
      <c r="I88">
        <v>416</v>
      </c>
      <c r="J88" s="29" t="s">
        <v>6</v>
      </c>
      <c r="K88" s="2">
        <f t="shared" si="18"/>
        <v>1.5515440847381769E-2</v>
      </c>
      <c r="L88" s="13">
        <f t="shared" si="19"/>
        <v>5.5979672906164915E-3</v>
      </c>
      <c r="M88" s="9">
        <f t="shared" si="20"/>
        <v>0.57228915662650603</v>
      </c>
      <c r="N88" s="19">
        <f t="shared" si="21"/>
        <v>102.23160067151467</v>
      </c>
      <c r="O88" s="20">
        <f t="shared" si="22"/>
        <v>208.07489314737353</v>
      </c>
      <c r="P88" s="19">
        <f t="shared" si="14"/>
        <v>416.14978629474706</v>
      </c>
      <c r="Q88" s="15">
        <f t="shared" si="23"/>
        <v>416.14978629474706</v>
      </c>
      <c r="R88" s="18">
        <f t="shared" si="24"/>
        <v>425</v>
      </c>
      <c r="S88" s="7">
        <f t="shared" si="25"/>
        <v>0.42499999999999999</v>
      </c>
      <c r="T88" s="31">
        <f>SUM(S79:S88)</f>
        <v>13.525</v>
      </c>
      <c r="U88" s="17"/>
      <c r="V88" s="17"/>
      <c r="W88" s="17"/>
      <c r="Z88">
        <v>3.3075856687995196E-2</v>
      </c>
      <c r="AA88">
        <f t="shared" si="15"/>
        <v>1.4057239092397958E-2</v>
      </c>
    </row>
    <row r="89" spans="3:27" x14ac:dyDescent="0.2">
      <c r="C89" s="35">
        <f t="shared" si="16"/>
        <v>2.88580458980349E-3</v>
      </c>
      <c r="D89" s="35">
        <f t="shared" si="17"/>
        <v>4.8096743163391506E-2</v>
      </c>
      <c r="E89" t="s">
        <v>316</v>
      </c>
      <c r="F89" t="s">
        <v>160</v>
      </c>
      <c r="G89">
        <v>2303</v>
      </c>
      <c r="H89">
        <v>2388</v>
      </c>
      <c r="I89">
        <v>85</v>
      </c>
      <c r="J89" s="29" t="s">
        <v>6</v>
      </c>
      <c r="K89" s="2">
        <f t="shared" si="18"/>
        <v>3.5594639865996647E-2</v>
      </c>
      <c r="L89" s="13">
        <f t="shared" si="19"/>
        <v>4.8841183021252385E-4</v>
      </c>
      <c r="M89" s="9">
        <f t="shared" si="20"/>
        <v>0.57228915662650603</v>
      </c>
      <c r="N89" s="19">
        <f t="shared" si="21"/>
        <v>1171.7348377443775</v>
      </c>
      <c r="O89" s="20">
        <f t="shared" si="22"/>
        <v>2384.8653406504873</v>
      </c>
      <c r="P89" s="19">
        <f t="shared" si="14"/>
        <v>4769.7306813009745</v>
      </c>
      <c r="Q89" s="15">
        <f t="shared" si="23"/>
        <v>4769.7306813009745</v>
      </c>
      <c r="R89" s="18">
        <f t="shared" si="24"/>
        <v>4775</v>
      </c>
      <c r="S89" s="7">
        <f t="shared" si="25"/>
        <v>4.7750000000000004</v>
      </c>
      <c r="T89" s="31"/>
      <c r="U89" s="17"/>
      <c r="V89" s="17"/>
      <c r="W89" s="17"/>
      <c r="Z89">
        <v>2.88580458980349E-3</v>
      </c>
      <c r="AA89">
        <f t="shared" si="15"/>
        <v>1.3779716916311666E-2</v>
      </c>
    </row>
    <row r="90" spans="3:27" x14ac:dyDescent="0.2">
      <c r="C90" s="35">
        <f t="shared" si="16"/>
        <v>6.5332210031773516E-2</v>
      </c>
      <c r="D90" s="35">
        <f t="shared" si="17"/>
        <v>1.0888701671962251</v>
      </c>
      <c r="E90" t="s">
        <v>317</v>
      </c>
      <c r="F90" t="s">
        <v>148</v>
      </c>
      <c r="G90">
        <v>52138</v>
      </c>
      <c r="H90">
        <v>52775</v>
      </c>
      <c r="I90">
        <v>637</v>
      </c>
      <c r="J90" s="29" t="s">
        <v>6</v>
      </c>
      <c r="K90" s="2">
        <f t="shared" si="18"/>
        <v>1.2070108953102794E-2</v>
      </c>
      <c r="L90" s="13">
        <f t="shared" si="19"/>
        <v>1.1057236649422739E-2</v>
      </c>
      <c r="M90" s="9">
        <f t="shared" si="20"/>
        <v>0.57228915662650603</v>
      </c>
      <c r="N90" s="19">
        <f t="shared" si="21"/>
        <v>51.756978237088134</v>
      </c>
      <c r="O90" s="20">
        <f t="shared" si="22"/>
        <v>105.34245424676958</v>
      </c>
      <c r="P90" s="19">
        <f t="shared" si="14"/>
        <v>210.68490849353915</v>
      </c>
      <c r="Q90" s="15">
        <f t="shared" si="23"/>
        <v>210.68490849353915</v>
      </c>
      <c r="R90" s="18">
        <f t="shared" si="24"/>
        <v>225</v>
      </c>
      <c r="S90" s="7">
        <f t="shared" si="25"/>
        <v>0.22500000000000001</v>
      </c>
      <c r="T90" s="31"/>
      <c r="U90" s="17"/>
      <c r="V90" s="17"/>
      <c r="W90" s="17"/>
      <c r="Z90">
        <v>6.5332210031773516E-2</v>
      </c>
      <c r="AA90">
        <f t="shared" si="15"/>
        <v>1.4699747257149041E-2</v>
      </c>
    </row>
    <row r="91" spans="3:27" x14ac:dyDescent="0.2">
      <c r="C91" s="35">
        <f t="shared" si="16"/>
        <v>5.2269025989784189E-2</v>
      </c>
      <c r="D91" s="35">
        <f t="shared" si="17"/>
        <v>0.87115043316306984</v>
      </c>
      <c r="E91" t="s">
        <v>318</v>
      </c>
      <c r="F91" t="s">
        <v>147</v>
      </c>
      <c r="G91">
        <v>41713</v>
      </c>
      <c r="H91">
        <v>42728</v>
      </c>
      <c r="I91">
        <v>1015</v>
      </c>
      <c r="J91" s="29" t="s">
        <v>6</v>
      </c>
      <c r="K91" s="2">
        <f t="shared" si="18"/>
        <v>2.375491480996068E-2</v>
      </c>
      <c r="L91" s="13">
        <f t="shared" si="19"/>
        <v>8.8463407180438582E-3</v>
      </c>
      <c r="M91" s="9">
        <f t="shared" si="20"/>
        <v>0.57228915662650603</v>
      </c>
      <c r="N91" s="19">
        <f t="shared" si="21"/>
        <v>64.692190236264508</v>
      </c>
      <c r="O91" s="20">
        <f t="shared" si="22"/>
        <v>131.66986022386479</v>
      </c>
      <c r="P91" s="19">
        <f t="shared" si="14"/>
        <v>263.33972044772958</v>
      </c>
      <c r="Q91" s="15">
        <f t="shared" si="23"/>
        <v>263.33972044772958</v>
      </c>
      <c r="R91" s="18">
        <f t="shared" si="24"/>
        <v>275</v>
      </c>
      <c r="S91" s="7">
        <f t="shared" si="25"/>
        <v>0.27500000000000002</v>
      </c>
      <c r="T91" s="31"/>
      <c r="U91" s="17"/>
      <c r="V91" s="17"/>
      <c r="W91" s="17"/>
      <c r="Z91">
        <v>5.2269025989784189E-2</v>
      </c>
      <c r="AA91">
        <f t="shared" si="15"/>
        <v>1.4373982147190652E-2</v>
      </c>
    </row>
    <row r="92" spans="3:27" x14ac:dyDescent="0.2">
      <c r="C92" s="35">
        <f t="shared" si="16"/>
        <v>2.542089349255033E-2</v>
      </c>
      <c r="D92" s="35">
        <f t="shared" si="17"/>
        <v>0.42368155820917219</v>
      </c>
      <c r="E92" t="s">
        <v>319</v>
      </c>
      <c r="F92" t="s">
        <v>165</v>
      </c>
      <c r="G92">
        <v>20287</v>
      </c>
      <c r="H92">
        <v>20799</v>
      </c>
      <c r="I92">
        <v>512</v>
      </c>
      <c r="J92" s="29" t="s">
        <v>6</v>
      </c>
      <c r="K92" s="2">
        <f t="shared" si="18"/>
        <v>2.4616568104235782E-2</v>
      </c>
      <c r="L92" s="13">
        <f t="shared" si="19"/>
        <v>4.3023928786458839E-3</v>
      </c>
      <c r="M92" s="9">
        <f t="shared" si="20"/>
        <v>0.57228915662650603</v>
      </c>
      <c r="N92" s="19">
        <f t="shared" si="21"/>
        <v>133.01648007715787</v>
      </c>
      <c r="O92" s="20">
        <f t="shared" si="22"/>
        <v>270.73223638379619</v>
      </c>
      <c r="P92" s="19">
        <f t="shared" si="14"/>
        <v>541.46447276759238</v>
      </c>
      <c r="Q92" s="15">
        <f t="shared" si="23"/>
        <v>541.46447276759238</v>
      </c>
      <c r="R92" s="18">
        <f t="shared" si="24"/>
        <v>550</v>
      </c>
      <c r="S92" s="7">
        <f t="shared" si="25"/>
        <v>0.55000000000000004</v>
      </c>
      <c r="T92" s="31"/>
      <c r="U92" s="17"/>
      <c r="V92" s="17"/>
      <c r="W92" s="17"/>
      <c r="Z92">
        <v>2.542089349255033E-2</v>
      </c>
      <c r="AA92">
        <f t="shared" si="15"/>
        <v>1.3981491420902683E-2</v>
      </c>
    </row>
    <row r="93" spans="3:27" x14ac:dyDescent="0.2">
      <c r="C93" s="35">
        <f t="shared" si="16"/>
        <v>5.7395307612400817E-2</v>
      </c>
      <c r="D93" s="35">
        <f t="shared" si="17"/>
        <v>0.95658846020668031</v>
      </c>
      <c r="E93" t="s">
        <v>320</v>
      </c>
      <c r="F93" t="s">
        <v>143</v>
      </c>
      <c r="G93">
        <v>45804</v>
      </c>
      <c r="H93">
        <v>46168</v>
      </c>
      <c r="I93">
        <v>364</v>
      </c>
      <c r="J93" s="29" t="s">
        <v>6</v>
      </c>
      <c r="K93" s="2">
        <f t="shared" si="18"/>
        <v>7.8842488303586897E-3</v>
      </c>
      <c r="L93" s="13">
        <f t="shared" si="19"/>
        <v>9.7139450590770487E-3</v>
      </c>
      <c r="M93" s="9">
        <f t="shared" si="20"/>
        <v>0.57228915662650603</v>
      </c>
      <c r="N93" s="19">
        <f t="shared" si="21"/>
        <v>58.91418503461054</v>
      </c>
      <c r="O93" s="20">
        <f t="shared" si="22"/>
        <v>119.90972141118837</v>
      </c>
      <c r="P93" s="19">
        <f t="shared" si="14"/>
        <v>239.81944282237674</v>
      </c>
      <c r="Q93" s="15">
        <f t="shared" si="23"/>
        <v>239.81944282237674</v>
      </c>
      <c r="R93" s="18">
        <f t="shared" si="24"/>
        <v>250</v>
      </c>
      <c r="S93" s="7">
        <f t="shared" si="25"/>
        <v>0.25</v>
      </c>
      <c r="T93" s="31"/>
      <c r="U93" s="17"/>
      <c r="V93" s="17"/>
      <c r="W93" s="17"/>
      <c r="Z93">
        <v>5.7395307612400817E-2</v>
      </c>
      <c r="AA93">
        <f t="shared" si="15"/>
        <v>1.4348826903100204E-2</v>
      </c>
    </row>
    <row r="94" spans="3:27" x14ac:dyDescent="0.2">
      <c r="C94" s="35">
        <f t="shared" si="16"/>
        <v>7.3969574789704659E-2</v>
      </c>
      <c r="D94" s="35">
        <f t="shared" si="17"/>
        <v>1.2328262464950777</v>
      </c>
      <c r="E94" t="s">
        <v>321</v>
      </c>
      <c r="F94" t="s">
        <v>166</v>
      </c>
      <c r="G94">
        <v>59031</v>
      </c>
      <c r="H94">
        <v>60968</v>
      </c>
      <c r="I94">
        <v>1937</v>
      </c>
      <c r="J94" s="29" t="s">
        <v>6</v>
      </c>
      <c r="K94" s="2">
        <f t="shared" si="18"/>
        <v>3.1770764991470933E-2</v>
      </c>
      <c r="L94" s="13">
        <f t="shared" si="19"/>
        <v>1.2519078918486972E-2</v>
      </c>
      <c r="M94" s="9">
        <f t="shared" si="20"/>
        <v>0.57228915662650603</v>
      </c>
      <c r="N94" s="19">
        <f t="shared" si="21"/>
        <v>45.713359613174454</v>
      </c>
      <c r="O94" s="20">
        <f t="shared" si="22"/>
        <v>93.041704858770345</v>
      </c>
      <c r="P94" s="19">
        <f t="shared" si="14"/>
        <v>186.08340971754069</v>
      </c>
      <c r="Q94" s="15">
        <f t="shared" si="23"/>
        <v>186.08340971754069</v>
      </c>
      <c r="R94" s="18">
        <f t="shared" si="24"/>
        <v>200</v>
      </c>
      <c r="S94" s="7">
        <f t="shared" si="25"/>
        <v>0.2</v>
      </c>
      <c r="T94" s="31"/>
      <c r="U94" s="17"/>
      <c r="V94" s="17"/>
      <c r="W94" s="17"/>
      <c r="Z94">
        <v>7.3969574789704659E-2</v>
      </c>
      <c r="AA94">
        <f t="shared" si="15"/>
        <v>1.4793914957940933E-2</v>
      </c>
    </row>
    <row r="95" spans="3:27" x14ac:dyDescent="0.2">
      <c r="C95" s="35">
        <f t="shared" si="16"/>
        <v>2.0808367789091085E-2</v>
      </c>
      <c r="D95" s="35">
        <f t="shared" si="17"/>
        <v>0.34680612981818471</v>
      </c>
      <c r="E95" t="s">
        <v>322</v>
      </c>
      <c r="F95" t="s">
        <v>167</v>
      </c>
      <c r="G95">
        <v>16606</v>
      </c>
      <c r="H95">
        <v>16828</v>
      </c>
      <c r="I95">
        <v>222</v>
      </c>
      <c r="J95" s="29" t="s">
        <v>6</v>
      </c>
      <c r="K95" s="2">
        <f t="shared" si="18"/>
        <v>1.3192298550035654E-2</v>
      </c>
      <c r="L95" s="13">
        <f t="shared" si="19"/>
        <v>3.521739840429514E-3</v>
      </c>
      <c r="M95" s="9">
        <f t="shared" si="20"/>
        <v>0.57228915662650603</v>
      </c>
      <c r="N95" s="19">
        <f t="shared" si="21"/>
        <v>162.50182652808027</v>
      </c>
      <c r="O95" s="20">
        <f t="shared" si="22"/>
        <v>330.74460312646465</v>
      </c>
      <c r="P95" s="19">
        <f t="shared" si="14"/>
        <v>661.48920625292931</v>
      </c>
      <c r="Q95" s="15">
        <f t="shared" si="23"/>
        <v>661.48920625292931</v>
      </c>
      <c r="R95" s="18">
        <f t="shared" si="24"/>
        <v>675</v>
      </c>
      <c r="S95" s="7">
        <f t="shared" si="25"/>
        <v>0.67500000000000004</v>
      </c>
      <c r="T95" s="31"/>
      <c r="U95" s="17"/>
      <c r="V95" s="17"/>
      <c r="W95" s="17"/>
      <c r="Z95">
        <v>2.0808367789091085E-2</v>
      </c>
      <c r="AA95">
        <f t="shared" si="15"/>
        <v>1.4045648257636484E-2</v>
      </c>
    </row>
    <row r="96" spans="3:27" x14ac:dyDescent="0.2">
      <c r="C96" s="35">
        <f t="shared" si="16"/>
        <v>0.11058157587736353</v>
      </c>
      <c r="D96" s="35">
        <f t="shared" si="17"/>
        <v>1.8430262646227256</v>
      </c>
      <c r="E96" t="s">
        <v>323</v>
      </c>
      <c r="F96" t="s">
        <v>155</v>
      </c>
      <c r="G96">
        <v>88249</v>
      </c>
      <c r="H96">
        <v>88923</v>
      </c>
      <c r="I96">
        <v>674</v>
      </c>
      <c r="J96" s="29" t="s">
        <v>6</v>
      </c>
      <c r="K96" s="2">
        <f t="shared" si="18"/>
        <v>7.5795913318264119E-3</v>
      </c>
      <c r="L96" s="13">
        <f t="shared" si="19"/>
        <v>1.8715525664101181E-2</v>
      </c>
      <c r="M96" s="9">
        <f t="shared" si="20"/>
        <v>0.57228915662650603</v>
      </c>
      <c r="N96" s="19">
        <f t="shared" si="21"/>
        <v>30.578310590774979</v>
      </c>
      <c r="O96" s="20">
        <f t="shared" si="22"/>
        <v>62.236907834854478</v>
      </c>
      <c r="P96" s="19">
        <f t="shared" si="14"/>
        <v>124.47381566970896</v>
      </c>
      <c r="Q96" s="15">
        <f t="shared" si="23"/>
        <v>124.47381566970896</v>
      </c>
      <c r="R96" s="18">
        <f t="shared" si="24"/>
        <v>125</v>
      </c>
      <c r="S96" s="7">
        <f t="shared" si="25"/>
        <v>0.125</v>
      </c>
      <c r="T96" s="31"/>
      <c r="U96" s="17"/>
      <c r="V96" s="17"/>
      <c r="W96" s="17"/>
      <c r="Z96">
        <v>0.11058157587736353</v>
      </c>
      <c r="AA96">
        <f t="shared" si="15"/>
        <v>1.3822696984670441E-2</v>
      </c>
    </row>
    <row r="97" spans="3:27" x14ac:dyDescent="0.2">
      <c r="C97" s="35">
        <f t="shared" si="16"/>
        <v>3.9278519614407391E-2</v>
      </c>
      <c r="D97" s="35">
        <f t="shared" si="17"/>
        <v>0.65464199357345654</v>
      </c>
      <c r="E97" t="s">
        <v>324</v>
      </c>
      <c r="F97" t="s">
        <v>161</v>
      </c>
      <c r="G97">
        <v>31346</v>
      </c>
      <c r="H97">
        <v>31902</v>
      </c>
      <c r="I97">
        <v>556</v>
      </c>
      <c r="J97" s="29" t="s">
        <v>6</v>
      </c>
      <c r="K97" s="2">
        <f t="shared" si="18"/>
        <v>1.7428374396589556E-2</v>
      </c>
      <c r="L97" s="13">
        <f t="shared" si="19"/>
        <v>6.6477452148683332E-3</v>
      </c>
      <c r="M97" s="9">
        <f t="shared" si="20"/>
        <v>0.57228915662650603</v>
      </c>
      <c r="N97" s="19">
        <f t="shared" si="21"/>
        <v>86.087709159870528</v>
      </c>
      <c r="O97" s="20">
        <f t="shared" si="22"/>
        <v>175.21677022644269</v>
      </c>
      <c r="P97" s="19">
        <f t="shared" si="14"/>
        <v>350.43354045288538</v>
      </c>
      <c r="Q97" s="15">
        <f t="shared" si="23"/>
        <v>350.43354045288538</v>
      </c>
      <c r="R97" s="18">
        <f t="shared" si="24"/>
        <v>375</v>
      </c>
      <c r="S97" s="7">
        <f t="shared" si="25"/>
        <v>0.375</v>
      </c>
      <c r="T97" s="31"/>
      <c r="U97" s="17"/>
      <c r="V97" s="17"/>
      <c r="W97" s="17"/>
      <c r="Z97">
        <v>3.9278519614407391E-2</v>
      </c>
      <c r="AA97">
        <f t="shared" si="15"/>
        <v>1.4729444855402771E-2</v>
      </c>
    </row>
    <row r="98" spans="3:27" x14ac:dyDescent="0.2">
      <c r="C98" s="35">
        <f t="shared" si="16"/>
        <v>1.0932976572312398E-2</v>
      </c>
      <c r="D98" s="35">
        <f t="shared" si="17"/>
        <v>0.18221627620520664</v>
      </c>
      <c r="E98" t="s">
        <v>325</v>
      </c>
      <c r="F98" t="s">
        <v>153</v>
      </c>
      <c r="G98">
        <v>8725</v>
      </c>
      <c r="H98">
        <v>8864</v>
      </c>
      <c r="I98">
        <v>139</v>
      </c>
      <c r="J98" s="29" t="s">
        <v>6</v>
      </c>
      <c r="K98" s="2">
        <f t="shared" si="18"/>
        <v>1.5681407942238268E-2</v>
      </c>
      <c r="L98" s="13">
        <f t="shared" si="19"/>
        <v>1.8503661392115806E-3</v>
      </c>
      <c r="M98" s="9">
        <f t="shared" si="20"/>
        <v>0.57228915662650603</v>
      </c>
      <c r="N98" s="19">
        <f t="shared" si="21"/>
        <v>309.28427866192567</v>
      </c>
      <c r="O98" s="20">
        <f t="shared" si="22"/>
        <v>629.49511513101118</v>
      </c>
      <c r="P98" s="19">
        <f t="shared" ref="P98:P129" si="26">O98*$W$1</f>
        <v>1258.9902302620224</v>
      </c>
      <c r="Q98" s="15">
        <f t="shared" si="23"/>
        <v>1258.9902302620224</v>
      </c>
      <c r="R98" s="18">
        <f t="shared" si="24"/>
        <v>1275</v>
      </c>
      <c r="S98" s="7">
        <f t="shared" si="25"/>
        <v>1.2749999999999999</v>
      </c>
      <c r="T98" s="31"/>
      <c r="U98" s="17"/>
      <c r="V98" s="17"/>
      <c r="W98" s="17"/>
      <c r="Z98">
        <v>1.0932976572312398E-2</v>
      </c>
      <c r="AA98">
        <f t="shared" ref="AA98:AA129" si="27">Z98*S98</f>
        <v>1.3939545129698305E-2</v>
      </c>
    </row>
    <row r="99" spans="3:27" x14ac:dyDescent="0.2">
      <c r="C99" s="35">
        <f t="shared" si="16"/>
        <v>5.9393943444244736E-2</v>
      </c>
      <c r="D99" s="35">
        <f t="shared" si="17"/>
        <v>0.98989905740407902</v>
      </c>
      <c r="E99" t="s">
        <v>326</v>
      </c>
      <c r="F99" t="s">
        <v>157</v>
      </c>
      <c r="G99">
        <v>47399</v>
      </c>
      <c r="H99">
        <v>47692</v>
      </c>
      <c r="I99">
        <v>293</v>
      </c>
      <c r="J99" s="29" t="s">
        <v>6</v>
      </c>
      <c r="K99" s="2">
        <f t="shared" si="18"/>
        <v>6.1435880231485362E-3</v>
      </c>
      <c r="L99" s="13">
        <f t="shared" si="19"/>
        <v>1.0052206834669309E-2</v>
      </c>
      <c r="M99" s="9">
        <f t="shared" si="20"/>
        <v>0.57228915662650603</v>
      </c>
      <c r="N99" s="19">
        <f t="shared" si="21"/>
        <v>56.93169331262898</v>
      </c>
      <c r="O99" s="20">
        <f t="shared" si="22"/>
        <v>115.87469945606598</v>
      </c>
      <c r="P99" s="19">
        <f t="shared" si="26"/>
        <v>231.74939891213197</v>
      </c>
      <c r="Q99" s="15">
        <f t="shared" si="23"/>
        <v>231.74939891213197</v>
      </c>
      <c r="R99" s="18">
        <f t="shared" si="24"/>
        <v>250</v>
      </c>
      <c r="S99" s="7">
        <f t="shared" si="25"/>
        <v>0.25</v>
      </c>
      <c r="T99" s="31"/>
      <c r="U99" s="17"/>
      <c r="V99" s="17"/>
      <c r="W99" s="17"/>
      <c r="Z99">
        <v>5.9393943444244736E-2</v>
      </c>
      <c r="AA99">
        <f t="shared" si="27"/>
        <v>1.4848485861061184E-2</v>
      </c>
    </row>
    <row r="100" spans="3:27" x14ac:dyDescent="0.2">
      <c r="C100" s="35">
        <f t="shared" si="16"/>
        <v>9.0206767961512585E-2</v>
      </c>
      <c r="D100" s="35">
        <f t="shared" si="17"/>
        <v>1.5034461326918764</v>
      </c>
      <c r="E100" t="s">
        <v>327</v>
      </c>
      <c r="F100" t="s">
        <v>154</v>
      </c>
      <c r="G100">
        <v>71989</v>
      </c>
      <c r="H100">
        <v>73334</v>
      </c>
      <c r="I100">
        <v>1345</v>
      </c>
      <c r="J100" s="29" t="s">
        <v>6</v>
      </c>
      <c r="K100" s="2">
        <f t="shared" si="18"/>
        <v>1.8340742356887665E-2</v>
      </c>
      <c r="L100" s="13">
        <f t="shared" si="19"/>
        <v>1.5267164240195127E-2</v>
      </c>
      <c r="M100" s="9">
        <f t="shared" si="20"/>
        <v>0.57228915662650603</v>
      </c>
      <c r="N100" s="19">
        <f t="shared" si="21"/>
        <v>37.48496758289879</v>
      </c>
      <c r="O100" s="20">
        <f t="shared" si="22"/>
        <v>76.294223833058822</v>
      </c>
      <c r="P100" s="19">
        <f t="shared" si="26"/>
        <v>152.58844766611764</v>
      </c>
      <c r="Q100" s="15">
        <f t="shared" si="23"/>
        <v>152.58844766611764</v>
      </c>
      <c r="R100" s="18">
        <f t="shared" si="24"/>
        <v>175</v>
      </c>
      <c r="S100" s="7">
        <f t="shared" si="25"/>
        <v>0.17499999999999999</v>
      </c>
      <c r="T100" s="31"/>
      <c r="U100" s="17"/>
      <c r="V100" s="17"/>
      <c r="W100" s="17"/>
      <c r="Z100">
        <v>9.0206767961512585E-2</v>
      </c>
      <c r="AA100">
        <f t="shared" si="27"/>
        <v>1.57861843932647E-2</v>
      </c>
    </row>
    <row r="101" spans="3:27" x14ac:dyDescent="0.2">
      <c r="C101" s="35">
        <f t="shared" si="16"/>
        <v>2.1542662834520891E-2</v>
      </c>
      <c r="D101" s="35">
        <f t="shared" si="17"/>
        <v>0.35904438057534815</v>
      </c>
      <c r="E101" t="s">
        <v>328</v>
      </c>
      <c r="F101" t="s">
        <v>158</v>
      </c>
      <c r="G101">
        <v>17192</v>
      </c>
      <c r="H101">
        <v>17508</v>
      </c>
      <c r="I101">
        <v>316</v>
      </c>
      <c r="J101" s="29" t="s">
        <v>6</v>
      </c>
      <c r="K101" s="2">
        <f t="shared" si="18"/>
        <v>1.8048891935115375E-2</v>
      </c>
      <c r="L101" s="13">
        <f t="shared" si="19"/>
        <v>3.6460165805530654E-3</v>
      </c>
      <c r="M101" s="9">
        <f t="shared" si="20"/>
        <v>0.57228915662650603</v>
      </c>
      <c r="N101" s="19">
        <f t="shared" si="21"/>
        <v>156.96285082162061</v>
      </c>
      <c r="O101" s="20">
        <f t="shared" si="22"/>
        <v>319.47096786401079</v>
      </c>
      <c r="P101" s="19">
        <f t="shared" si="26"/>
        <v>638.94193572802158</v>
      </c>
      <c r="Q101" s="15">
        <f t="shared" si="23"/>
        <v>638.94193572802158</v>
      </c>
      <c r="R101" s="18">
        <f t="shared" si="24"/>
        <v>650</v>
      </c>
      <c r="S101" s="7">
        <f t="shared" si="25"/>
        <v>0.65</v>
      </c>
      <c r="T101" s="31"/>
      <c r="U101" s="17"/>
      <c r="V101" s="17"/>
      <c r="W101" s="17"/>
      <c r="Z101">
        <v>2.1542662834520891E-2</v>
      </c>
      <c r="AA101">
        <f t="shared" si="27"/>
        <v>1.4002730842438579E-2</v>
      </c>
    </row>
    <row r="102" spans="3:27" x14ac:dyDescent="0.2">
      <c r="C102" s="35">
        <f t="shared" si="16"/>
        <v>9.6200169330609459E-2</v>
      </c>
      <c r="D102" s="35">
        <f t="shared" si="17"/>
        <v>1.6033361555101575</v>
      </c>
      <c r="E102" t="s">
        <v>329</v>
      </c>
      <c r="F102" t="s">
        <v>156</v>
      </c>
      <c r="G102">
        <v>76772</v>
      </c>
      <c r="H102">
        <v>77519</v>
      </c>
      <c r="I102">
        <v>747</v>
      </c>
      <c r="J102" s="29" t="s">
        <v>6</v>
      </c>
      <c r="K102" s="2">
        <f t="shared" si="18"/>
        <v>9.6363472181013685E-3</v>
      </c>
      <c r="L102" s="13">
        <f t="shared" si="19"/>
        <v>1.6281525414275241E-2</v>
      </c>
      <c r="M102" s="9">
        <f t="shared" si="20"/>
        <v>0.57228915662650603</v>
      </c>
      <c r="N102" s="19">
        <f t="shared" si="21"/>
        <v>35.149603127771861</v>
      </c>
      <c r="O102" s="20">
        <f t="shared" si="22"/>
        <v>71.540989937973123</v>
      </c>
      <c r="P102" s="19">
        <f t="shared" si="26"/>
        <v>143.08197987594625</v>
      </c>
      <c r="Q102" s="15">
        <f t="shared" si="23"/>
        <v>143.08197987594625</v>
      </c>
      <c r="R102" s="18">
        <f t="shared" si="24"/>
        <v>150</v>
      </c>
      <c r="S102" s="7">
        <f t="shared" si="25"/>
        <v>0.15</v>
      </c>
      <c r="T102" s="31"/>
      <c r="U102" s="17"/>
      <c r="V102" s="17"/>
      <c r="W102" s="17"/>
      <c r="Z102">
        <v>9.6200169330609459E-2</v>
      </c>
      <c r="AA102">
        <f t="shared" si="27"/>
        <v>1.4430025399591418E-2</v>
      </c>
    </row>
    <row r="103" spans="3:27" x14ac:dyDescent="0.2">
      <c r="C103" s="35">
        <f t="shared" si="16"/>
        <v>1.644018941303595E-2</v>
      </c>
      <c r="D103" s="35">
        <f t="shared" si="17"/>
        <v>0.27400315688393251</v>
      </c>
      <c r="E103" t="s">
        <v>330</v>
      </c>
      <c r="F103" t="s">
        <v>142</v>
      </c>
      <c r="G103">
        <v>13120</v>
      </c>
      <c r="H103">
        <v>13272</v>
      </c>
      <c r="I103">
        <v>152</v>
      </c>
      <c r="J103" s="29" t="s">
        <v>6</v>
      </c>
      <c r="K103" s="2">
        <f t="shared" si="18"/>
        <v>1.1452682338758288E-2</v>
      </c>
      <c r="L103" s="13">
        <f t="shared" si="19"/>
        <v>2.7824416901382166E-3</v>
      </c>
      <c r="M103" s="9">
        <f t="shared" si="20"/>
        <v>0.57228915662650603</v>
      </c>
      <c r="N103" s="19">
        <f t="shared" si="21"/>
        <v>205.67876000955039</v>
      </c>
      <c r="O103" s="20">
        <f t="shared" si="22"/>
        <v>418.62384752424327</v>
      </c>
      <c r="P103" s="19">
        <f t="shared" si="26"/>
        <v>837.24769504848655</v>
      </c>
      <c r="Q103" s="15">
        <f t="shared" si="23"/>
        <v>837.24769504848655</v>
      </c>
      <c r="R103" s="18">
        <f t="shared" si="24"/>
        <v>850</v>
      </c>
      <c r="S103" s="7">
        <f t="shared" si="25"/>
        <v>0.85</v>
      </c>
      <c r="T103" s="31"/>
      <c r="U103" s="17"/>
      <c r="V103" s="17"/>
      <c r="W103" s="17"/>
      <c r="Z103">
        <v>1.644018941303595E-2</v>
      </c>
      <c r="AA103">
        <f t="shared" si="27"/>
        <v>1.3974161001080556E-2</v>
      </c>
    </row>
    <row r="104" spans="3:27" x14ac:dyDescent="0.2">
      <c r="C104" s="35">
        <f t="shared" si="16"/>
        <v>7.9213644354762247E-2</v>
      </c>
      <c r="D104" s="35">
        <f t="shared" si="17"/>
        <v>1.3202274059127042</v>
      </c>
      <c r="E104" t="s">
        <v>331</v>
      </c>
      <c r="F104" t="s">
        <v>163</v>
      </c>
      <c r="G104">
        <v>63216</v>
      </c>
      <c r="H104">
        <v>64077</v>
      </c>
      <c r="I104">
        <v>861</v>
      </c>
      <c r="J104" s="29" t="s">
        <v>6</v>
      </c>
      <c r="K104" s="2">
        <f t="shared" si="18"/>
        <v>1.3436958659113254E-2</v>
      </c>
      <c r="L104" s="13">
        <f t="shared" si="19"/>
        <v>1.3406618436263529E-2</v>
      </c>
      <c r="M104" s="9">
        <f t="shared" si="20"/>
        <v>0.57228915662650603</v>
      </c>
      <c r="N104" s="19">
        <f t="shared" si="21"/>
        <v>42.68706231532051</v>
      </c>
      <c r="O104" s="20">
        <f t="shared" si="22"/>
        <v>86.88219563904822</v>
      </c>
      <c r="P104" s="19">
        <f t="shared" si="26"/>
        <v>173.76439127809644</v>
      </c>
      <c r="Q104" s="15">
        <f t="shared" si="23"/>
        <v>173.76439127809644</v>
      </c>
      <c r="R104" s="18">
        <f t="shared" si="24"/>
        <v>175</v>
      </c>
      <c r="S104" s="7">
        <f t="shared" si="25"/>
        <v>0.17499999999999999</v>
      </c>
      <c r="T104" s="31"/>
      <c r="U104" s="17"/>
      <c r="V104" s="17"/>
      <c r="W104" s="17"/>
      <c r="Z104">
        <v>7.9213644354762247E-2</v>
      </c>
      <c r="AA104">
        <f t="shared" si="27"/>
        <v>1.3862387762083392E-2</v>
      </c>
    </row>
    <row r="105" spans="3:27" x14ac:dyDescent="0.2">
      <c r="C105" s="35">
        <f t="shared" si="16"/>
        <v>6.5639210520050464E-2</v>
      </c>
      <c r="D105" s="35">
        <f t="shared" si="17"/>
        <v>1.0939868420008412</v>
      </c>
      <c r="E105" t="s">
        <v>332</v>
      </c>
      <c r="F105" t="s">
        <v>145</v>
      </c>
      <c r="G105">
        <v>52383</v>
      </c>
      <c r="H105">
        <v>53077</v>
      </c>
      <c r="I105">
        <v>694</v>
      </c>
      <c r="J105" s="29" t="s">
        <v>6</v>
      </c>
      <c r="K105" s="2">
        <f t="shared" si="18"/>
        <v>1.3075343369067582E-2</v>
      </c>
      <c r="L105" s="13">
        <f t="shared" si="19"/>
        <v>1.1109195354764496E-2</v>
      </c>
      <c r="M105" s="9">
        <f t="shared" si="20"/>
        <v>0.57228915662650603</v>
      </c>
      <c r="N105" s="19">
        <f t="shared" si="21"/>
        <v>51.514906197149863</v>
      </c>
      <c r="O105" s="20">
        <f t="shared" si="22"/>
        <v>104.84975811843675</v>
      </c>
      <c r="P105" s="19">
        <f t="shared" si="26"/>
        <v>209.69951623687351</v>
      </c>
      <c r="Q105" s="15">
        <f t="shared" si="23"/>
        <v>209.69951623687351</v>
      </c>
      <c r="R105" s="18">
        <f t="shared" si="24"/>
        <v>225</v>
      </c>
      <c r="S105" s="7">
        <f t="shared" si="25"/>
        <v>0.22500000000000001</v>
      </c>
      <c r="T105" s="31"/>
      <c r="U105" s="17"/>
      <c r="V105" s="17"/>
      <c r="W105" s="17"/>
      <c r="Z105">
        <v>6.5639210520050464E-2</v>
      </c>
      <c r="AA105">
        <f t="shared" si="27"/>
        <v>1.4768822367011354E-2</v>
      </c>
    </row>
    <row r="106" spans="3:27" x14ac:dyDescent="0.2">
      <c r="C106" s="35">
        <f t="shared" si="16"/>
        <v>8.8397344675504683E-2</v>
      </c>
      <c r="D106" s="35">
        <f t="shared" si="17"/>
        <v>1.4732890779250778</v>
      </c>
      <c r="E106" t="s">
        <v>333</v>
      </c>
      <c r="F106" t="s">
        <v>144</v>
      </c>
      <c r="G106">
        <v>70545</v>
      </c>
      <c r="H106">
        <v>71284</v>
      </c>
      <c r="I106">
        <v>739</v>
      </c>
      <c r="J106" s="29" t="s">
        <v>6</v>
      </c>
      <c r="K106" s="2">
        <f t="shared" si="18"/>
        <v>1.036698277313282E-2</v>
      </c>
      <c r="L106" s="13">
        <f t="shared" si="19"/>
        <v>1.4960925993201257E-2</v>
      </c>
      <c r="M106" s="9">
        <f t="shared" si="20"/>
        <v>0.57228915662650603</v>
      </c>
      <c r="N106" s="19">
        <f t="shared" si="21"/>
        <v>38.252255033316338</v>
      </c>
      <c r="O106" s="20">
        <f t="shared" si="22"/>
        <v>77.855905868850684</v>
      </c>
      <c r="P106" s="19">
        <f t="shared" si="26"/>
        <v>155.71181173770137</v>
      </c>
      <c r="Q106" s="15">
        <f t="shared" si="23"/>
        <v>155.71181173770137</v>
      </c>
      <c r="R106" s="18">
        <f t="shared" si="24"/>
        <v>175</v>
      </c>
      <c r="S106" s="7">
        <f t="shared" si="25"/>
        <v>0.17499999999999999</v>
      </c>
      <c r="T106" s="31"/>
      <c r="U106" s="17"/>
      <c r="V106" s="17"/>
      <c r="W106" s="17"/>
      <c r="Z106">
        <v>8.8397344675504683E-2</v>
      </c>
      <c r="AA106">
        <f t="shared" si="27"/>
        <v>1.5469535318213318E-2</v>
      </c>
    </row>
    <row r="107" spans="3:27" x14ac:dyDescent="0.2">
      <c r="C107" s="35">
        <f t="shared" si="16"/>
        <v>7.2039857434820873E-2</v>
      </c>
      <c r="D107" s="35">
        <f t="shared" si="17"/>
        <v>1.200664290580348</v>
      </c>
      <c r="E107" t="s">
        <v>334</v>
      </c>
      <c r="F107" t="s">
        <v>43</v>
      </c>
      <c r="G107">
        <v>57491</v>
      </c>
      <c r="H107">
        <v>58112</v>
      </c>
      <c r="I107">
        <v>621</v>
      </c>
      <c r="J107" s="29" t="s">
        <v>6</v>
      </c>
      <c r="K107" s="2">
        <f t="shared" si="18"/>
        <v>1.068626101321586E-2</v>
      </c>
      <c r="L107" s="13">
        <f t="shared" si="19"/>
        <v>1.2192481342053064E-2</v>
      </c>
      <c r="M107" s="9">
        <f t="shared" si="20"/>
        <v>0.57228915662650603</v>
      </c>
      <c r="N107" s="19">
        <f t="shared" si="21"/>
        <v>46.937874299025957</v>
      </c>
      <c r="O107" s="20">
        <f t="shared" si="22"/>
        <v>95.53399452989288</v>
      </c>
      <c r="P107" s="19">
        <f t="shared" si="26"/>
        <v>191.06798905978576</v>
      </c>
      <c r="Q107" s="15">
        <f t="shared" si="23"/>
        <v>191.06798905978576</v>
      </c>
      <c r="R107" s="18">
        <f t="shared" si="24"/>
        <v>200</v>
      </c>
      <c r="S107" s="7">
        <f t="shared" si="25"/>
        <v>0.2</v>
      </c>
      <c r="T107" s="31"/>
      <c r="U107" s="17"/>
      <c r="V107" s="17"/>
      <c r="W107" s="17"/>
      <c r="Z107">
        <v>7.2039857434820873E-2</v>
      </c>
      <c r="AA107">
        <f t="shared" si="27"/>
        <v>1.4407971486964176E-2</v>
      </c>
    </row>
    <row r="108" spans="3:27" x14ac:dyDescent="0.2">
      <c r="C108" s="35">
        <f t="shared" si="16"/>
        <v>2.770021548510463E-2</v>
      </c>
      <c r="D108" s="35">
        <f t="shared" si="17"/>
        <v>0.46167025808507717</v>
      </c>
      <c r="E108" t="s">
        <v>335</v>
      </c>
      <c r="F108" t="s">
        <v>44</v>
      </c>
      <c r="G108">
        <v>22106</v>
      </c>
      <c r="H108">
        <v>22348</v>
      </c>
      <c r="I108">
        <v>242</v>
      </c>
      <c r="J108" s="29" t="s">
        <v>6</v>
      </c>
      <c r="K108" s="2">
        <f t="shared" si="18"/>
        <v>1.0828709504206193E-2</v>
      </c>
      <c r="L108" s="13">
        <f t="shared" si="19"/>
        <v>4.6881597562648944E-3</v>
      </c>
      <c r="M108" s="9">
        <f t="shared" si="20"/>
        <v>0.57228915662650603</v>
      </c>
      <c r="N108" s="19">
        <f t="shared" si="21"/>
        <v>122.0711721399304</v>
      </c>
      <c r="O108" s="20">
        <f t="shared" si="22"/>
        <v>248.45493890880633</v>
      </c>
      <c r="P108" s="19">
        <f t="shared" si="26"/>
        <v>496.90987781761265</v>
      </c>
      <c r="Q108" s="15">
        <f t="shared" si="23"/>
        <v>496.90987781761265</v>
      </c>
      <c r="R108" s="18">
        <f t="shared" si="24"/>
        <v>500</v>
      </c>
      <c r="S108" s="7">
        <f t="shared" si="25"/>
        <v>0.5</v>
      </c>
      <c r="T108" s="31"/>
      <c r="U108" s="17"/>
      <c r="V108" s="17"/>
      <c r="W108" s="17"/>
      <c r="Z108">
        <v>2.770021548510463E-2</v>
      </c>
      <c r="AA108">
        <f t="shared" si="27"/>
        <v>1.3850107742552315E-2</v>
      </c>
    </row>
    <row r="109" spans="3:27" x14ac:dyDescent="0.2">
      <c r="C109" s="35">
        <f t="shared" si="16"/>
        <v>2.9849218903043401E-2</v>
      </c>
      <c r="D109" s="35">
        <f t="shared" si="17"/>
        <v>0.49748698171738998</v>
      </c>
      <c r="E109" t="s">
        <v>336</v>
      </c>
      <c r="F109" t="s">
        <v>45</v>
      </c>
      <c r="G109">
        <v>23821</v>
      </c>
      <c r="H109">
        <v>24169</v>
      </c>
      <c r="I109">
        <v>348</v>
      </c>
      <c r="J109" s="29" t="s">
        <v>6</v>
      </c>
      <c r="K109" s="2">
        <f t="shared" si="18"/>
        <v>1.4398609789399644E-2</v>
      </c>
      <c r="L109" s="13">
        <f t="shared" si="19"/>
        <v>5.0518706936571994E-3</v>
      </c>
      <c r="M109" s="9">
        <f t="shared" si="20"/>
        <v>0.57228915662650603</v>
      </c>
      <c r="N109" s="19">
        <f t="shared" si="21"/>
        <v>113.28262169200711</v>
      </c>
      <c r="O109" s="20">
        <f t="shared" si="22"/>
        <v>230.56735147634743</v>
      </c>
      <c r="P109" s="19">
        <f t="shared" si="26"/>
        <v>461.13470295269485</v>
      </c>
      <c r="Q109" s="15">
        <f t="shared" si="23"/>
        <v>461.13470295269485</v>
      </c>
      <c r="R109" s="18">
        <f t="shared" si="24"/>
        <v>475</v>
      </c>
      <c r="S109" s="7">
        <f t="shared" si="25"/>
        <v>0.47499999999999998</v>
      </c>
      <c r="T109" s="31"/>
      <c r="U109" s="17"/>
      <c r="V109" s="17"/>
      <c r="W109" s="17"/>
      <c r="Z109">
        <v>2.9849218903043401E-2</v>
      </c>
      <c r="AA109">
        <f t="shared" si="27"/>
        <v>1.4178378978945614E-2</v>
      </c>
    </row>
    <row r="110" spans="3:27" x14ac:dyDescent="0.2">
      <c r="C110" s="35">
        <f t="shared" si="16"/>
        <v>1.3583205277233971E-2</v>
      </c>
      <c r="D110" s="35">
        <f t="shared" si="17"/>
        <v>0.22638675462056621</v>
      </c>
      <c r="E110" t="s">
        <v>337</v>
      </c>
      <c r="F110" t="s">
        <v>46</v>
      </c>
      <c r="G110">
        <v>10840</v>
      </c>
      <c r="H110">
        <v>10947</v>
      </c>
      <c r="I110">
        <v>107</v>
      </c>
      <c r="J110" s="29" t="s">
        <v>6</v>
      </c>
      <c r="K110" s="2">
        <f t="shared" si="18"/>
        <v>9.7743674065954144E-3</v>
      </c>
      <c r="L110" s="13">
        <f t="shared" si="19"/>
        <v>2.2989076159373677E-3</v>
      </c>
      <c r="M110" s="9">
        <f t="shared" si="20"/>
        <v>0.57228915662650603</v>
      </c>
      <c r="N110" s="19">
        <f t="shared" si="21"/>
        <v>248.93960621082118</v>
      </c>
      <c r="O110" s="20">
        <f t="shared" si="22"/>
        <v>506.67388187436097</v>
      </c>
      <c r="P110" s="19">
        <f t="shared" si="26"/>
        <v>1013.3477637487219</v>
      </c>
      <c r="Q110" s="15">
        <f t="shared" si="23"/>
        <v>1013.3477637487219</v>
      </c>
      <c r="R110" s="18">
        <f t="shared" si="24"/>
        <v>1025</v>
      </c>
      <c r="S110" s="7">
        <f t="shared" si="25"/>
        <v>1.0249999999999999</v>
      </c>
      <c r="T110" s="31"/>
      <c r="U110" s="17"/>
      <c r="V110" s="17"/>
      <c r="W110" s="17"/>
      <c r="Z110">
        <v>1.3583205277233971E-2</v>
      </c>
      <c r="AA110">
        <f t="shared" si="27"/>
        <v>1.3922785409164818E-2</v>
      </c>
    </row>
    <row r="111" spans="3:27" x14ac:dyDescent="0.2">
      <c r="C111" s="35">
        <f t="shared" si="16"/>
        <v>2.0908612846487644E-2</v>
      </c>
      <c r="D111" s="35">
        <f t="shared" si="17"/>
        <v>0.34847688077479405</v>
      </c>
      <c r="E111" t="s">
        <v>338</v>
      </c>
      <c r="F111" t="s">
        <v>47</v>
      </c>
      <c r="G111">
        <v>16686</v>
      </c>
      <c r="H111">
        <v>16864</v>
      </c>
      <c r="I111">
        <v>178</v>
      </c>
      <c r="J111" s="29" t="s">
        <v>6</v>
      </c>
      <c r="K111" s="2">
        <f t="shared" si="18"/>
        <v>1.0555028462998103E-2</v>
      </c>
      <c r="L111" s="13">
        <f t="shared" si="19"/>
        <v>3.5387059482962103E-3</v>
      </c>
      <c r="M111" s="9">
        <f t="shared" si="20"/>
        <v>0.57228915662650603</v>
      </c>
      <c r="N111" s="19">
        <f t="shared" si="21"/>
        <v>161.72272152255192</v>
      </c>
      <c r="O111" s="20">
        <f t="shared" si="22"/>
        <v>329.15886848364335</v>
      </c>
      <c r="P111" s="19">
        <f t="shared" si="26"/>
        <v>658.31773696728669</v>
      </c>
      <c r="Q111" s="15">
        <f t="shared" si="23"/>
        <v>658.31773696728669</v>
      </c>
      <c r="R111" s="18">
        <f t="shared" si="24"/>
        <v>675</v>
      </c>
      <c r="S111" s="7">
        <f t="shared" si="25"/>
        <v>0.67500000000000004</v>
      </c>
      <c r="T111" s="31"/>
      <c r="U111" s="17"/>
      <c r="V111" s="17"/>
      <c r="W111" s="17"/>
      <c r="Z111">
        <v>2.0908612846487644E-2</v>
      </c>
      <c r="AA111">
        <f t="shared" si="27"/>
        <v>1.4113313671379161E-2</v>
      </c>
    </row>
    <row r="112" spans="3:27" x14ac:dyDescent="0.2">
      <c r="C112" s="35">
        <f t="shared" si="16"/>
        <v>7.5538409937960835E-2</v>
      </c>
      <c r="D112" s="35">
        <f t="shared" si="17"/>
        <v>1.258973498966014</v>
      </c>
      <c r="E112" t="s">
        <v>339</v>
      </c>
      <c r="F112" t="s">
        <v>48</v>
      </c>
      <c r="G112">
        <v>60283</v>
      </c>
      <c r="H112">
        <v>60760</v>
      </c>
      <c r="I112">
        <v>477</v>
      </c>
      <c r="J112" s="29" t="s">
        <v>6</v>
      </c>
      <c r="K112" s="2">
        <f t="shared" si="18"/>
        <v>7.8505595786701778E-3</v>
      </c>
      <c r="L112" s="13">
        <f t="shared" si="19"/>
        <v>1.2784598506600769E-2</v>
      </c>
      <c r="M112" s="9">
        <f t="shared" si="20"/>
        <v>0.57228915662650603</v>
      </c>
      <c r="N112" s="19">
        <f t="shared" si="21"/>
        <v>44.763952214144972</v>
      </c>
      <c r="O112" s="20">
        <f t="shared" si="22"/>
        <v>91.109348896340137</v>
      </c>
      <c r="P112" s="19">
        <f t="shared" si="26"/>
        <v>182.21869779268027</v>
      </c>
      <c r="Q112" s="15">
        <f t="shared" si="23"/>
        <v>182.21869779268027</v>
      </c>
      <c r="R112" s="18">
        <f t="shared" si="24"/>
        <v>200</v>
      </c>
      <c r="S112" s="7">
        <f t="shared" si="25"/>
        <v>0.2</v>
      </c>
      <c r="T112" s="31"/>
      <c r="U112" s="17"/>
      <c r="V112" s="17"/>
      <c r="W112" s="17"/>
      <c r="Z112">
        <v>7.5538409937960835E-2</v>
      </c>
      <c r="AA112">
        <f t="shared" si="27"/>
        <v>1.5107681987592167E-2</v>
      </c>
    </row>
    <row r="113" spans="3:27" x14ac:dyDescent="0.2">
      <c r="C113" s="35">
        <f t="shared" si="16"/>
        <v>0.19652041052021754</v>
      </c>
      <c r="D113" s="35">
        <f t="shared" si="17"/>
        <v>3.2753401753369591</v>
      </c>
      <c r="E113" t="s">
        <v>340</v>
      </c>
      <c r="F113" t="s">
        <v>49</v>
      </c>
      <c r="G113">
        <v>156832</v>
      </c>
      <c r="H113">
        <v>157891</v>
      </c>
      <c r="I113">
        <v>1059</v>
      </c>
      <c r="J113" s="29" t="s">
        <v>6</v>
      </c>
      <c r="K113" s="2">
        <f t="shared" si="18"/>
        <v>6.7071587360900877E-3</v>
      </c>
      <c r="L113" s="13">
        <f t="shared" si="19"/>
        <v>3.3260357861871703E-2</v>
      </c>
      <c r="M113" s="9">
        <f t="shared" si="20"/>
        <v>0.57228915662650603</v>
      </c>
      <c r="N113" s="19">
        <f t="shared" si="21"/>
        <v>17.206343930609197</v>
      </c>
      <c r="O113" s="20">
        <f t="shared" si="22"/>
        <v>35.020562637204613</v>
      </c>
      <c r="P113" s="19">
        <f t="shared" si="26"/>
        <v>70.041125274409225</v>
      </c>
      <c r="Q113" s="15">
        <f t="shared" si="23"/>
        <v>70.041125274409225</v>
      </c>
      <c r="R113" s="18">
        <f t="shared" si="24"/>
        <v>75</v>
      </c>
      <c r="S113" s="7">
        <f t="shared" si="25"/>
        <v>7.4999999999999997E-2</v>
      </c>
      <c r="T113" s="31">
        <f>SUM(S89:S113)</f>
        <v>14.525</v>
      </c>
      <c r="U113" s="17"/>
      <c r="V113" s="17"/>
      <c r="W113" s="17"/>
      <c r="Z113">
        <v>0.19652041052021754</v>
      </c>
      <c r="AA113">
        <f t="shared" si="27"/>
        <v>1.4739030789016314E-2</v>
      </c>
    </row>
    <row r="114" spans="3:27" x14ac:dyDescent="0.2">
      <c r="C114" s="35">
        <f t="shared" si="16"/>
        <v>1.1491842767298225E-2</v>
      </c>
      <c r="D114" s="35">
        <f t="shared" si="17"/>
        <v>0.19153071278830375</v>
      </c>
      <c r="E114" t="s">
        <v>341</v>
      </c>
      <c r="F114" t="s">
        <v>50</v>
      </c>
      <c r="G114">
        <v>9171</v>
      </c>
      <c r="H114">
        <v>9225</v>
      </c>
      <c r="I114">
        <v>54</v>
      </c>
      <c r="J114" s="29" t="s">
        <v>6</v>
      </c>
      <c r="K114" s="2">
        <f t="shared" si="18"/>
        <v>5.8536585365853658E-3</v>
      </c>
      <c r="L114" s="13">
        <f t="shared" si="19"/>
        <v>1.9449521905684135E-3</v>
      </c>
      <c r="M114" s="9">
        <f t="shared" si="20"/>
        <v>0.57228915662650603</v>
      </c>
      <c r="N114" s="19">
        <f t="shared" si="21"/>
        <v>294.24330294682164</v>
      </c>
      <c r="O114" s="20">
        <f t="shared" si="22"/>
        <v>598.88178819300754</v>
      </c>
      <c r="P114" s="19">
        <f t="shared" si="26"/>
        <v>1197.7635763860151</v>
      </c>
      <c r="Q114" s="15">
        <f t="shared" si="23"/>
        <v>1197.7635763860151</v>
      </c>
      <c r="R114" s="18">
        <f t="shared" si="24"/>
        <v>1200</v>
      </c>
      <c r="S114" s="7">
        <f t="shared" si="25"/>
        <v>1.2</v>
      </c>
      <c r="T114" s="31"/>
      <c r="U114" s="17"/>
      <c r="V114" s="17"/>
      <c r="W114" s="17"/>
      <c r="Z114">
        <v>1.1491842767298225E-2</v>
      </c>
      <c r="AA114">
        <f t="shared" si="27"/>
        <v>1.379021132075787E-2</v>
      </c>
    </row>
    <row r="115" spans="3:27" x14ac:dyDescent="0.2">
      <c r="C115" s="35">
        <f t="shared" si="16"/>
        <v>9.1248063495219349E-3</v>
      </c>
      <c r="D115" s="35">
        <f t="shared" si="17"/>
        <v>0.15208010582536557</v>
      </c>
      <c r="E115" t="s">
        <v>342</v>
      </c>
      <c r="F115" t="s">
        <v>51</v>
      </c>
      <c r="G115">
        <v>7282</v>
      </c>
      <c r="H115">
        <v>7404</v>
      </c>
      <c r="I115">
        <v>122</v>
      </c>
      <c r="J115" s="29" t="s">
        <v>6</v>
      </c>
      <c r="K115" s="2">
        <f t="shared" si="18"/>
        <v>1.6477579686655863E-2</v>
      </c>
      <c r="L115" s="13">
        <f t="shared" si="19"/>
        <v>1.5443399685660436E-3</v>
      </c>
      <c r="M115" s="9">
        <f t="shared" si="20"/>
        <v>0.57228915662650603</v>
      </c>
      <c r="N115" s="19">
        <f t="shared" si="21"/>
        <v>370.57200375244457</v>
      </c>
      <c r="O115" s="20">
        <f t="shared" si="22"/>
        <v>754.23577032656863</v>
      </c>
      <c r="P115" s="19">
        <f t="shared" si="26"/>
        <v>1508.4715406531373</v>
      </c>
      <c r="Q115" s="15">
        <f t="shared" si="23"/>
        <v>1508.4715406531373</v>
      </c>
      <c r="R115" s="18">
        <f t="shared" si="24"/>
        <v>1525</v>
      </c>
      <c r="S115" s="7">
        <f t="shared" si="25"/>
        <v>1.5249999999999999</v>
      </c>
      <c r="T115" s="31"/>
      <c r="U115" s="17"/>
      <c r="V115" s="17"/>
      <c r="W115" s="17"/>
      <c r="Z115">
        <v>9.1248063495219349E-3</v>
      </c>
      <c r="AA115">
        <f t="shared" si="27"/>
        <v>1.3915329683020949E-2</v>
      </c>
    </row>
    <row r="116" spans="3:27" x14ac:dyDescent="0.2">
      <c r="C116" s="35">
        <f t="shared" si="16"/>
        <v>5.2361752667876009E-2</v>
      </c>
      <c r="D116" s="35">
        <f t="shared" si="17"/>
        <v>0.87269587779793356</v>
      </c>
      <c r="E116" t="s">
        <v>343</v>
      </c>
      <c r="F116" t="s">
        <v>52</v>
      </c>
      <c r="G116">
        <v>41787</v>
      </c>
      <c r="H116">
        <v>41976</v>
      </c>
      <c r="I116">
        <v>189</v>
      </c>
      <c r="J116" s="29" t="s">
        <v>6</v>
      </c>
      <c r="K116" s="2">
        <f t="shared" si="18"/>
        <v>4.5025728987993143E-3</v>
      </c>
      <c r="L116" s="13">
        <f t="shared" si="19"/>
        <v>8.8620343678205531E-3</v>
      </c>
      <c r="M116" s="9">
        <f t="shared" si="20"/>
        <v>0.57228915662650603</v>
      </c>
      <c r="N116" s="19">
        <f t="shared" si="21"/>
        <v>64.577627762828186</v>
      </c>
      <c r="O116" s="20">
        <f t="shared" si="22"/>
        <v>131.43668795362368</v>
      </c>
      <c r="P116" s="19">
        <f t="shared" si="26"/>
        <v>262.87337590724735</v>
      </c>
      <c r="Q116" s="15">
        <f t="shared" si="23"/>
        <v>262.87337590724735</v>
      </c>
      <c r="R116" s="18">
        <f t="shared" si="24"/>
        <v>275</v>
      </c>
      <c r="S116" s="7">
        <f t="shared" si="25"/>
        <v>0.27500000000000002</v>
      </c>
      <c r="T116" s="31"/>
      <c r="U116" s="17"/>
      <c r="V116" s="17"/>
      <c r="W116" s="17"/>
      <c r="Z116">
        <v>5.2361752667876009E-2</v>
      </c>
      <c r="AA116">
        <f t="shared" si="27"/>
        <v>1.4399481983665904E-2</v>
      </c>
    </row>
    <row r="117" spans="3:27" x14ac:dyDescent="0.2">
      <c r="C117" s="35">
        <f t="shared" si="16"/>
        <v>4.7810627062072154E-2</v>
      </c>
      <c r="D117" s="35">
        <f t="shared" si="17"/>
        <v>0.79684378436786929</v>
      </c>
      <c r="E117" t="s">
        <v>344</v>
      </c>
      <c r="F117" t="s">
        <v>53</v>
      </c>
      <c r="G117">
        <v>38155</v>
      </c>
      <c r="H117">
        <v>38729</v>
      </c>
      <c r="I117">
        <v>574</v>
      </c>
      <c r="J117" s="29" t="s">
        <v>6</v>
      </c>
      <c r="K117" s="2">
        <f t="shared" si="18"/>
        <v>1.4820935216504428E-2</v>
      </c>
      <c r="L117" s="13">
        <f t="shared" si="19"/>
        <v>8.0917730706725338E-3</v>
      </c>
      <c r="M117" s="9">
        <f t="shared" si="20"/>
        <v>0.57228915662650603</v>
      </c>
      <c r="N117" s="19">
        <f t="shared" si="21"/>
        <v>70.724815393141171</v>
      </c>
      <c r="O117" s="20">
        <f t="shared" si="22"/>
        <v>143.94823429479945</v>
      </c>
      <c r="P117" s="19">
        <f t="shared" si="26"/>
        <v>287.8964685895989</v>
      </c>
      <c r="Q117" s="15">
        <f t="shared" si="23"/>
        <v>287.8964685895989</v>
      </c>
      <c r="R117" s="18">
        <f t="shared" si="24"/>
        <v>300</v>
      </c>
      <c r="S117" s="7">
        <f t="shared" si="25"/>
        <v>0.3</v>
      </c>
      <c r="T117" s="31"/>
      <c r="U117" s="17"/>
      <c r="V117" s="17"/>
      <c r="W117" s="17"/>
      <c r="Z117">
        <v>4.7810627062072154E-2</v>
      </c>
      <c r="AA117">
        <f t="shared" si="27"/>
        <v>1.4343188118621645E-2</v>
      </c>
    </row>
    <row r="118" spans="3:27" x14ac:dyDescent="0.2">
      <c r="C118" s="35">
        <f t="shared" si="16"/>
        <v>9.5845552440069121E-2</v>
      </c>
      <c r="D118" s="35">
        <f t="shared" si="17"/>
        <v>1.597425874001152</v>
      </c>
      <c r="E118" t="s">
        <v>345</v>
      </c>
      <c r="F118" t="s">
        <v>54</v>
      </c>
      <c r="G118">
        <v>76489</v>
      </c>
      <c r="H118">
        <v>77185</v>
      </c>
      <c r="I118">
        <v>696</v>
      </c>
      <c r="J118" s="29" t="s">
        <v>6</v>
      </c>
      <c r="K118" s="2">
        <f t="shared" si="18"/>
        <v>9.0172961067564936E-3</v>
      </c>
      <c r="L118" s="13">
        <f t="shared" si="19"/>
        <v>1.6221507807696801E-2</v>
      </c>
      <c r="M118" s="9">
        <f t="shared" si="20"/>
        <v>0.57228915662650603</v>
      </c>
      <c r="N118" s="19">
        <f t="shared" si="21"/>
        <v>35.279652385641093</v>
      </c>
      <c r="O118" s="20">
        <f t="shared" si="22"/>
        <v>71.805682902352927</v>
      </c>
      <c r="P118" s="19">
        <f t="shared" si="26"/>
        <v>143.61136580470585</v>
      </c>
      <c r="Q118" s="15">
        <f t="shared" si="23"/>
        <v>143.61136580470585</v>
      </c>
      <c r="R118" s="18">
        <f t="shared" si="24"/>
        <v>150</v>
      </c>
      <c r="S118" s="7">
        <f t="shared" si="25"/>
        <v>0.15</v>
      </c>
      <c r="T118" s="31"/>
      <c r="U118" s="17"/>
      <c r="V118" s="17"/>
      <c r="W118" s="17"/>
      <c r="Z118">
        <v>9.5845552440069121E-2</v>
      </c>
      <c r="AA118">
        <f t="shared" si="27"/>
        <v>1.4376832866010367E-2</v>
      </c>
    </row>
    <row r="119" spans="3:27" x14ac:dyDescent="0.2">
      <c r="C119" s="35">
        <f t="shared" si="16"/>
        <v>9.4705264912183243E-2</v>
      </c>
      <c r="D119" s="35">
        <f t="shared" si="17"/>
        <v>1.5784210818697206</v>
      </c>
      <c r="E119" t="s">
        <v>346</v>
      </c>
      <c r="F119" t="s">
        <v>55</v>
      </c>
      <c r="G119">
        <v>75579</v>
      </c>
      <c r="H119">
        <v>76600</v>
      </c>
      <c r="I119">
        <v>1021</v>
      </c>
      <c r="J119" s="29" t="s">
        <v>6</v>
      </c>
      <c r="K119" s="2">
        <f t="shared" si="18"/>
        <v>1.3328981723237598E-2</v>
      </c>
      <c r="L119" s="13">
        <f t="shared" si="19"/>
        <v>1.6028518330713129E-2</v>
      </c>
      <c r="M119" s="9">
        <f t="shared" si="20"/>
        <v>0.57228915662650603</v>
      </c>
      <c r="N119" s="19">
        <f t="shared" si="21"/>
        <v>35.704432862637788</v>
      </c>
      <c r="O119" s="20">
        <f t="shared" si="22"/>
        <v>72.670250724646692</v>
      </c>
      <c r="P119" s="19">
        <f t="shared" si="26"/>
        <v>145.34050144929338</v>
      </c>
      <c r="Q119" s="15">
        <f t="shared" si="23"/>
        <v>145.34050144929338</v>
      </c>
      <c r="R119" s="18">
        <f t="shared" si="24"/>
        <v>150</v>
      </c>
      <c r="S119" s="7">
        <f t="shared" si="25"/>
        <v>0.15</v>
      </c>
      <c r="T119" s="31"/>
      <c r="U119" s="17"/>
      <c r="V119" s="17"/>
      <c r="W119" s="17"/>
      <c r="Z119">
        <v>9.4705264912183243E-2</v>
      </c>
      <c r="AA119">
        <f t="shared" si="27"/>
        <v>1.4205789736827486E-2</v>
      </c>
    </row>
    <row r="120" spans="3:27" x14ac:dyDescent="0.2">
      <c r="C120" s="35">
        <f t="shared" si="16"/>
        <v>2.8751535524551061E-2</v>
      </c>
      <c r="D120" s="35">
        <f t="shared" si="17"/>
        <v>0.4791922587425177</v>
      </c>
      <c r="E120" t="s">
        <v>347</v>
      </c>
      <c r="F120" t="s">
        <v>56</v>
      </c>
      <c r="G120">
        <v>22945</v>
      </c>
      <c r="H120">
        <v>23162</v>
      </c>
      <c r="I120">
        <v>217</v>
      </c>
      <c r="J120" s="29" t="s">
        <v>6</v>
      </c>
      <c r="K120" s="2">
        <f t="shared" si="18"/>
        <v>9.3687937138416371E-3</v>
      </c>
      <c r="L120" s="13">
        <f t="shared" si="19"/>
        <v>4.8660918125168736E-3</v>
      </c>
      <c r="M120" s="9">
        <f t="shared" si="20"/>
        <v>0.57228915662650603</v>
      </c>
      <c r="N120" s="19">
        <f t="shared" si="21"/>
        <v>117.60755420899112</v>
      </c>
      <c r="O120" s="20">
        <f t="shared" si="22"/>
        <v>239.37001000296675</v>
      </c>
      <c r="P120" s="19">
        <f t="shared" si="26"/>
        <v>478.7400200059335</v>
      </c>
      <c r="Q120" s="15">
        <f t="shared" si="23"/>
        <v>478.7400200059335</v>
      </c>
      <c r="R120" s="18">
        <f t="shared" si="24"/>
        <v>500</v>
      </c>
      <c r="S120" s="7">
        <f t="shared" si="25"/>
        <v>0.5</v>
      </c>
      <c r="T120" s="31"/>
      <c r="U120" s="17"/>
      <c r="V120" s="17"/>
      <c r="W120" s="17"/>
      <c r="Z120">
        <v>2.8751535524551061E-2</v>
      </c>
      <c r="AA120">
        <f t="shared" si="27"/>
        <v>1.437576776227553E-2</v>
      </c>
    </row>
    <row r="121" spans="3:27" x14ac:dyDescent="0.2">
      <c r="C121" s="35">
        <f t="shared" si="16"/>
        <v>5.8568174783940564E-3</v>
      </c>
      <c r="D121" s="35">
        <f t="shared" si="17"/>
        <v>9.7613624639900948E-2</v>
      </c>
      <c r="E121" t="s">
        <v>348</v>
      </c>
      <c r="F121" t="s">
        <v>57</v>
      </c>
      <c r="G121">
        <v>4674</v>
      </c>
      <c r="H121">
        <v>4798</v>
      </c>
      <c r="I121">
        <v>124</v>
      </c>
      <c r="J121" s="29" t="s">
        <v>6</v>
      </c>
      <c r="K121" s="2">
        <f t="shared" si="18"/>
        <v>2.5844101709045435E-2</v>
      </c>
      <c r="L121" s="13">
        <f t="shared" si="19"/>
        <v>9.9124485211173974E-4</v>
      </c>
      <c r="M121" s="9">
        <f t="shared" si="20"/>
        <v>0.57228915662650603</v>
      </c>
      <c r="N121" s="19">
        <f t="shared" si="21"/>
        <v>577.34388774610636</v>
      </c>
      <c r="O121" s="20">
        <f t="shared" si="22"/>
        <v>1175.0844842785777</v>
      </c>
      <c r="P121" s="19">
        <f t="shared" si="26"/>
        <v>2350.1689685571555</v>
      </c>
      <c r="Q121" s="15">
        <f t="shared" si="23"/>
        <v>2350.1689685571555</v>
      </c>
      <c r="R121" s="18">
        <f t="shared" si="24"/>
        <v>2375</v>
      </c>
      <c r="S121" s="7">
        <f t="shared" si="25"/>
        <v>2.375</v>
      </c>
      <c r="T121" s="31"/>
      <c r="U121" s="17"/>
      <c r="V121" s="17"/>
      <c r="W121" s="17"/>
      <c r="Z121">
        <v>5.8568174783940564E-3</v>
      </c>
      <c r="AA121">
        <f t="shared" si="27"/>
        <v>1.3909941511185884E-2</v>
      </c>
    </row>
    <row r="122" spans="3:27" x14ac:dyDescent="0.2">
      <c r="C122" s="35">
        <f t="shared" si="16"/>
        <v>5.1390628674346829E-2</v>
      </c>
      <c r="D122" s="35">
        <f t="shared" si="17"/>
        <v>0.8565104779057805</v>
      </c>
      <c r="E122" t="s">
        <v>349</v>
      </c>
      <c r="F122" t="s">
        <v>58</v>
      </c>
      <c r="G122">
        <v>41012</v>
      </c>
      <c r="H122">
        <v>41434</v>
      </c>
      <c r="I122">
        <v>422</v>
      </c>
      <c r="J122" s="29" t="s">
        <v>6</v>
      </c>
      <c r="K122" s="2">
        <f t="shared" si="18"/>
        <v>1.0184872327074383E-2</v>
      </c>
      <c r="L122" s="13">
        <f t="shared" si="19"/>
        <v>8.6976751978619319E-3</v>
      </c>
      <c r="M122" s="9">
        <f t="shared" si="20"/>
        <v>0.57228915662650603</v>
      </c>
      <c r="N122" s="19">
        <f t="shared" si="21"/>
        <v>65.797945267855781</v>
      </c>
      <c r="O122" s="20">
        <f t="shared" si="22"/>
        <v>133.92043498288484</v>
      </c>
      <c r="P122" s="19">
        <f t="shared" si="26"/>
        <v>267.84086996576968</v>
      </c>
      <c r="Q122" s="15">
        <f t="shared" si="23"/>
        <v>267.84086996576968</v>
      </c>
      <c r="R122" s="18">
        <f t="shared" si="24"/>
        <v>275</v>
      </c>
      <c r="S122" s="7">
        <f t="shared" si="25"/>
        <v>0.27500000000000002</v>
      </c>
      <c r="T122" s="31"/>
      <c r="U122" s="17"/>
      <c r="V122" s="17"/>
      <c r="W122" s="17"/>
      <c r="Z122">
        <v>5.1390628674346829E-2</v>
      </c>
      <c r="AA122">
        <f t="shared" si="27"/>
        <v>1.4132422885445379E-2</v>
      </c>
    </row>
    <row r="123" spans="3:27" x14ac:dyDescent="0.2">
      <c r="C123" s="35">
        <f t="shared" si="16"/>
        <v>4.3595322398546778E-2</v>
      </c>
      <c r="D123" s="35">
        <f t="shared" si="17"/>
        <v>0.72658870664244635</v>
      </c>
      <c r="E123" t="s">
        <v>350</v>
      </c>
      <c r="F123" t="s">
        <v>59</v>
      </c>
      <c r="G123">
        <v>34791</v>
      </c>
      <c r="H123">
        <v>35284</v>
      </c>
      <c r="I123">
        <v>493</v>
      </c>
      <c r="J123" s="29" t="s">
        <v>6</v>
      </c>
      <c r="K123" s="2">
        <f t="shared" si="18"/>
        <v>1.3972338737104637E-2</v>
      </c>
      <c r="L123" s="13">
        <f t="shared" si="19"/>
        <v>7.3783482348779494E-3</v>
      </c>
      <c r="M123" s="9">
        <f t="shared" si="20"/>
        <v>0.57228915662650603</v>
      </c>
      <c r="N123" s="19">
        <f t="shared" si="21"/>
        <v>77.563316125587107</v>
      </c>
      <c r="O123" s="20">
        <f t="shared" si="22"/>
        <v>157.86682991342795</v>
      </c>
      <c r="P123" s="19">
        <f t="shared" si="26"/>
        <v>315.7336598268559</v>
      </c>
      <c r="Q123" s="15">
        <f t="shared" si="23"/>
        <v>315.7336598268559</v>
      </c>
      <c r="R123" s="18">
        <f t="shared" si="24"/>
        <v>325</v>
      </c>
      <c r="S123" s="7">
        <f t="shared" si="25"/>
        <v>0.32500000000000001</v>
      </c>
      <c r="T123" s="31"/>
      <c r="U123" s="17"/>
      <c r="V123" s="17"/>
      <c r="W123" s="17"/>
      <c r="Z123">
        <v>4.3595322398546778E-2</v>
      </c>
      <c r="AA123">
        <f t="shared" si="27"/>
        <v>1.4168479779527704E-2</v>
      </c>
    </row>
    <row r="124" spans="3:27" x14ac:dyDescent="0.2">
      <c r="C124" s="35">
        <f t="shared" si="16"/>
        <v>8.8221915825060684E-2</v>
      </c>
      <c r="D124" s="35">
        <f t="shared" si="17"/>
        <v>1.4703652637510114</v>
      </c>
      <c r="E124" t="s">
        <v>351</v>
      </c>
      <c r="F124" t="s">
        <v>60</v>
      </c>
      <c r="G124">
        <v>70405</v>
      </c>
      <c r="H124">
        <v>70887</v>
      </c>
      <c r="I124">
        <v>482</v>
      </c>
      <c r="J124" s="29" t="s">
        <v>6</v>
      </c>
      <c r="K124" s="2">
        <f t="shared" si="18"/>
        <v>6.7995542200967735E-3</v>
      </c>
      <c r="L124" s="13">
        <f t="shared" si="19"/>
        <v>1.4931235304434538E-2</v>
      </c>
      <c r="M124" s="9">
        <f t="shared" si="20"/>
        <v>0.57228915662650603</v>
      </c>
      <c r="N124" s="19">
        <f t="shared" si="21"/>
        <v>38.328319456363914</v>
      </c>
      <c r="O124" s="20">
        <f t="shared" si="22"/>
        <v>78.010721958924407</v>
      </c>
      <c r="P124" s="19">
        <f t="shared" si="26"/>
        <v>156.02144391784881</v>
      </c>
      <c r="Q124" s="15">
        <f t="shared" si="23"/>
        <v>156.02144391784881</v>
      </c>
      <c r="R124" s="18">
        <f t="shared" si="24"/>
        <v>175</v>
      </c>
      <c r="S124" s="7">
        <f t="shared" si="25"/>
        <v>0.17499999999999999</v>
      </c>
      <c r="T124" s="31"/>
      <c r="U124" s="17"/>
      <c r="V124" s="17"/>
      <c r="W124" s="17"/>
      <c r="Z124">
        <v>8.8221915825060684E-2</v>
      </c>
      <c r="AA124">
        <f t="shared" si="27"/>
        <v>1.5438835269385619E-2</v>
      </c>
    </row>
    <row r="125" spans="3:27" x14ac:dyDescent="0.2">
      <c r="C125" s="35">
        <f t="shared" si="16"/>
        <v>2.7081202255680864E-2</v>
      </c>
      <c r="D125" s="35">
        <f t="shared" si="17"/>
        <v>0.45135337092801442</v>
      </c>
      <c r="E125" t="s">
        <v>352</v>
      </c>
      <c r="F125" t="s">
        <v>61</v>
      </c>
      <c r="G125">
        <v>21612</v>
      </c>
      <c r="H125">
        <v>21823</v>
      </c>
      <c r="I125">
        <v>211</v>
      </c>
      <c r="J125" s="29" t="s">
        <v>6</v>
      </c>
      <c r="K125" s="2">
        <f t="shared" si="18"/>
        <v>9.6686981624891175E-3</v>
      </c>
      <c r="L125" s="13">
        <f t="shared" si="19"/>
        <v>4.583394040188044E-3</v>
      </c>
      <c r="M125" s="9">
        <f t="shared" si="20"/>
        <v>0.57228915662650603</v>
      </c>
      <c r="N125" s="19">
        <f t="shared" si="21"/>
        <v>124.86143491233116</v>
      </c>
      <c r="O125" s="20">
        <f t="shared" si="22"/>
        <v>254.13404032565575</v>
      </c>
      <c r="P125" s="19">
        <f t="shared" si="26"/>
        <v>508.26808065131149</v>
      </c>
      <c r="Q125" s="15">
        <f t="shared" si="23"/>
        <v>508.26808065131149</v>
      </c>
      <c r="R125" s="18">
        <f t="shared" si="24"/>
        <v>525</v>
      </c>
      <c r="S125" s="7">
        <f t="shared" si="25"/>
        <v>0.52500000000000002</v>
      </c>
      <c r="T125" s="31"/>
      <c r="U125" s="17"/>
      <c r="V125" s="17"/>
      <c r="W125" s="17"/>
      <c r="Z125">
        <v>2.7081202255680864E-2</v>
      </c>
      <c r="AA125">
        <f t="shared" si="27"/>
        <v>1.4217631184232454E-2</v>
      </c>
    </row>
    <row r="126" spans="3:27" x14ac:dyDescent="0.2">
      <c r="C126" s="35">
        <f t="shared" si="16"/>
        <v>0.10919443489563863</v>
      </c>
      <c r="D126" s="35">
        <f t="shared" si="17"/>
        <v>1.8199072482606438</v>
      </c>
      <c r="E126" t="s">
        <v>353</v>
      </c>
      <c r="F126" t="s">
        <v>62</v>
      </c>
      <c r="G126">
        <v>87142</v>
      </c>
      <c r="H126">
        <v>88145</v>
      </c>
      <c r="I126">
        <v>1003</v>
      </c>
      <c r="J126" s="29" t="s">
        <v>6</v>
      </c>
      <c r="K126" s="2">
        <f t="shared" si="18"/>
        <v>1.1378977820636451E-2</v>
      </c>
      <c r="L126" s="13">
        <f t="shared" si="19"/>
        <v>1.8480757146495767E-2</v>
      </c>
      <c r="M126" s="9">
        <f t="shared" si="20"/>
        <v>0.57228915662650603</v>
      </c>
      <c r="N126" s="19">
        <f t="shared" si="21"/>
        <v>30.966759212839975</v>
      </c>
      <c r="O126" s="20">
        <f t="shared" si="22"/>
        <v>63.027528396388334</v>
      </c>
      <c r="P126" s="19">
        <f t="shared" si="26"/>
        <v>126.05505679277667</v>
      </c>
      <c r="Q126" s="15">
        <f t="shared" si="23"/>
        <v>126.05505679277667</v>
      </c>
      <c r="R126" s="18">
        <f t="shared" si="24"/>
        <v>150</v>
      </c>
      <c r="S126" s="7">
        <f t="shared" si="25"/>
        <v>0.15</v>
      </c>
      <c r="T126" s="31"/>
      <c r="U126" s="17"/>
      <c r="V126" s="17"/>
      <c r="W126" s="17"/>
      <c r="Z126">
        <v>0.10919443489563863</v>
      </c>
      <c r="AA126">
        <f t="shared" si="27"/>
        <v>1.6379165234345794E-2</v>
      </c>
    </row>
    <row r="127" spans="3:27" x14ac:dyDescent="0.2">
      <c r="C127" s="35">
        <f t="shared" si="16"/>
        <v>5.4253878126236089E-2</v>
      </c>
      <c r="D127" s="35">
        <f t="shared" si="17"/>
        <v>0.90423130210393488</v>
      </c>
      <c r="E127" t="s">
        <v>354</v>
      </c>
      <c r="F127" t="s">
        <v>63</v>
      </c>
      <c r="G127">
        <v>43297</v>
      </c>
      <c r="H127">
        <v>43614</v>
      </c>
      <c r="I127">
        <v>317</v>
      </c>
      <c r="J127" s="29" t="s">
        <v>6</v>
      </c>
      <c r="K127" s="2">
        <f t="shared" si="18"/>
        <v>7.2683083413582796E-3</v>
      </c>
      <c r="L127" s="13">
        <f t="shared" si="19"/>
        <v>9.1822696538044479E-3</v>
      </c>
      <c r="M127" s="9">
        <f t="shared" si="20"/>
        <v>0.57228915662650603</v>
      </c>
      <c r="N127" s="19">
        <f t="shared" si="21"/>
        <v>62.325457452601825</v>
      </c>
      <c r="O127" s="20">
        <f t="shared" si="22"/>
        <v>126.85278147488445</v>
      </c>
      <c r="P127" s="19">
        <f t="shared" si="26"/>
        <v>253.7055629497689</v>
      </c>
      <c r="Q127" s="15">
        <f t="shared" si="23"/>
        <v>253.7055629497689</v>
      </c>
      <c r="R127" s="18">
        <f t="shared" si="24"/>
        <v>275</v>
      </c>
      <c r="S127" s="7">
        <f t="shared" si="25"/>
        <v>0.27500000000000002</v>
      </c>
      <c r="T127" s="31"/>
      <c r="U127" s="17"/>
      <c r="V127" s="17"/>
      <c r="W127" s="17"/>
      <c r="Z127">
        <v>5.4253878126236089E-2</v>
      </c>
      <c r="AA127">
        <f t="shared" si="27"/>
        <v>1.4919816484714925E-2</v>
      </c>
    </row>
    <row r="128" spans="3:27" x14ac:dyDescent="0.2">
      <c r="C128" s="35">
        <f t="shared" si="16"/>
        <v>6.1544199925400972E-2</v>
      </c>
      <c r="D128" s="35">
        <f t="shared" si="17"/>
        <v>1.0257366654233495</v>
      </c>
      <c r="E128" t="s">
        <v>355</v>
      </c>
      <c r="F128" t="s">
        <v>64</v>
      </c>
      <c r="G128">
        <v>49115</v>
      </c>
      <c r="H128">
        <v>49693</v>
      </c>
      <c r="I128">
        <v>578</v>
      </c>
      <c r="J128" s="29" t="s">
        <v>6</v>
      </c>
      <c r="K128" s="2">
        <f t="shared" si="18"/>
        <v>1.1631416899764555E-2</v>
      </c>
      <c r="L128" s="13">
        <f t="shared" si="19"/>
        <v>1.0416129848409946E-2</v>
      </c>
      <c r="M128" s="9">
        <f t="shared" si="20"/>
        <v>0.57228915662650603</v>
      </c>
      <c r="N128" s="19">
        <f t="shared" si="21"/>
        <v>54.942590477966029</v>
      </c>
      <c r="O128" s="20">
        <f t="shared" si="22"/>
        <v>111.82622171471186</v>
      </c>
      <c r="P128" s="19">
        <f t="shared" si="26"/>
        <v>223.65244342942373</v>
      </c>
      <c r="Q128" s="15">
        <f t="shared" si="23"/>
        <v>223.65244342942373</v>
      </c>
      <c r="R128" s="18">
        <f t="shared" si="24"/>
        <v>225</v>
      </c>
      <c r="S128" s="7">
        <f t="shared" si="25"/>
        <v>0.22500000000000001</v>
      </c>
      <c r="T128" s="31"/>
      <c r="U128" s="17"/>
      <c r="V128" s="17"/>
      <c r="W128" s="17"/>
      <c r="Z128">
        <v>6.1544199925400972E-2</v>
      </c>
      <c r="AA128">
        <f t="shared" si="27"/>
        <v>1.384744498321522E-2</v>
      </c>
    </row>
    <row r="129" spans="3:27" x14ac:dyDescent="0.2">
      <c r="C129" s="35">
        <f t="shared" si="16"/>
        <v>0.13097768586791125</v>
      </c>
      <c r="D129" s="35">
        <f t="shared" si="17"/>
        <v>2.1829614311318544</v>
      </c>
      <c r="E129" t="s">
        <v>356</v>
      </c>
      <c r="F129" t="s">
        <v>65</v>
      </c>
      <c r="G129">
        <v>104526</v>
      </c>
      <c r="H129">
        <v>105617</v>
      </c>
      <c r="I129">
        <v>1091</v>
      </c>
      <c r="J129" s="29" t="s">
        <v>6</v>
      </c>
      <c r="K129" s="2">
        <f t="shared" si="18"/>
        <v>1.0329776456441672E-2</v>
      </c>
      <c r="L129" s="13">
        <f t="shared" si="19"/>
        <v>2.2167492385928904E-2</v>
      </c>
      <c r="M129" s="9">
        <f t="shared" si="20"/>
        <v>0.57228915662650603</v>
      </c>
      <c r="N129" s="19">
        <f t="shared" si="21"/>
        <v>25.816594257173346</v>
      </c>
      <c r="O129" s="20">
        <f t="shared" si="22"/>
        <v>52.545250746398715</v>
      </c>
      <c r="P129" s="19">
        <f t="shared" si="26"/>
        <v>105.09050149279743</v>
      </c>
      <c r="Q129" s="15">
        <f t="shared" si="23"/>
        <v>105.09050149279743</v>
      </c>
      <c r="R129" s="18">
        <f t="shared" si="24"/>
        <v>125</v>
      </c>
      <c r="S129" s="7">
        <f t="shared" si="25"/>
        <v>0.125</v>
      </c>
      <c r="T129" s="31"/>
      <c r="U129" s="17"/>
      <c r="V129" s="17"/>
      <c r="W129" s="17"/>
      <c r="Z129">
        <v>0.13097768586791125</v>
      </c>
      <c r="AA129">
        <f t="shared" si="27"/>
        <v>1.6372210733488907E-2</v>
      </c>
    </row>
    <row r="130" spans="3:27" x14ac:dyDescent="0.2">
      <c r="C130" s="35">
        <f t="shared" si="16"/>
        <v>5.8348888720885596E-2</v>
      </c>
      <c r="D130" s="35">
        <f t="shared" si="17"/>
        <v>0.97248147868142665</v>
      </c>
      <c r="E130" t="s">
        <v>357</v>
      </c>
      <c r="F130" t="s">
        <v>66</v>
      </c>
      <c r="G130">
        <v>46565</v>
      </c>
      <c r="H130">
        <v>47274</v>
      </c>
      <c r="I130">
        <v>709</v>
      </c>
      <c r="J130" s="29" t="s">
        <v>6</v>
      </c>
      <c r="K130" s="2">
        <f t="shared" si="18"/>
        <v>1.4997673139569319E-2</v>
      </c>
      <c r="L130" s="13">
        <f t="shared" si="19"/>
        <v>9.8753351601589979E-3</v>
      </c>
      <c r="M130" s="9">
        <f t="shared" si="20"/>
        <v>0.57228915662650603</v>
      </c>
      <c r="N130" s="19">
        <f t="shared" si="21"/>
        <v>57.951365431661145</v>
      </c>
      <c r="O130" s="20">
        <f t="shared" si="22"/>
        <v>117.95006720751792</v>
      </c>
      <c r="P130" s="19">
        <f t="shared" ref="P130:P161" si="28">O130*$W$1</f>
        <v>235.90013441503584</v>
      </c>
      <c r="Q130" s="15">
        <f t="shared" si="23"/>
        <v>235.90013441503584</v>
      </c>
      <c r="R130" s="18">
        <f t="shared" si="24"/>
        <v>250</v>
      </c>
      <c r="S130" s="7">
        <f t="shared" si="25"/>
        <v>0.25</v>
      </c>
      <c r="T130" s="31"/>
      <c r="U130" s="17"/>
      <c r="V130" s="17"/>
      <c r="W130" s="17"/>
      <c r="Z130">
        <v>5.8348888720885596E-2</v>
      </c>
      <c r="AA130">
        <f t="shared" ref="AA130:AA161" si="29">Z130*S130</f>
        <v>1.4587222180221399E-2</v>
      </c>
    </row>
    <row r="131" spans="3:27" x14ac:dyDescent="0.2">
      <c r="C131" s="35">
        <f t="shared" ref="C131:C194" si="30">6*D131/100</f>
        <v>9.6614933255587732E-2</v>
      </c>
      <c r="D131" s="35">
        <f t="shared" ref="D131:D172" si="31">G131/$B$18*100</f>
        <v>1.6102488875931287</v>
      </c>
      <c r="E131" t="s">
        <v>358</v>
      </c>
      <c r="F131" t="s">
        <v>67</v>
      </c>
      <c r="G131">
        <v>77103</v>
      </c>
      <c r="H131">
        <v>77928</v>
      </c>
      <c r="I131">
        <v>825</v>
      </c>
      <c r="J131" s="29" t="s">
        <v>6</v>
      </c>
      <c r="K131" s="2">
        <f t="shared" ref="K131:K172" si="32">I131/H131</f>
        <v>1.0586695411148752E-2</v>
      </c>
      <c r="L131" s="13">
        <f t="shared" ref="L131:L172" si="33">G131/$B$5</f>
        <v>1.6351722685573698E-2</v>
      </c>
      <c r="M131" s="9">
        <f t="shared" ref="M131:M172" si="34">IF(J131="Sample",$B$10,$B$11)</f>
        <v>0.57228915662650603</v>
      </c>
      <c r="N131" s="19">
        <f t="shared" ref="N131:N172" si="35">M131/L131</f>
        <v>34.998707330782217</v>
      </c>
      <c r="O131" s="20">
        <f t="shared" ref="O131:O172" si="36">N131*25/MIN(N:N)</f>
        <v>71.233867417844607</v>
      </c>
      <c r="P131" s="19">
        <f t="shared" si="28"/>
        <v>142.46773483568921</v>
      </c>
      <c r="Q131" s="15">
        <f t="shared" ref="Q131:Q172" si="37">IF(P131&gt;30000,30000,P131)</f>
        <v>142.46773483568921</v>
      </c>
      <c r="R131" s="18">
        <f t="shared" ref="R131:R172" si="38">CEILING(Q131,25)</f>
        <v>150</v>
      </c>
      <c r="S131" s="7">
        <f t="shared" ref="S131:S172" si="39">R131/1000</f>
        <v>0.15</v>
      </c>
      <c r="T131" s="31"/>
      <c r="U131" s="17"/>
      <c r="V131" s="17"/>
      <c r="W131" s="17"/>
      <c r="Z131">
        <v>9.6614933255587732E-2</v>
      </c>
      <c r="AA131">
        <f t="shared" si="29"/>
        <v>1.4492239988338158E-2</v>
      </c>
    </row>
    <row r="132" spans="3:27" x14ac:dyDescent="0.2">
      <c r="C132" s="35">
        <f t="shared" si="30"/>
        <v>5.4712499263825355E-2</v>
      </c>
      <c r="D132" s="35">
        <f t="shared" si="31"/>
        <v>0.91187498773042264</v>
      </c>
      <c r="E132" t="s">
        <v>359</v>
      </c>
      <c r="F132" t="s">
        <v>68</v>
      </c>
      <c r="G132">
        <v>43663</v>
      </c>
      <c r="H132">
        <v>44252</v>
      </c>
      <c r="I132">
        <v>589</v>
      </c>
      <c r="J132" s="29" t="s">
        <v>6</v>
      </c>
      <c r="K132" s="2">
        <f t="shared" si="32"/>
        <v>1.3310132875350267E-2</v>
      </c>
      <c r="L132" s="13">
        <f t="shared" si="33"/>
        <v>9.2598895972945839E-3</v>
      </c>
      <c r="M132" s="9">
        <f t="shared" si="34"/>
        <v>0.57228915662650603</v>
      </c>
      <c r="N132" s="19">
        <f t="shared" si="35"/>
        <v>61.803021581780946</v>
      </c>
      <c r="O132" s="20">
        <f t="shared" si="36"/>
        <v>125.78945284378244</v>
      </c>
      <c r="P132" s="19">
        <f t="shared" si="28"/>
        <v>251.57890568756488</v>
      </c>
      <c r="Q132" s="15">
        <f t="shared" si="37"/>
        <v>251.57890568756488</v>
      </c>
      <c r="R132" s="18">
        <f t="shared" si="38"/>
        <v>275</v>
      </c>
      <c r="S132" s="7">
        <f t="shared" si="39"/>
        <v>0.27500000000000002</v>
      </c>
      <c r="T132" s="31"/>
      <c r="U132" s="17"/>
      <c r="V132" s="17"/>
      <c r="W132" s="17"/>
      <c r="Z132">
        <v>5.4712499263825355E-2</v>
      </c>
      <c r="AA132">
        <f t="shared" si="29"/>
        <v>1.5045937297551973E-2</v>
      </c>
    </row>
    <row r="133" spans="3:27" x14ac:dyDescent="0.2">
      <c r="C133" s="35">
        <f t="shared" si="30"/>
        <v>7.8978068469880328E-2</v>
      </c>
      <c r="D133" s="35">
        <f t="shared" si="31"/>
        <v>1.3163011411646721</v>
      </c>
      <c r="E133" t="s">
        <v>360</v>
      </c>
      <c r="F133" t="s">
        <v>69</v>
      </c>
      <c r="G133">
        <v>63028</v>
      </c>
      <c r="H133">
        <v>63359</v>
      </c>
      <c r="I133">
        <v>331</v>
      </c>
      <c r="J133" s="29" t="s">
        <v>6</v>
      </c>
      <c r="K133" s="2">
        <f t="shared" si="32"/>
        <v>5.2241986142458055E-3</v>
      </c>
      <c r="L133" s="13">
        <f t="shared" si="33"/>
        <v>1.3366748082776792E-2</v>
      </c>
      <c r="M133" s="9">
        <f t="shared" si="34"/>
        <v>0.57228915662650603</v>
      </c>
      <c r="N133" s="19">
        <f t="shared" si="35"/>
        <v>42.814389340059996</v>
      </c>
      <c r="O133" s="20">
        <f t="shared" si="36"/>
        <v>87.141347964683519</v>
      </c>
      <c r="P133" s="19">
        <f t="shared" si="28"/>
        <v>174.28269592936704</v>
      </c>
      <c r="Q133" s="15">
        <f t="shared" si="37"/>
        <v>174.28269592936704</v>
      </c>
      <c r="R133" s="18">
        <f t="shared" si="38"/>
        <v>175</v>
      </c>
      <c r="S133" s="7">
        <f t="shared" si="39"/>
        <v>0.17499999999999999</v>
      </c>
      <c r="T133" s="31"/>
      <c r="U133" s="17"/>
      <c r="V133" s="17"/>
      <c r="W133" s="17"/>
      <c r="Z133">
        <v>7.8978068469880328E-2</v>
      </c>
      <c r="AA133">
        <f t="shared" si="29"/>
        <v>1.3821161982229057E-2</v>
      </c>
    </row>
    <row r="134" spans="3:27" x14ac:dyDescent="0.2">
      <c r="C134" s="35">
        <f t="shared" si="30"/>
        <v>9.464261175131039E-2</v>
      </c>
      <c r="D134" s="35">
        <f t="shared" si="31"/>
        <v>1.5773768625218398</v>
      </c>
      <c r="E134" t="s">
        <v>361</v>
      </c>
      <c r="F134" t="s">
        <v>70</v>
      </c>
      <c r="G134">
        <v>75529</v>
      </c>
      <c r="H134">
        <v>76282</v>
      </c>
      <c r="I134">
        <v>753</v>
      </c>
      <c r="J134" s="29" t="s">
        <v>6</v>
      </c>
      <c r="K134" s="2">
        <f t="shared" si="32"/>
        <v>9.8712671403476566E-3</v>
      </c>
      <c r="L134" s="13">
        <f t="shared" si="33"/>
        <v>1.6017914513296445E-2</v>
      </c>
      <c r="M134" s="9">
        <f t="shared" si="34"/>
        <v>0.57228915662650603</v>
      </c>
      <c r="N134" s="19">
        <f t="shared" si="35"/>
        <v>35.728069103593342</v>
      </c>
      <c r="O134" s="20">
        <f t="shared" si="36"/>
        <v>72.718358240120651</v>
      </c>
      <c r="P134" s="19">
        <f t="shared" si="28"/>
        <v>145.4367164802413</v>
      </c>
      <c r="Q134" s="15">
        <f t="shared" si="37"/>
        <v>145.4367164802413</v>
      </c>
      <c r="R134" s="18">
        <f t="shared" si="38"/>
        <v>150</v>
      </c>
      <c r="S134" s="7">
        <f t="shared" si="39"/>
        <v>0.15</v>
      </c>
      <c r="T134" s="31"/>
      <c r="U134" s="17"/>
      <c r="V134" s="17"/>
      <c r="W134" s="17"/>
      <c r="Z134">
        <v>9.464261175131039E-2</v>
      </c>
      <c r="AA134">
        <f t="shared" si="29"/>
        <v>1.4196391762696558E-2</v>
      </c>
    </row>
    <row r="135" spans="3:27" x14ac:dyDescent="0.2">
      <c r="C135" s="35">
        <f t="shared" si="30"/>
        <v>7.8440504349591281E-2</v>
      </c>
      <c r="D135" s="35">
        <f t="shared" si="31"/>
        <v>1.3073417391598545</v>
      </c>
      <c r="E135" t="s">
        <v>362</v>
      </c>
      <c r="F135" t="s">
        <v>71</v>
      </c>
      <c r="G135">
        <v>62599</v>
      </c>
      <c r="H135">
        <v>63446</v>
      </c>
      <c r="I135">
        <v>847</v>
      </c>
      <c r="J135" s="29" t="s">
        <v>6</v>
      </c>
      <c r="K135" s="2">
        <f t="shared" si="32"/>
        <v>1.3349935378116825E-2</v>
      </c>
      <c r="L135" s="13">
        <f t="shared" si="33"/>
        <v>1.3275767329341633E-2</v>
      </c>
      <c r="M135" s="9">
        <f t="shared" si="34"/>
        <v>0.57228915662650603</v>
      </c>
      <c r="N135" s="19">
        <f t="shared" si="35"/>
        <v>43.107802541978323</v>
      </c>
      <c r="O135" s="20">
        <f t="shared" si="36"/>
        <v>87.738540224573427</v>
      </c>
      <c r="P135" s="19">
        <f t="shared" si="28"/>
        <v>175.47708044914685</v>
      </c>
      <c r="Q135" s="15">
        <f t="shared" si="37"/>
        <v>175.47708044914685</v>
      </c>
      <c r="R135" s="18">
        <f t="shared" si="38"/>
        <v>200</v>
      </c>
      <c r="S135" s="7">
        <f t="shared" si="39"/>
        <v>0.2</v>
      </c>
      <c r="T135" s="31"/>
      <c r="U135" s="17"/>
      <c r="V135" s="17"/>
      <c r="W135" s="17"/>
      <c r="Z135">
        <v>7.8440504349591281E-2</v>
      </c>
      <c r="AA135">
        <f t="shared" si="29"/>
        <v>1.5688100869918255E-2</v>
      </c>
    </row>
    <row r="136" spans="3:27" x14ac:dyDescent="0.2">
      <c r="C136" s="35">
        <f t="shared" si="30"/>
        <v>5.6117183130594661E-2</v>
      </c>
      <c r="D136" s="35">
        <f t="shared" si="31"/>
        <v>0.93528638550991106</v>
      </c>
      <c r="E136" t="s">
        <v>363</v>
      </c>
      <c r="F136" t="s">
        <v>72</v>
      </c>
      <c r="G136">
        <v>44784</v>
      </c>
      <c r="H136">
        <v>46851</v>
      </c>
      <c r="I136">
        <v>2067</v>
      </c>
      <c r="J136" s="29" t="s">
        <v>6</v>
      </c>
      <c r="K136" s="2">
        <f t="shared" si="32"/>
        <v>4.4118588717423322E-2</v>
      </c>
      <c r="L136" s="13">
        <f t="shared" si="33"/>
        <v>9.497627183776669E-3</v>
      </c>
      <c r="M136" s="9">
        <f t="shared" si="34"/>
        <v>0.57228915662650603</v>
      </c>
      <c r="N136" s="19">
        <f t="shared" si="35"/>
        <v>60.256014007799685</v>
      </c>
      <c r="O136" s="20">
        <f t="shared" si="36"/>
        <v>122.64078419788478</v>
      </c>
      <c r="P136" s="19">
        <f t="shared" si="28"/>
        <v>245.28156839576957</v>
      </c>
      <c r="Q136" s="15">
        <f t="shared" si="37"/>
        <v>245.28156839576957</v>
      </c>
      <c r="R136" s="18">
        <f t="shared" si="38"/>
        <v>250</v>
      </c>
      <c r="S136" s="7">
        <f t="shared" si="39"/>
        <v>0.25</v>
      </c>
      <c r="T136" s="31"/>
      <c r="U136" s="17"/>
      <c r="V136" s="17"/>
      <c r="W136" s="17"/>
      <c r="Z136">
        <v>5.6117183130594661E-2</v>
      </c>
      <c r="AA136">
        <f t="shared" si="29"/>
        <v>1.4029295782648665E-2</v>
      </c>
    </row>
    <row r="137" spans="3:27" x14ac:dyDescent="0.2">
      <c r="C137" s="35">
        <f t="shared" si="30"/>
        <v>9.5391943555349676E-2</v>
      </c>
      <c r="D137" s="35">
        <f t="shared" si="31"/>
        <v>1.5898657259224946</v>
      </c>
      <c r="E137" t="s">
        <v>364</v>
      </c>
      <c r="F137" t="s">
        <v>73</v>
      </c>
      <c r="G137">
        <v>76127</v>
      </c>
      <c r="H137">
        <v>77033</v>
      </c>
      <c r="I137">
        <v>906</v>
      </c>
      <c r="J137" s="29" t="s">
        <v>6</v>
      </c>
      <c r="K137" s="2">
        <f t="shared" si="32"/>
        <v>1.1761193254838835E-2</v>
      </c>
      <c r="L137" s="13">
        <f t="shared" si="33"/>
        <v>1.6144736169600001E-2</v>
      </c>
      <c r="M137" s="9">
        <f t="shared" si="34"/>
        <v>0.57228915662650603</v>
      </c>
      <c r="N137" s="19">
        <f t="shared" si="35"/>
        <v>35.447414600933982</v>
      </c>
      <c r="O137" s="20">
        <f t="shared" si="36"/>
        <v>72.147134124792416</v>
      </c>
      <c r="P137" s="19">
        <f t="shared" si="28"/>
        <v>144.29426824958483</v>
      </c>
      <c r="Q137" s="15">
        <f t="shared" si="37"/>
        <v>144.29426824958483</v>
      </c>
      <c r="R137" s="18">
        <f t="shared" si="38"/>
        <v>150</v>
      </c>
      <c r="S137" s="7">
        <f t="shared" si="39"/>
        <v>0.15</v>
      </c>
      <c r="T137" s="31"/>
      <c r="U137" s="17"/>
      <c r="V137" s="17"/>
      <c r="W137" s="17"/>
      <c r="Z137">
        <v>9.5391943555349676E-2</v>
      </c>
      <c r="AA137">
        <f t="shared" si="29"/>
        <v>1.430879153330245E-2</v>
      </c>
    </row>
    <row r="138" spans="3:27" x14ac:dyDescent="0.2">
      <c r="C138" s="35">
        <f t="shared" si="30"/>
        <v>0.11364155625439355</v>
      </c>
      <c r="D138" s="35">
        <f t="shared" si="31"/>
        <v>1.8940259375732258</v>
      </c>
      <c r="E138" t="s">
        <v>365</v>
      </c>
      <c r="F138" t="s">
        <v>74</v>
      </c>
      <c r="G138">
        <v>90691</v>
      </c>
      <c r="H138">
        <v>91545</v>
      </c>
      <c r="I138">
        <v>854</v>
      </c>
      <c r="J138" s="29" t="s">
        <v>6</v>
      </c>
      <c r="K138" s="2">
        <f t="shared" si="32"/>
        <v>9.3287454257469007E-3</v>
      </c>
      <c r="L138" s="13">
        <f t="shared" si="33"/>
        <v>1.9233416106732088E-2</v>
      </c>
      <c r="M138" s="9">
        <f t="shared" si="34"/>
        <v>0.57228915662650603</v>
      </c>
      <c r="N138" s="19">
        <f t="shared" si="35"/>
        <v>29.754940747431402</v>
      </c>
      <c r="O138" s="20">
        <f t="shared" si="36"/>
        <v>60.561079704910874</v>
      </c>
      <c r="P138" s="19">
        <f t="shared" si="28"/>
        <v>121.12215940982175</v>
      </c>
      <c r="Q138" s="15">
        <f t="shared" si="37"/>
        <v>121.12215940982175</v>
      </c>
      <c r="R138" s="18">
        <f t="shared" si="38"/>
        <v>125</v>
      </c>
      <c r="S138" s="7">
        <f t="shared" si="39"/>
        <v>0.125</v>
      </c>
      <c r="T138" s="31"/>
      <c r="U138" s="17"/>
      <c r="V138" s="17"/>
      <c r="W138" s="17"/>
      <c r="Z138">
        <v>0.11364155625439355</v>
      </c>
      <c r="AA138">
        <f t="shared" si="29"/>
        <v>1.4205194531799194E-2</v>
      </c>
    </row>
    <row r="139" spans="3:27" x14ac:dyDescent="0.2">
      <c r="C139" s="35">
        <f t="shared" si="30"/>
        <v>8.0263711330991222E-2</v>
      </c>
      <c r="D139" s="35">
        <f t="shared" si="31"/>
        <v>1.3377285221831869</v>
      </c>
      <c r="E139" t="s">
        <v>366</v>
      </c>
      <c r="F139" t="s">
        <v>75</v>
      </c>
      <c r="G139">
        <v>64054</v>
      </c>
      <c r="H139">
        <v>64837</v>
      </c>
      <c r="I139">
        <v>783</v>
      </c>
      <c r="J139" s="29" t="s">
        <v>6</v>
      </c>
      <c r="K139" s="2">
        <f t="shared" si="32"/>
        <v>1.2076437836420562E-2</v>
      </c>
      <c r="L139" s="13">
        <f t="shared" si="33"/>
        <v>1.3584338416167173E-2</v>
      </c>
      <c r="M139" s="9">
        <f t="shared" si="34"/>
        <v>0.57228915662650603</v>
      </c>
      <c r="N139" s="19">
        <f t="shared" si="35"/>
        <v>42.128599795880064</v>
      </c>
      <c r="O139" s="20">
        <f t="shared" si="36"/>
        <v>85.745540942299826</v>
      </c>
      <c r="P139" s="19">
        <f t="shared" si="28"/>
        <v>171.49108188459965</v>
      </c>
      <c r="Q139" s="15">
        <f t="shared" si="37"/>
        <v>171.49108188459965</v>
      </c>
      <c r="R139" s="18">
        <f t="shared" si="38"/>
        <v>175</v>
      </c>
      <c r="S139" s="7">
        <f t="shared" si="39"/>
        <v>0.17499999999999999</v>
      </c>
      <c r="T139" s="31"/>
      <c r="U139" s="17"/>
      <c r="V139" s="17"/>
      <c r="W139" s="17"/>
      <c r="Z139">
        <v>8.0263711330991222E-2</v>
      </c>
      <c r="AA139">
        <f t="shared" si="29"/>
        <v>1.4046149482923462E-2</v>
      </c>
    </row>
    <row r="140" spans="3:27" x14ac:dyDescent="0.2">
      <c r="C140" s="35">
        <f t="shared" si="30"/>
        <v>8.435997498885818E-2</v>
      </c>
      <c r="D140" s="35">
        <f t="shared" si="31"/>
        <v>1.4059995831476364</v>
      </c>
      <c r="E140" t="s">
        <v>367</v>
      </c>
      <c r="F140" t="s">
        <v>76</v>
      </c>
      <c r="G140">
        <v>67323</v>
      </c>
      <c r="H140">
        <v>68040</v>
      </c>
      <c r="I140">
        <v>717</v>
      </c>
      <c r="J140" s="29" t="s">
        <v>6</v>
      </c>
      <c r="K140" s="2">
        <f t="shared" si="32"/>
        <v>1.0537918871252204E-2</v>
      </c>
      <c r="L140" s="13">
        <f t="shared" si="33"/>
        <v>1.4277615998870057E-2</v>
      </c>
      <c r="M140" s="9">
        <f t="shared" si="34"/>
        <v>0.57228915662650603</v>
      </c>
      <c r="N140" s="19">
        <f t="shared" si="35"/>
        <v>40.082963197203057</v>
      </c>
      <c r="O140" s="20">
        <f t="shared" si="36"/>
        <v>81.581998418342508</v>
      </c>
      <c r="P140" s="19">
        <f t="shared" si="28"/>
        <v>163.16399683668502</v>
      </c>
      <c r="Q140" s="15">
        <f t="shared" si="37"/>
        <v>163.16399683668502</v>
      </c>
      <c r="R140" s="18">
        <f t="shared" si="38"/>
        <v>175</v>
      </c>
      <c r="S140" s="7">
        <f t="shared" si="39"/>
        <v>0.17499999999999999</v>
      </c>
      <c r="T140" s="31"/>
      <c r="U140" s="17"/>
      <c r="V140" s="17"/>
      <c r="W140" s="17"/>
      <c r="Z140">
        <v>8.435997498885818E-2</v>
      </c>
      <c r="AA140">
        <f t="shared" si="29"/>
        <v>1.476299562305018E-2</v>
      </c>
    </row>
    <row r="141" spans="3:27" x14ac:dyDescent="0.2">
      <c r="C141" s="35">
        <f t="shared" si="30"/>
        <v>5.1518441122527445E-2</v>
      </c>
      <c r="D141" s="35">
        <f t="shared" si="31"/>
        <v>0.85864068537545735</v>
      </c>
      <c r="E141" t="s">
        <v>368</v>
      </c>
      <c r="F141" t="s">
        <v>77</v>
      </c>
      <c r="G141">
        <v>41114</v>
      </c>
      <c r="H141">
        <v>41799</v>
      </c>
      <c r="I141">
        <v>685</v>
      </c>
      <c r="J141" s="29" t="s">
        <v>6</v>
      </c>
      <c r="K141" s="2">
        <f t="shared" si="32"/>
        <v>1.638795186487715E-2</v>
      </c>
      <c r="L141" s="13">
        <f t="shared" si="33"/>
        <v>8.719306985391969E-3</v>
      </c>
      <c r="M141" s="9">
        <f t="shared" si="34"/>
        <v>0.57228915662650603</v>
      </c>
      <c r="N141" s="19">
        <f t="shared" si="35"/>
        <v>65.634706701495872</v>
      </c>
      <c r="O141" s="20">
        <f t="shared" si="36"/>
        <v>133.5881908721621</v>
      </c>
      <c r="P141" s="19">
        <f t="shared" si="28"/>
        <v>267.1763817443242</v>
      </c>
      <c r="Q141" s="15">
        <f t="shared" si="37"/>
        <v>267.1763817443242</v>
      </c>
      <c r="R141" s="18">
        <f t="shared" si="38"/>
        <v>275</v>
      </c>
      <c r="S141" s="7">
        <f t="shared" si="39"/>
        <v>0.27500000000000002</v>
      </c>
      <c r="T141" s="31"/>
      <c r="U141" s="17"/>
      <c r="V141" s="17"/>
      <c r="W141" s="17"/>
      <c r="Z141">
        <v>5.1518441122527445E-2</v>
      </c>
      <c r="AA141">
        <f t="shared" si="29"/>
        <v>1.4167571308695049E-2</v>
      </c>
    </row>
    <row r="142" spans="3:27" x14ac:dyDescent="0.2">
      <c r="C142" s="35">
        <f t="shared" si="30"/>
        <v>3.3688604601331676E-2</v>
      </c>
      <c r="D142" s="35">
        <f t="shared" si="31"/>
        <v>0.56147674335552789</v>
      </c>
      <c r="E142" t="s">
        <v>369</v>
      </c>
      <c r="F142" t="s">
        <v>78</v>
      </c>
      <c r="G142">
        <v>26885</v>
      </c>
      <c r="H142">
        <v>27403</v>
      </c>
      <c r="I142">
        <v>518</v>
      </c>
      <c r="J142" s="29" t="s">
        <v>6</v>
      </c>
      <c r="K142" s="2">
        <f t="shared" si="32"/>
        <v>1.8903039813159144E-2</v>
      </c>
      <c r="L142" s="13">
        <f t="shared" si="33"/>
        <v>5.7016726249516734E-3</v>
      </c>
      <c r="M142" s="9">
        <f t="shared" si="34"/>
        <v>0.57228915662650603</v>
      </c>
      <c r="N142" s="19">
        <f t="shared" si="35"/>
        <v>100.37215292264464</v>
      </c>
      <c r="O142" s="20">
        <f t="shared" si="36"/>
        <v>204.29030610072797</v>
      </c>
      <c r="P142" s="19">
        <f t="shared" si="28"/>
        <v>408.58061220145595</v>
      </c>
      <c r="Q142" s="15">
        <f t="shared" si="37"/>
        <v>408.58061220145595</v>
      </c>
      <c r="R142" s="18">
        <f t="shared" si="38"/>
        <v>425</v>
      </c>
      <c r="S142" s="7">
        <f t="shared" si="39"/>
        <v>0.42499999999999999</v>
      </c>
      <c r="T142" s="31"/>
      <c r="U142" s="17"/>
      <c r="V142" s="17"/>
      <c r="W142" s="17"/>
      <c r="Z142">
        <v>3.3688604601331676E-2</v>
      </c>
      <c r="AA142">
        <f t="shared" si="29"/>
        <v>1.4317656955565961E-2</v>
      </c>
    </row>
    <row r="143" spans="3:27" x14ac:dyDescent="0.2">
      <c r="C143" s="35">
        <f t="shared" si="30"/>
        <v>8.4445183287645248E-2</v>
      </c>
      <c r="D143" s="35">
        <f t="shared" si="31"/>
        <v>1.4074197214607542</v>
      </c>
      <c r="E143" t="s">
        <v>370</v>
      </c>
      <c r="F143" t="s">
        <v>134</v>
      </c>
      <c r="G143">
        <v>67391</v>
      </c>
      <c r="H143">
        <v>68914</v>
      </c>
      <c r="I143">
        <v>1523</v>
      </c>
      <c r="J143" s="29" t="s">
        <v>6</v>
      </c>
      <c r="K143" s="2">
        <f t="shared" si="32"/>
        <v>2.2100008706503759E-2</v>
      </c>
      <c r="L143" s="13">
        <f t="shared" si="33"/>
        <v>1.429203719055675E-2</v>
      </c>
      <c r="M143" s="9">
        <f t="shared" si="34"/>
        <v>0.57228915662650603</v>
      </c>
      <c r="N143" s="19">
        <f t="shared" si="35"/>
        <v>40.042518011682589</v>
      </c>
      <c r="O143" s="20">
        <f t="shared" si="36"/>
        <v>81.49967917849672</v>
      </c>
      <c r="P143" s="19">
        <f t="shared" si="28"/>
        <v>162.99935835699344</v>
      </c>
      <c r="Q143" s="15">
        <f t="shared" si="37"/>
        <v>162.99935835699344</v>
      </c>
      <c r="R143" s="18">
        <f t="shared" si="38"/>
        <v>175</v>
      </c>
      <c r="S143" s="7">
        <f t="shared" si="39"/>
        <v>0.17499999999999999</v>
      </c>
      <c r="T143" s="31"/>
      <c r="U143" s="17"/>
      <c r="V143" s="17"/>
      <c r="W143" s="17"/>
      <c r="Z143">
        <v>8.4445183287645248E-2</v>
      </c>
      <c r="AA143">
        <f t="shared" si="29"/>
        <v>1.4777907075337918E-2</v>
      </c>
    </row>
    <row r="144" spans="3:27" x14ac:dyDescent="0.2">
      <c r="C144" s="35">
        <f t="shared" si="30"/>
        <v>3.2008246826721827E-2</v>
      </c>
      <c r="D144" s="35">
        <f t="shared" si="31"/>
        <v>0.53347078044536378</v>
      </c>
      <c r="E144" t="s">
        <v>371</v>
      </c>
      <c r="F144" t="s">
        <v>135</v>
      </c>
      <c r="G144">
        <v>25544</v>
      </c>
      <c r="H144">
        <v>25847</v>
      </c>
      <c r="I144">
        <v>303</v>
      </c>
      <c r="J144" s="29" t="s">
        <v>6</v>
      </c>
      <c r="K144" s="2">
        <f t="shared" si="32"/>
        <v>1.1722830502572832E-2</v>
      </c>
      <c r="L144" s="13">
        <f t="shared" si="33"/>
        <v>5.4172782418361737E-3</v>
      </c>
      <c r="M144" s="9">
        <f t="shared" si="34"/>
        <v>0.57228915662650603</v>
      </c>
      <c r="N144" s="19">
        <f t="shared" si="35"/>
        <v>105.6414551881186</v>
      </c>
      <c r="O144" s="20">
        <f t="shared" si="36"/>
        <v>215.01506731592832</v>
      </c>
      <c r="P144" s="19">
        <f t="shared" si="28"/>
        <v>430.03013463185664</v>
      </c>
      <c r="Q144" s="15">
        <f t="shared" si="37"/>
        <v>430.03013463185664</v>
      </c>
      <c r="R144" s="18">
        <f t="shared" si="38"/>
        <v>450</v>
      </c>
      <c r="S144" s="7">
        <f t="shared" si="39"/>
        <v>0.45</v>
      </c>
      <c r="T144" s="31"/>
      <c r="U144" s="17"/>
      <c r="V144" s="17"/>
      <c r="W144" s="17"/>
      <c r="Z144">
        <v>3.2008246826721827E-2</v>
      </c>
      <c r="AA144">
        <f t="shared" si="29"/>
        <v>1.4403711072024823E-2</v>
      </c>
    </row>
    <row r="145" spans="3:27" x14ac:dyDescent="0.2">
      <c r="C145" s="35">
        <f t="shared" si="30"/>
        <v>6.7790720064424157E-3</v>
      </c>
      <c r="D145" s="35">
        <f t="shared" si="31"/>
        <v>0.11298453344070693</v>
      </c>
      <c r="E145" t="s">
        <v>372</v>
      </c>
      <c r="F145" t="s">
        <v>202</v>
      </c>
      <c r="G145">
        <v>5410</v>
      </c>
      <c r="H145">
        <v>5497</v>
      </c>
      <c r="I145">
        <v>87</v>
      </c>
      <c r="J145" s="29" t="s">
        <v>6</v>
      </c>
      <c r="K145" s="2">
        <f t="shared" si="32"/>
        <v>1.5826814626159723E-2</v>
      </c>
      <c r="L145" s="13">
        <f t="shared" si="33"/>
        <v>1.147333044485347E-3</v>
      </c>
      <c r="M145" s="9">
        <f t="shared" si="34"/>
        <v>0.57228915662650603</v>
      </c>
      <c r="N145" s="19">
        <f t="shared" si="35"/>
        <v>498.79950671447341</v>
      </c>
      <c r="O145" s="20">
        <f t="shared" si="36"/>
        <v>1015.2208649756141</v>
      </c>
      <c r="P145" s="19">
        <f t="shared" si="28"/>
        <v>2030.4417299512281</v>
      </c>
      <c r="Q145" s="15">
        <f t="shared" si="37"/>
        <v>2030.4417299512281</v>
      </c>
      <c r="R145" s="18">
        <f t="shared" si="38"/>
        <v>2050</v>
      </c>
      <c r="S145" s="7">
        <f t="shared" si="39"/>
        <v>2.0499999999999998</v>
      </c>
      <c r="T145" s="31"/>
      <c r="U145" s="17"/>
      <c r="V145" s="17"/>
      <c r="W145" s="17"/>
      <c r="Z145">
        <v>6.7790720064424157E-3</v>
      </c>
      <c r="AA145">
        <f t="shared" si="29"/>
        <v>1.3897097613206951E-2</v>
      </c>
    </row>
    <row r="146" spans="3:27" x14ac:dyDescent="0.2">
      <c r="C146" s="35">
        <f t="shared" si="30"/>
        <v>7.6812775230114622E-2</v>
      </c>
      <c r="D146" s="35">
        <f t="shared" si="31"/>
        <v>1.2802129205019104</v>
      </c>
      <c r="E146" t="s">
        <v>373</v>
      </c>
      <c r="F146" t="s">
        <v>203</v>
      </c>
      <c r="G146">
        <v>61300</v>
      </c>
      <c r="H146">
        <v>61913</v>
      </c>
      <c r="I146">
        <v>613</v>
      </c>
      <c r="J146" s="29" t="s">
        <v>6</v>
      </c>
      <c r="K146" s="2">
        <f t="shared" si="32"/>
        <v>9.9009900990099011E-3</v>
      </c>
      <c r="L146" s="13">
        <f t="shared" si="33"/>
        <v>1.3000280152856149E-2</v>
      </c>
      <c r="M146" s="9">
        <f t="shared" si="34"/>
        <v>0.57228915662650603</v>
      </c>
      <c r="N146" s="19">
        <f t="shared" si="35"/>
        <v>44.021294148862985</v>
      </c>
      <c r="O146" s="20">
        <f t="shared" si="36"/>
        <v>89.597795750702645</v>
      </c>
      <c r="P146" s="19">
        <f t="shared" si="28"/>
        <v>179.19559150140529</v>
      </c>
      <c r="Q146" s="15">
        <f t="shared" si="37"/>
        <v>179.19559150140529</v>
      </c>
      <c r="R146" s="18">
        <f t="shared" si="38"/>
        <v>200</v>
      </c>
      <c r="S146" s="7">
        <f t="shared" si="39"/>
        <v>0.2</v>
      </c>
      <c r="T146" s="31"/>
      <c r="U146" s="17"/>
      <c r="V146" s="17"/>
      <c r="W146" s="17"/>
      <c r="Z146">
        <v>7.6812775230114622E-2</v>
      </c>
      <c r="AA146">
        <f t="shared" si="29"/>
        <v>1.5362555046022925E-2</v>
      </c>
    </row>
    <row r="147" spans="3:27" x14ac:dyDescent="0.2">
      <c r="C147" s="35">
        <f t="shared" si="30"/>
        <v>3.7650790494930725E-2</v>
      </c>
      <c r="D147" s="35">
        <f t="shared" si="31"/>
        <v>0.62751317491551217</v>
      </c>
      <c r="E147" t="s">
        <v>374</v>
      </c>
      <c r="F147" t="s">
        <v>204</v>
      </c>
      <c r="G147">
        <v>30047</v>
      </c>
      <c r="H147">
        <v>30554</v>
      </c>
      <c r="I147">
        <v>507</v>
      </c>
      <c r="J147" s="29" t="s">
        <v>6</v>
      </c>
      <c r="K147" s="2">
        <f t="shared" si="32"/>
        <v>1.6593572036394579E-2</v>
      </c>
      <c r="L147" s="13">
        <f t="shared" si="33"/>
        <v>6.3722580383828503E-3</v>
      </c>
      <c r="M147" s="9">
        <f t="shared" si="34"/>
        <v>0.57228915662650603</v>
      </c>
      <c r="N147" s="19">
        <f t="shared" si="35"/>
        <v>89.809476198132955</v>
      </c>
      <c r="O147" s="20">
        <f t="shared" si="36"/>
        <v>182.79178884807376</v>
      </c>
      <c r="P147" s="19">
        <f t="shared" si="28"/>
        <v>365.58357769614753</v>
      </c>
      <c r="Q147" s="15">
        <f t="shared" si="37"/>
        <v>365.58357769614753</v>
      </c>
      <c r="R147" s="18">
        <f t="shared" si="38"/>
        <v>375</v>
      </c>
      <c r="S147" s="7">
        <f t="shared" si="39"/>
        <v>0.375</v>
      </c>
      <c r="T147" s="31"/>
      <c r="U147" s="17"/>
      <c r="V147" s="17"/>
      <c r="W147" s="17"/>
      <c r="Z147">
        <v>3.7650790494930725E-2</v>
      </c>
      <c r="AA147">
        <f t="shared" si="29"/>
        <v>1.4119046435599022E-2</v>
      </c>
    </row>
    <row r="148" spans="3:27" x14ac:dyDescent="0.2">
      <c r="C148" s="35">
        <f t="shared" si="30"/>
        <v>2.2721795322147936E-2</v>
      </c>
      <c r="D148" s="35">
        <f t="shared" si="31"/>
        <v>0.37869658870246559</v>
      </c>
      <c r="E148" t="s">
        <v>375</v>
      </c>
      <c r="F148" t="s">
        <v>205</v>
      </c>
      <c r="G148">
        <v>18133</v>
      </c>
      <c r="H148">
        <v>18403</v>
      </c>
      <c r="I148">
        <v>270</v>
      </c>
      <c r="J148" s="29" t="s">
        <v>6</v>
      </c>
      <c r="K148" s="2">
        <f t="shared" si="32"/>
        <v>1.4671520947671575E-2</v>
      </c>
      <c r="L148" s="13">
        <f t="shared" si="33"/>
        <v>3.8455804243350822E-3</v>
      </c>
      <c r="M148" s="9">
        <f t="shared" si="34"/>
        <v>0.57228915662650603</v>
      </c>
      <c r="N148" s="19">
        <f t="shared" si="35"/>
        <v>148.81736785558383</v>
      </c>
      <c r="O148" s="20">
        <f t="shared" si="36"/>
        <v>302.89223402184268</v>
      </c>
      <c r="P148" s="19">
        <f t="shared" si="28"/>
        <v>605.78446804368537</v>
      </c>
      <c r="Q148" s="15">
        <f t="shared" si="37"/>
        <v>605.78446804368537</v>
      </c>
      <c r="R148" s="18">
        <f t="shared" si="38"/>
        <v>625</v>
      </c>
      <c r="S148" s="7">
        <f t="shared" si="39"/>
        <v>0.625</v>
      </c>
      <c r="T148" s="31">
        <f>SUM(S114:S148)</f>
        <v>15.200000000000003</v>
      </c>
      <c r="U148" s="17"/>
      <c r="V148" s="17"/>
      <c r="W148" s="17"/>
      <c r="Z148">
        <v>2.2721795322147936E-2</v>
      </c>
      <c r="AA148">
        <f t="shared" si="29"/>
        <v>1.420112207634246E-2</v>
      </c>
    </row>
    <row r="149" spans="3:27" x14ac:dyDescent="0.2">
      <c r="C149" s="35">
        <f t="shared" si="30"/>
        <v>2.6201551877026046E-3</v>
      </c>
      <c r="D149" s="35">
        <f t="shared" si="31"/>
        <v>4.3669253128376745E-2</v>
      </c>
      <c r="E149" t="s">
        <v>376</v>
      </c>
      <c r="F149" t="s">
        <v>206</v>
      </c>
      <c r="G149">
        <v>2091</v>
      </c>
      <c r="H149">
        <v>2145</v>
      </c>
      <c r="I149">
        <v>54</v>
      </c>
      <c r="J149" s="29" t="s">
        <v>6</v>
      </c>
      <c r="K149" s="2">
        <f t="shared" si="32"/>
        <v>2.5174825174825177E-2</v>
      </c>
      <c r="L149" s="13">
        <f t="shared" si="33"/>
        <v>4.4345164436577827E-4</v>
      </c>
      <c r="M149" s="9">
        <f t="shared" si="34"/>
        <v>0.57228915662650603</v>
      </c>
      <c r="N149" s="19">
        <f t="shared" si="35"/>
        <v>1290.5333961383553</v>
      </c>
      <c r="O149" s="20">
        <f t="shared" si="36"/>
        <v>2626.6594354462322</v>
      </c>
      <c r="P149" s="19">
        <f t="shared" si="28"/>
        <v>5253.3188708924645</v>
      </c>
      <c r="Q149" s="15">
        <f t="shared" si="37"/>
        <v>5253.3188708924645</v>
      </c>
      <c r="R149" s="18">
        <f t="shared" si="38"/>
        <v>5275</v>
      </c>
      <c r="S149" s="7">
        <f t="shared" si="39"/>
        <v>5.2750000000000004</v>
      </c>
      <c r="T149" s="31"/>
      <c r="U149" s="17"/>
      <c r="V149" s="17"/>
      <c r="W149" s="17"/>
      <c r="Z149">
        <v>2.6201551877026046E-3</v>
      </c>
      <c r="AA149">
        <f t="shared" si="29"/>
        <v>1.382131861513124E-2</v>
      </c>
    </row>
    <row r="150" spans="3:27" x14ac:dyDescent="0.2">
      <c r="C150" s="35">
        <f t="shared" si="30"/>
        <v>3.1399258103037717E-2</v>
      </c>
      <c r="D150" s="35">
        <f t="shared" si="31"/>
        <v>0.52332096838396192</v>
      </c>
      <c r="E150" t="s">
        <v>377</v>
      </c>
      <c r="F150" t="s">
        <v>207</v>
      </c>
      <c r="G150">
        <v>25058</v>
      </c>
      <c r="H150">
        <v>25212</v>
      </c>
      <c r="I150">
        <v>154</v>
      </c>
      <c r="J150" s="29" t="s">
        <v>6</v>
      </c>
      <c r="K150" s="2">
        <f t="shared" si="32"/>
        <v>6.1082024432809771E-3</v>
      </c>
      <c r="L150" s="13">
        <f t="shared" si="33"/>
        <v>5.3142091365459927E-3</v>
      </c>
      <c r="M150" s="9">
        <f t="shared" si="34"/>
        <v>0.57228915662650603</v>
      </c>
      <c r="N150" s="19">
        <f t="shared" si="35"/>
        <v>107.69037159092112</v>
      </c>
      <c r="O150" s="20">
        <f t="shared" si="36"/>
        <v>219.18528531878331</v>
      </c>
      <c r="P150" s="19">
        <f t="shared" si="28"/>
        <v>438.37057063756663</v>
      </c>
      <c r="Q150" s="15">
        <f t="shared" si="37"/>
        <v>438.37057063756663</v>
      </c>
      <c r="R150" s="18">
        <f t="shared" si="38"/>
        <v>450</v>
      </c>
      <c r="S150" s="7">
        <f t="shared" si="39"/>
        <v>0.45</v>
      </c>
      <c r="T150" s="31"/>
      <c r="U150" s="17"/>
      <c r="V150" s="17"/>
      <c r="W150" s="17"/>
      <c r="Z150">
        <v>3.1399258103037717E-2</v>
      </c>
      <c r="AA150">
        <f t="shared" si="29"/>
        <v>1.4129666146366973E-2</v>
      </c>
    </row>
    <row r="151" spans="3:27" x14ac:dyDescent="0.2">
      <c r="C151" s="35">
        <f t="shared" si="30"/>
        <v>3.1854120050974613E-2</v>
      </c>
      <c r="D151" s="35">
        <f t="shared" si="31"/>
        <v>0.53090200084957684</v>
      </c>
      <c r="E151" t="s">
        <v>378</v>
      </c>
      <c r="F151" t="s">
        <v>208</v>
      </c>
      <c r="G151">
        <v>25421</v>
      </c>
      <c r="H151">
        <v>25826</v>
      </c>
      <c r="I151">
        <v>405</v>
      </c>
      <c r="J151" s="29" t="s">
        <v>6</v>
      </c>
      <c r="K151" s="2">
        <f t="shared" si="32"/>
        <v>1.5681870982730581E-2</v>
      </c>
      <c r="L151" s="13">
        <f t="shared" si="33"/>
        <v>5.3911928509911286E-3</v>
      </c>
      <c r="M151" s="9">
        <f t="shared" si="34"/>
        <v>0.57228915662650603</v>
      </c>
      <c r="N151" s="19">
        <f t="shared" si="35"/>
        <v>106.15260341156134</v>
      </c>
      <c r="O151" s="20">
        <f t="shared" si="36"/>
        <v>216.05542187632554</v>
      </c>
      <c r="P151" s="19">
        <f t="shared" si="28"/>
        <v>432.11084375265108</v>
      </c>
      <c r="Q151" s="15">
        <f t="shared" si="37"/>
        <v>432.11084375265108</v>
      </c>
      <c r="R151" s="18">
        <f t="shared" si="38"/>
        <v>450</v>
      </c>
      <c r="S151" s="7">
        <f t="shared" si="39"/>
        <v>0.45</v>
      </c>
      <c r="T151" s="31"/>
      <c r="U151" s="17"/>
      <c r="V151" s="17"/>
      <c r="W151" s="17"/>
      <c r="Z151">
        <v>3.1854120050974613E-2</v>
      </c>
      <c r="AA151">
        <f t="shared" si="29"/>
        <v>1.4334354022938577E-2</v>
      </c>
    </row>
    <row r="152" spans="3:27" x14ac:dyDescent="0.2">
      <c r="C152" s="35">
        <f t="shared" si="30"/>
        <v>6.3680672711165179E-3</v>
      </c>
      <c r="D152" s="35">
        <f t="shared" si="31"/>
        <v>0.10613445451860863</v>
      </c>
      <c r="E152" t="s">
        <v>379</v>
      </c>
      <c r="F152" t="s">
        <v>209</v>
      </c>
      <c r="G152">
        <v>5082</v>
      </c>
      <c r="H152">
        <v>5140</v>
      </c>
      <c r="I152">
        <v>58</v>
      </c>
      <c r="J152" s="29" t="s">
        <v>6</v>
      </c>
      <c r="K152" s="2">
        <f t="shared" si="32"/>
        <v>1.1284046692607004E-2</v>
      </c>
      <c r="L152" s="13">
        <f t="shared" si="33"/>
        <v>1.0777720022318914E-3</v>
      </c>
      <c r="M152" s="9">
        <f t="shared" si="34"/>
        <v>0.57228915662650603</v>
      </c>
      <c r="N152" s="19">
        <f t="shared" si="35"/>
        <v>530.99278459765867</v>
      </c>
      <c r="O152" s="20">
        <f t="shared" si="36"/>
        <v>1080.7447618099316</v>
      </c>
      <c r="P152" s="19">
        <f t="shared" si="28"/>
        <v>2161.4895236198631</v>
      </c>
      <c r="Q152" s="15">
        <f t="shared" si="37"/>
        <v>2161.4895236198631</v>
      </c>
      <c r="R152" s="18">
        <f t="shared" si="38"/>
        <v>2175</v>
      </c>
      <c r="S152" s="7">
        <f t="shared" si="39"/>
        <v>2.1749999999999998</v>
      </c>
      <c r="T152" s="31"/>
      <c r="U152" s="17"/>
      <c r="V152" s="17"/>
      <c r="W152" s="17"/>
      <c r="Z152">
        <v>6.3680672711165179E-3</v>
      </c>
      <c r="AA152">
        <f t="shared" si="29"/>
        <v>1.3850546314678426E-2</v>
      </c>
    </row>
    <row r="153" spans="3:27" x14ac:dyDescent="0.2">
      <c r="C153" s="35">
        <f t="shared" si="30"/>
        <v>7.5081041863589035E-2</v>
      </c>
      <c r="D153" s="35">
        <f t="shared" si="31"/>
        <v>1.2513506977264839</v>
      </c>
      <c r="E153" t="s">
        <v>380</v>
      </c>
      <c r="F153" t="s">
        <v>210</v>
      </c>
      <c r="G153">
        <v>59918</v>
      </c>
      <c r="H153">
        <v>60366</v>
      </c>
      <c r="I153">
        <v>448</v>
      </c>
      <c r="J153" s="29" t="s">
        <v>6</v>
      </c>
      <c r="K153" s="2">
        <f t="shared" si="32"/>
        <v>7.4213961501507471E-3</v>
      </c>
      <c r="L153" s="13">
        <f t="shared" si="33"/>
        <v>1.2707190639458969E-2</v>
      </c>
      <c r="M153" s="9">
        <f t="shared" si="34"/>
        <v>0.57228915662650603</v>
      </c>
      <c r="N153" s="19">
        <f t="shared" si="35"/>
        <v>45.036638928624136</v>
      </c>
      <c r="O153" s="20">
        <f t="shared" si="36"/>
        <v>91.664355945092822</v>
      </c>
      <c r="P153" s="19">
        <f t="shared" si="28"/>
        <v>183.32871189018564</v>
      </c>
      <c r="Q153" s="15">
        <f t="shared" si="37"/>
        <v>183.32871189018564</v>
      </c>
      <c r="R153" s="18">
        <f t="shared" si="38"/>
        <v>200</v>
      </c>
      <c r="S153" s="7">
        <f t="shared" si="39"/>
        <v>0.2</v>
      </c>
      <c r="T153" s="31"/>
      <c r="U153" s="17"/>
      <c r="V153" s="17"/>
      <c r="W153" s="17"/>
      <c r="Z153">
        <v>7.5081041863589035E-2</v>
      </c>
      <c r="AA153">
        <f t="shared" si="29"/>
        <v>1.5016208372717808E-2</v>
      </c>
    </row>
    <row r="154" spans="3:27" x14ac:dyDescent="0.2">
      <c r="C154" s="35">
        <f t="shared" si="30"/>
        <v>5.0187687985588106E-2</v>
      </c>
      <c r="D154" s="35">
        <f t="shared" si="31"/>
        <v>0.83646146642646846</v>
      </c>
      <c r="E154" t="s">
        <v>381</v>
      </c>
      <c r="F154" t="s">
        <v>211</v>
      </c>
      <c r="G154">
        <v>40052</v>
      </c>
      <c r="H154">
        <v>41043</v>
      </c>
      <c r="I154">
        <v>991</v>
      </c>
      <c r="J154" s="29" t="s">
        <v>6</v>
      </c>
      <c r="K154" s="2">
        <f t="shared" si="32"/>
        <v>2.4145408474039422E-2</v>
      </c>
      <c r="L154" s="13">
        <f t="shared" si="33"/>
        <v>8.4940819034615735E-3</v>
      </c>
      <c r="M154" s="9">
        <f t="shared" si="34"/>
        <v>0.57228915662650603</v>
      </c>
      <c r="N154" s="19">
        <f t="shared" si="35"/>
        <v>67.375045723691741</v>
      </c>
      <c r="O154" s="20">
        <f t="shared" si="36"/>
        <v>137.13035252966327</v>
      </c>
      <c r="P154" s="19">
        <f t="shared" si="28"/>
        <v>274.26070505932654</v>
      </c>
      <c r="Q154" s="15">
        <f t="shared" si="37"/>
        <v>274.26070505932654</v>
      </c>
      <c r="R154" s="18">
        <f t="shared" si="38"/>
        <v>275</v>
      </c>
      <c r="S154" s="7">
        <f t="shared" si="39"/>
        <v>0.27500000000000002</v>
      </c>
      <c r="T154" s="31"/>
      <c r="U154" s="17"/>
      <c r="V154" s="17"/>
      <c r="W154" s="17"/>
      <c r="Z154">
        <v>5.0187687985588106E-2</v>
      </c>
      <c r="AA154">
        <f t="shared" si="29"/>
        <v>1.380161419603673E-2</v>
      </c>
    </row>
    <row r="155" spans="3:27" x14ac:dyDescent="0.2">
      <c r="C155" s="35">
        <f t="shared" si="30"/>
        <v>1.8842311600901038E-2</v>
      </c>
      <c r="D155" s="35">
        <f t="shared" si="31"/>
        <v>0.31403852668168392</v>
      </c>
      <c r="E155" t="s">
        <v>382</v>
      </c>
      <c r="F155" t="s">
        <v>212</v>
      </c>
      <c r="G155">
        <v>15037</v>
      </c>
      <c r="H155">
        <v>15181</v>
      </c>
      <c r="I155">
        <v>144</v>
      </c>
      <c r="J155" s="29" t="s">
        <v>6</v>
      </c>
      <c r="K155" s="2">
        <f t="shared" si="32"/>
        <v>9.4855411369475003E-3</v>
      </c>
      <c r="L155" s="13">
        <f t="shared" si="33"/>
        <v>3.18899204989393E-3</v>
      </c>
      <c r="M155" s="9">
        <f t="shared" si="34"/>
        <v>0.57228915662650603</v>
      </c>
      <c r="N155" s="19">
        <f t="shared" si="35"/>
        <v>179.45769311201045</v>
      </c>
      <c r="O155" s="20">
        <f t="shared" si="36"/>
        <v>365.25536207475375</v>
      </c>
      <c r="P155" s="19">
        <f t="shared" si="28"/>
        <v>730.5107241495075</v>
      </c>
      <c r="Q155" s="15">
        <f t="shared" si="37"/>
        <v>730.5107241495075</v>
      </c>
      <c r="R155" s="18">
        <f t="shared" si="38"/>
        <v>750</v>
      </c>
      <c r="S155" s="7">
        <f t="shared" si="39"/>
        <v>0.75</v>
      </c>
      <c r="T155" s="31"/>
      <c r="U155" s="17"/>
      <c r="V155" s="17"/>
      <c r="W155" s="17"/>
      <c r="Z155">
        <v>1.8842311600901038E-2</v>
      </c>
      <c r="AA155">
        <f t="shared" si="29"/>
        <v>1.4131733700675778E-2</v>
      </c>
    </row>
    <row r="156" spans="3:27" x14ac:dyDescent="0.2">
      <c r="C156" s="35">
        <f t="shared" si="30"/>
        <v>3.1040882022845009E-2</v>
      </c>
      <c r="D156" s="35">
        <f t="shared" si="31"/>
        <v>0.51734803371408355</v>
      </c>
      <c r="E156" t="s">
        <v>383</v>
      </c>
      <c r="F156" t="s">
        <v>213</v>
      </c>
      <c r="G156">
        <v>24772</v>
      </c>
      <c r="H156">
        <v>24906</v>
      </c>
      <c r="I156">
        <v>134</v>
      </c>
      <c r="J156" s="29" t="s">
        <v>6</v>
      </c>
      <c r="K156" s="2">
        <f t="shared" si="32"/>
        <v>5.3802296635348914E-3</v>
      </c>
      <c r="L156" s="13">
        <f t="shared" si="33"/>
        <v>5.2535553009225534E-3</v>
      </c>
      <c r="M156" s="9">
        <f t="shared" si="34"/>
        <v>0.57228915662650603</v>
      </c>
      <c r="N156" s="19">
        <f t="shared" si="35"/>
        <v>108.93368849205963</v>
      </c>
      <c r="O156" s="20">
        <f t="shared" si="36"/>
        <v>221.71584367503925</v>
      </c>
      <c r="P156" s="19">
        <f t="shared" si="28"/>
        <v>443.43168735007851</v>
      </c>
      <c r="Q156" s="15">
        <f t="shared" si="37"/>
        <v>443.43168735007851</v>
      </c>
      <c r="R156" s="18">
        <f t="shared" si="38"/>
        <v>450</v>
      </c>
      <c r="S156" s="7">
        <f t="shared" si="39"/>
        <v>0.45</v>
      </c>
      <c r="T156" s="31"/>
      <c r="U156" s="17"/>
      <c r="V156" s="17"/>
      <c r="W156" s="17"/>
      <c r="Z156">
        <v>3.1040882022845009E-2</v>
      </c>
      <c r="AA156">
        <f t="shared" si="29"/>
        <v>1.3968396910280255E-2</v>
      </c>
    </row>
    <row r="157" spans="3:27" x14ac:dyDescent="0.2">
      <c r="C157" s="35">
        <f t="shared" si="30"/>
        <v>1.9196928491441369E-2</v>
      </c>
      <c r="D157" s="35">
        <f t="shared" si="31"/>
        <v>0.31994880819068949</v>
      </c>
      <c r="E157" t="s">
        <v>384</v>
      </c>
      <c r="F157" t="s">
        <v>214</v>
      </c>
      <c r="G157">
        <v>15320</v>
      </c>
      <c r="H157">
        <v>15433</v>
      </c>
      <c r="I157">
        <v>113</v>
      </c>
      <c r="J157" s="29" t="s">
        <v>6</v>
      </c>
      <c r="K157" s="2">
        <f t="shared" si="32"/>
        <v>7.3219723968120263E-3</v>
      </c>
      <c r="L157" s="13">
        <f t="shared" si="33"/>
        <v>3.2490096564723688E-3</v>
      </c>
      <c r="M157" s="9">
        <f t="shared" si="34"/>
        <v>0.57228915662650603</v>
      </c>
      <c r="N157" s="19">
        <f t="shared" si="35"/>
        <v>176.14264564786561</v>
      </c>
      <c r="O157" s="20">
        <f t="shared" si="36"/>
        <v>358.50815140457388</v>
      </c>
      <c r="P157" s="19">
        <f t="shared" si="28"/>
        <v>717.01630280914776</v>
      </c>
      <c r="Q157" s="15">
        <f t="shared" si="37"/>
        <v>717.01630280914776</v>
      </c>
      <c r="R157" s="18">
        <f t="shared" si="38"/>
        <v>725</v>
      </c>
      <c r="S157" s="7">
        <f t="shared" si="39"/>
        <v>0.72499999999999998</v>
      </c>
      <c r="T157" s="31"/>
      <c r="U157" s="17"/>
      <c r="V157" s="17"/>
      <c r="W157" s="17"/>
      <c r="Z157">
        <v>1.9196928491441369E-2</v>
      </c>
      <c r="AA157">
        <f t="shared" si="29"/>
        <v>1.3917773156294992E-2</v>
      </c>
    </row>
    <row r="158" spans="3:27" x14ac:dyDescent="0.2">
      <c r="C158" s="35">
        <f t="shared" si="30"/>
        <v>4.7903353740163981E-2</v>
      </c>
      <c r="D158" s="35">
        <f t="shared" si="31"/>
        <v>0.79838922900273301</v>
      </c>
      <c r="E158" t="s">
        <v>385</v>
      </c>
      <c r="F158" t="s">
        <v>215</v>
      </c>
      <c r="G158">
        <v>38229</v>
      </c>
      <c r="H158">
        <v>38856</v>
      </c>
      <c r="I158">
        <v>627</v>
      </c>
      <c r="J158" s="29" t="s">
        <v>6</v>
      </c>
      <c r="K158" s="2">
        <f t="shared" si="32"/>
        <v>1.6136504014823964E-2</v>
      </c>
      <c r="L158" s="13">
        <f t="shared" si="33"/>
        <v>8.1074667204492287E-3</v>
      </c>
      <c r="M158" s="9">
        <f t="shared" si="34"/>
        <v>0.57228915662650603</v>
      </c>
      <c r="N158" s="19">
        <f t="shared" si="35"/>
        <v>70.587913137285867</v>
      </c>
      <c r="O158" s="20">
        <f t="shared" si="36"/>
        <v>143.66959322812716</v>
      </c>
      <c r="P158" s="19">
        <f t="shared" si="28"/>
        <v>287.33918645625431</v>
      </c>
      <c r="Q158" s="15">
        <f t="shared" si="37"/>
        <v>287.33918645625431</v>
      </c>
      <c r="R158" s="18">
        <f t="shared" si="38"/>
        <v>300</v>
      </c>
      <c r="S158" s="7">
        <f t="shared" si="39"/>
        <v>0.3</v>
      </c>
      <c r="T158" s="31"/>
      <c r="U158" s="17"/>
      <c r="V158" s="17"/>
      <c r="W158" s="17"/>
      <c r="Z158">
        <v>4.7903353740163981E-2</v>
      </c>
      <c r="AA158">
        <f t="shared" si="29"/>
        <v>1.4371006122049194E-2</v>
      </c>
    </row>
    <row r="159" spans="3:27" x14ac:dyDescent="0.2">
      <c r="C159" s="35">
        <f t="shared" si="30"/>
        <v>4.3659228622637089E-2</v>
      </c>
      <c r="D159" s="35">
        <f t="shared" si="31"/>
        <v>0.72765381037728483</v>
      </c>
      <c r="E159" t="s">
        <v>386</v>
      </c>
      <c r="F159" t="s">
        <v>216</v>
      </c>
      <c r="G159">
        <v>34842</v>
      </c>
      <c r="H159">
        <v>35107</v>
      </c>
      <c r="I159">
        <v>265</v>
      </c>
      <c r="J159" s="29" t="s">
        <v>6</v>
      </c>
      <c r="K159" s="2">
        <f t="shared" si="32"/>
        <v>7.5483521804768283E-3</v>
      </c>
      <c r="L159" s="13">
        <f t="shared" si="33"/>
        <v>7.389164128642968E-3</v>
      </c>
      <c r="M159" s="9">
        <f t="shared" si="34"/>
        <v>0.57228915662650603</v>
      </c>
      <c r="N159" s="19">
        <f t="shared" si="35"/>
        <v>77.449782771520034</v>
      </c>
      <c r="O159" s="20">
        <f t="shared" si="36"/>
        <v>157.63575223919614</v>
      </c>
      <c r="P159" s="19">
        <f t="shared" si="28"/>
        <v>315.27150447839227</v>
      </c>
      <c r="Q159" s="15">
        <f t="shared" si="37"/>
        <v>315.27150447839227</v>
      </c>
      <c r="R159" s="18">
        <f t="shared" si="38"/>
        <v>325</v>
      </c>
      <c r="S159" s="7">
        <f t="shared" si="39"/>
        <v>0.32500000000000001</v>
      </c>
      <c r="T159" s="31"/>
      <c r="U159" s="17"/>
      <c r="V159" s="17"/>
      <c r="W159" s="17"/>
      <c r="Z159">
        <v>4.3659228622637089E-2</v>
      </c>
      <c r="AA159">
        <f t="shared" si="29"/>
        <v>1.4189249302357054E-2</v>
      </c>
    </row>
    <row r="160" spans="3:27" x14ac:dyDescent="0.2">
      <c r="C160" s="35">
        <f t="shared" si="30"/>
        <v>5.5587137389610353E-2</v>
      </c>
      <c r="D160" s="35">
        <f t="shared" si="31"/>
        <v>0.92645228982683925</v>
      </c>
      <c r="E160" t="s">
        <v>387</v>
      </c>
      <c r="F160" t="s">
        <v>217</v>
      </c>
      <c r="G160">
        <v>44361</v>
      </c>
      <c r="H160">
        <v>44814</v>
      </c>
      <c r="I160">
        <v>453</v>
      </c>
      <c r="J160" s="29" t="s">
        <v>6</v>
      </c>
      <c r="K160" s="2">
        <f t="shared" si="32"/>
        <v>1.010844825277815E-2</v>
      </c>
      <c r="L160" s="13">
        <f t="shared" si="33"/>
        <v>9.4079188884315101E-3</v>
      </c>
      <c r="M160" s="9">
        <f t="shared" si="34"/>
        <v>0.57228915662650603</v>
      </c>
      <c r="N160" s="19">
        <f t="shared" si="35"/>
        <v>60.830579367581919</v>
      </c>
      <c r="O160" s="20">
        <f t="shared" si="36"/>
        <v>123.81021346493706</v>
      </c>
      <c r="P160" s="19">
        <f t="shared" si="28"/>
        <v>247.62042692987413</v>
      </c>
      <c r="Q160" s="15">
        <f t="shared" si="37"/>
        <v>247.62042692987413</v>
      </c>
      <c r="R160" s="18">
        <f t="shared" si="38"/>
        <v>250</v>
      </c>
      <c r="S160" s="7">
        <f t="shared" si="39"/>
        <v>0.25</v>
      </c>
      <c r="T160" s="31"/>
      <c r="U160" s="17"/>
      <c r="V160" s="17"/>
      <c r="W160" s="17"/>
      <c r="Z160">
        <v>5.5587137389610353E-2</v>
      </c>
      <c r="AA160">
        <f t="shared" si="29"/>
        <v>1.3896784347402588E-2</v>
      </c>
    </row>
    <row r="161" spans="3:27" x14ac:dyDescent="0.2">
      <c r="C161" s="35">
        <f t="shared" si="30"/>
        <v>3.5182255956540426E-2</v>
      </c>
      <c r="D161" s="35">
        <f t="shared" si="31"/>
        <v>0.58637093260900708</v>
      </c>
      <c r="E161" t="s">
        <v>388</v>
      </c>
      <c r="F161" t="s">
        <v>218</v>
      </c>
      <c r="G161">
        <v>28077</v>
      </c>
      <c r="H161">
        <v>28191</v>
      </c>
      <c r="I161">
        <v>114</v>
      </c>
      <c r="J161" s="29" t="s">
        <v>6</v>
      </c>
      <c r="K161" s="2">
        <f t="shared" si="32"/>
        <v>4.043843779929765E-3</v>
      </c>
      <c r="L161" s="13">
        <f t="shared" si="33"/>
        <v>5.9544676321654499E-3</v>
      </c>
      <c r="M161" s="9">
        <f t="shared" si="34"/>
        <v>0.57228915662650603</v>
      </c>
      <c r="N161" s="19">
        <f t="shared" si="35"/>
        <v>96.110885469434109</v>
      </c>
      <c r="O161" s="20">
        <f t="shared" si="36"/>
        <v>195.6172268945426</v>
      </c>
      <c r="P161" s="19">
        <f t="shared" si="28"/>
        <v>391.23445378908519</v>
      </c>
      <c r="Q161" s="15">
        <f t="shared" si="37"/>
        <v>391.23445378908519</v>
      </c>
      <c r="R161" s="18">
        <f t="shared" si="38"/>
        <v>400</v>
      </c>
      <c r="S161" s="7">
        <f t="shared" si="39"/>
        <v>0.4</v>
      </c>
      <c r="T161" s="31"/>
      <c r="U161" s="17"/>
      <c r="V161" s="17"/>
      <c r="W161" s="17"/>
      <c r="Z161">
        <v>3.5182255956540426E-2</v>
      </c>
      <c r="AA161">
        <f t="shared" si="29"/>
        <v>1.4072902382616171E-2</v>
      </c>
    </row>
    <row r="162" spans="3:27" x14ac:dyDescent="0.2">
      <c r="C162" s="35">
        <f t="shared" si="30"/>
        <v>3.7302438920477687E-2</v>
      </c>
      <c r="D162" s="35">
        <f t="shared" si="31"/>
        <v>0.62170731534129475</v>
      </c>
      <c r="E162" t="s">
        <v>389</v>
      </c>
      <c r="F162" t="s">
        <v>219</v>
      </c>
      <c r="G162">
        <v>29769</v>
      </c>
      <c r="H162">
        <v>29998</v>
      </c>
      <c r="I162">
        <v>229</v>
      </c>
      <c r="J162" s="29" t="s">
        <v>6</v>
      </c>
      <c r="K162" s="2">
        <f t="shared" si="32"/>
        <v>7.63384225615041E-3</v>
      </c>
      <c r="L162" s="13">
        <f t="shared" si="33"/>
        <v>6.3133008135460794E-3</v>
      </c>
      <c r="M162" s="9">
        <f t="shared" si="34"/>
        <v>0.57228915662650603</v>
      </c>
      <c r="N162" s="19">
        <f t="shared" si="35"/>
        <v>90.648168609133705</v>
      </c>
      <c r="O162" s="20">
        <f t="shared" si="36"/>
        <v>184.49880343706783</v>
      </c>
      <c r="P162" s="19">
        <f t="shared" ref="P162:P193" si="40">O162*$W$1</f>
        <v>368.99760687413567</v>
      </c>
      <c r="Q162" s="15">
        <f t="shared" si="37"/>
        <v>368.99760687413567</v>
      </c>
      <c r="R162" s="18">
        <f t="shared" si="38"/>
        <v>375</v>
      </c>
      <c r="S162" s="7">
        <f t="shared" si="39"/>
        <v>0.375</v>
      </c>
      <c r="T162" s="31"/>
      <c r="U162" s="17"/>
      <c r="V162" s="17"/>
      <c r="W162" s="17"/>
      <c r="Z162">
        <v>3.7302438920477687E-2</v>
      </c>
      <c r="AA162">
        <f t="shared" ref="AA162:AA193" si="41">Z162*S162</f>
        <v>1.3988414595179133E-2</v>
      </c>
    </row>
    <row r="163" spans="3:27" x14ac:dyDescent="0.2">
      <c r="C163" s="35">
        <f t="shared" si="30"/>
        <v>1.2941636909895984E-2</v>
      </c>
      <c r="D163" s="35">
        <f t="shared" si="31"/>
        <v>0.2156939484982664</v>
      </c>
      <c r="E163" t="s">
        <v>390</v>
      </c>
      <c r="F163" t="s">
        <v>220</v>
      </c>
      <c r="G163">
        <v>10328</v>
      </c>
      <c r="H163">
        <v>10377</v>
      </c>
      <c r="I163">
        <v>49</v>
      </c>
      <c r="J163" s="29" t="s">
        <v>6</v>
      </c>
      <c r="K163" s="2">
        <f t="shared" si="32"/>
        <v>4.7219813048087114E-3</v>
      </c>
      <c r="L163" s="13">
        <f t="shared" si="33"/>
        <v>2.1903245255905108E-3</v>
      </c>
      <c r="M163" s="9">
        <f t="shared" si="34"/>
        <v>0.57228915662650603</v>
      </c>
      <c r="N163" s="19">
        <f t="shared" si="35"/>
        <v>261.28053169299972</v>
      </c>
      <c r="O163" s="20">
        <f t="shared" si="36"/>
        <v>531.79171955054915</v>
      </c>
      <c r="P163" s="19">
        <f t="shared" si="40"/>
        <v>1063.5834391010983</v>
      </c>
      <c r="Q163" s="15">
        <f t="shared" si="37"/>
        <v>1063.5834391010983</v>
      </c>
      <c r="R163" s="18">
        <f t="shared" si="38"/>
        <v>1075</v>
      </c>
      <c r="S163" s="7">
        <f t="shared" si="39"/>
        <v>1.075</v>
      </c>
      <c r="T163" s="31"/>
      <c r="U163" s="17"/>
      <c r="V163" s="17"/>
      <c r="W163" s="17"/>
      <c r="Z163">
        <v>1.2941636909895984E-2</v>
      </c>
      <c r="AA163">
        <f t="shared" si="41"/>
        <v>1.3912259678138182E-2</v>
      </c>
    </row>
    <row r="164" spans="3:27" x14ac:dyDescent="0.2">
      <c r="C164" s="35">
        <f t="shared" si="30"/>
        <v>4.7810627062072154E-2</v>
      </c>
      <c r="D164" s="35">
        <f t="shared" si="31"/>
        <v>0.79684378436786929</v>
      </c>
      <c r="E164" t="s">
        <v>391</v>
      </c>
      <c r="F164" t="s">
        <v>221</v>
      </c>
      <c r="G164">
        <v>38155</v>
      </c>
      <c r="H164">
        <v>38640</v>
      </c>
      <c r="I164">
        <v>485</v>
      </c>
      <c r="J164" s="29" t="s">
        <v>6</v>
      </c>
      <c r="K164" s="2">
        <f t="shared" si="32"/>
        <v>1.255175983436853E-2</v>
      </c>
      <c r="L164" s="13">
        <f t="shared" si="33"/>
        <v>8.0917730706725338E-3</v>
      </c>
      <c r="M164" s="9">
        <f t="shared" si="34"/>
        <v>0.57228915662650603</v>
      </c>
      <c r="N164" s="19">
        <f t="shared" si="35"/>
        <v>70.724815393141171</v>
      </c>
      <c r="O164" s="20">
        <f t="shared" si="36"/>
        <v>143.94823429479945</v>
      </c>
      <c r="P164" s="19">
        <f t="shared" si="40"/>
        <v>287.8964685895989</v>
      </c>
      <c r="Q164" s="15">
        <f t="shared" si="37"/>
        <v>287.8964685895989</v>
      </c>
      <c r="R164" s="18">
        <f t="shared" si="38"/>
        <v>300</v>
      </c>
      <c r="S164" s="7">
        <f t="shared" si="39"/>
        <v>0.3</v>
      </c>
      <c r="T164" s="31"/>
      <c r="U164" s="17"/>
      <c r="V164" s="17"/>
      <c r="W164" s="17"/>
      <c r="Z164">
        <v>4.7810627062072154E-2</v>
      </c>
      <c r="AA164">
        <f t="shared" si="41"/>
        <v>1.4343188118621645E-2</v>
      </c>
    </row>
    <row r="165" spans="3:27" x14ac:dyDescent="0.2">
      <c r="C165" s="35">
        <f t="shared" si="30"/>
        <v>6.238124615466225E-2</v>
      </c>
      <c r="D165" s="35">
        <f t="shared" si="31"/>
        <v>1.0396874359110375</v>
      </c>
      <c r="E165" t="s">
        <v>392</v>
      </c>
      <c r="F165" t="s">
        <v>136</v>
      </c>
      <c r="G165">
        <v>49783</v>
      </c>
      <c r="H165">
        <v>50304</v>
      </c>
      <c r="I165">
        <v>521</v>
      </c>
      <c r="J165" s="29" t="s">
        <v>6</v>
      </c>
      <c r="K165" s="2">
        <f t="shared" si="32"/>
        <v>1.0357029262086514E-2</v>
      </c>
      <c r="L165" s="13">
        <f t="shared" si="33"/>
        <v>1.0557796849096862E-2</v>
      </c>
      <c r="M165" s="9">
        <f t="shared" si="34"/>
        <v>0.57228915662650603</v>
      </c>
      <c r="N165" s="19">
        <f t="shared" si="35"/>
        <v>54.205357879703939</v>
      </c>
      <c r="O165" s="20">
        <f t="shared" si="36"/>
        <v>110.32571117686906</v>
      </c>
      <c r="P165" s="19">
        <f t="shared" si="40"/>
        <v>220.65142235373813</v>
      </c>
      <c r="Q165" s="15">
        <f t="shared" si="37"/>
        <v>220.65142235373813</v>
      </c>
      <c r="R165" s="18">
        <f t="shared" si="38"/>
        <v>225</v>
      </c>
      <c r="S165" s="7">
        <f t="shared" si="39"/>
        <v>0.22500000000000001</v>
      </c>
      <c r="T165" s="31"/>
      <c r="U165" s="17"/>
      <c r="V165" s="17"/>
      <c r="W165" s="17"/>
      <c r="Z165">
        <v>6.238124615466225E-2</v>
      </c>
      <c r="AA165">
        <f t="shared" si="41"/>
        <v>1.4035780384799006E-2</v>
      </c>
    </row>
    <row r="166" spans="3:27" x14ac:dyDescent="0.2">
      <c r="C166" s="35">
        <f t="shared" si="30"/>
        <v>9.58956749687674E-2</v>
      </c>
      <c r="D166" s="35">
        <f t="shared" si="31"/>
        <v>1.5982612494794566</v>
      </c>
      <c r="E166" t="s">
        <v>393</v>
      </c>
      <c r="F166" t="s">
        <v>137</v>
      </c>
      <c r="G166">
        <v>76529</v>
      </c>
      <c r="H166">
        <v>77410</v>
      </c>
      <c r="I166">
        <v>881</v>
      </c>
      <c r="J166" s="29" t="s">
        <v>6</v>
      </c>
      <c r="K166" s="2">
        <f t="shared" si="32"/>
        <v>1.1380958532489343E-2</v>
      </c>
      <c r="L166" s="13">
        <f t="shared" si="33"/>
        <v>1.6229990861630149E-2</v>
      </c>
      <c r="M166" s="9">
        <f t="shared" si="34"/>
        <v>0.57228915662650603</v>
      </c>
      <c r="N166" s="19">
        <f t="shared" si="35"/>
        <v>35.26121249886058</v>
      </c>
      <c r="O166" s="20">
        <f t="shared" si="36"/>
        <v>71.768151674764766</v>
      </c>
      <c r="P166" s="19">
        <f t="shared" si="40"/>
        <v>143.53630334952953</v>
      </c>
      <c r="Q166" s="15">
        <f t="shared" si="37"/>
        <v>143.53630334952953</v>
      </c>
      <c r="R166" s="18">
        <f t="shared" si="38"/>
        <v>150</v>
      </c>
      <c r="S166" s="7">
        <f t="shared" si="39"/>
        <v>0.15</v>
      </c>
      <c r="T166" s="31">
        <f>SUM(S149:S166)+S195</f>
        <v>15.875</v>
      </c>
      <c r="U166" s="17"/>
      <c r="V166" s="17"/>
      <c r="W166" s="17"/>
      <c r="Z166">
        <v>9.58956749687674E-2</v>
      </c>
      <c r="AA166">
        <f t="shared" si="41"/>
        <v>1.4384351245315109E-2</v>
      </c>
    </row>
    <row r="167" spans="3:27" s="17" customFormat="1" x14ac:dyDescent="0.2">
      <c r="C167" s="35">
        <f t="shared" si="30"/>
        <v>1.4561847650067895E-2</v>
      </c>
      <c r="D167" s="35">
        <f t="shared" si="31"/>
        <v>0.24269746083446492</v>
      </c>
      <c r="E167" t="s">
        <v>394</v>
      </c>
      <c r="F167" t="s">
        <v>79</v>
      </c>
      <c r="G167">
        <v>11621</v>
      </c>
      <c r="H167">
        <v>11739</v>
      </c>
      <c r="I167">
        <v>118</v>
      </c>
      <c r="J167" s="29" t="s">
        <v>6</v>
      </c>
      <c r="K167" s="32">
        <f t="shared" si="32"/>
        <v>1.0051963540335633E-2</v>
      </c>
      <c r="L167" s="33">
        <f t="shared" si="33"/>
        <v>2.464539243985992E-3</v>
      </c>
      <c r="M167" s="34">
        <f t="shared" si="34"/>
        <v>0.57228915662650603</v>
      </c>
      <c r="N167" s="19">
        <f t="shared" si="35"/>
        <v>232.20939087215396</v>
      </c>
      <c r="O167" s="20">
        <f t="shared" si="36"/>
        <v>472.62239734257571</v>
      </c>
      <c r="P167" s="19">
        <f t="shared" si="40"/>
        <v>945.24479468515142</v>
      </c>
      <c r="Q167" s="20">
        <f t="shared" si="37"/>
        <v>945.24479468515142</v>
      </c>
      <c r="R167" s="18">
        <f t="shared" si="38"/>
        <v>950</v>
      </c>
      <c r="S167" s="18">
        <f t="shared" si="39"/>
        <v>0.95</v>
      </c>
      <c r="T167" s="31"/>
      <c r="Z167" s="17">
        <v>1.4561847650067895E-2</v>
      </c>
      <c r="AA167">
        <f t="shared" si="41"/>
        <v>1.38337552675645E-2</v>
      </c>
    </row>
    <row r="168" spans="3:27" x14ac:dyDescent="0.2">
      <c r="C168" s="35">
        <f t="shared" si="30"/>
        <v>9.9242606822595074E-4</v>
      </c>
      <c r="D168" s="35">
        <f t="shared" si="31"/>
        <v>1.6540434470432512E-2</v>
      </c>
      <c r="E168" t="s">
        <v>395</v>
      </c>
      <c r="F168" t="s">
        <v>80</v>
      </c>
      <c r="G168">
        <v>792</v>
      </c>
      <c r="H168">
        <v>805</v>
      </c>
      <c r="I168">
        <v>13</v>
      </c>
      <c r="J168" s="29" t="s">
        <v>6</v>
      </c>
      <c r="K168" s="2">
        <f t="shared" si="32"/>
        <v>1.6149068322981366E-2</v>
      </c>
      <c r="L168" s="13">
        <f t="shared" si="33"/>
        <v>1.6796446788029478E-4</v>
      </c>
      <c r="M168" s="9">
        <f t="shared" si="34"/>
        <v>0.57228915662650603</v>
      </c>
      <c r="N168" s="19">
        <f t="shared" si="35"/>
        <v>3407.2037011683096</v>
      </c>
      <c r="O168" s="20">
        <f t="shared" si="36"/>
        <v>6934.7788882803943</v>
      </c>
      <c r="P168" s="19">
        <f t="shared" si="40"/>
        <v>13869.557776560789</v>
      </c>
      <c r="Q168" s="15">
        <f t="shared" si="37"/>
        <v>13869.557776560789</v>
      </c>
      <c r="R168" s="18">
        <f t="shared" si="38"/>
        <v>13875</v>
      </c>
      <c r="S168" s="7">
        <f t="shared" si="39"/>
        <v>13.875</v>
      </c>
      <c r="T168" s="31"/>
      <c r="U168" s="17"/>
      <c r="V168" s="17"/>
      <c r="W168" s="17"/>
      <c r="Z168">
        <v>9.9242606822595074E-4</v>
      </c>
      <c r="AA168">
        <f t="shared" si="41"/>
        <v>1.3769911696635067E-2</v>
      </c>
    </row>
    <row r="169" spans="3:27" x14ac:dyDescent="0.2">
      <c r="C169" s="35">
        <f t="shared" si="30"/>
        <v>4.1824744072280026E-2</v>
      </c>
      <c r="D169" s="35">
        <f t="shared" si="31"/>
        <v>0.69707906787133378</v>
      </c>
      <c r="E169" t="s">
        <v>396</v>
      </c>
      <c r="F169" t="s">
        <v>81</v>
      </c>
      <c r="G169">
        <v>33378</v>
      </c>
      <c r="H169">
        <v>33673</v>
      </c>
      <c r="I169">
        <v>295</v>
      </c>
      <c r="J169" s="29" t="s">
        <v>6</v>
      </c>
      <c r="K169" s="2">
        <f t="shared" si="32"/>
        <v>8.7607281798473546E-3</v>
      </c>
      <c r="L169" s="13">
        <f t="shared" si="33"/>
        <v>7.0786843546824232E-3</v>
      </c>
      <c r="M169" s="9">
        <f t="shared" si="34"/>
        <v>0.57228915662650603</v>
      </c>
      <c r="N169" s="19">
        <f t="shared" si="35"/>
        <v>80.846825193999081</v>
      </c>
      <c r="O169" s="20">
        <f t="shared" si="36"/>
        <v>164.54984958709548</v>
      </c>
      <c r="P169" s="19">
        <f t="shared" si="40"/>
        <v>329.09969917419096</v>
      </c>
      <c r="Q169" s="15">
        <f t="shared" si="37"/>
        <v>329.09969917419096</v>
      </c>
      <c r="R169" s="18">
        <f t="shared" si="38"/>
        <v>350</v>
      </c>
      <c r="S169" s="7">
        <f t="shared" si="39"/>
        <v>0.35</v>
      </c>
      <c r="T169" s="31"/>
      <c r="U169" s="17"/>
      <c r="V169" s="17"/>
      <c r="W169" s="17"/>
      <c r="Z169">
        <v>4.1824744072280026E-2</v>
      </c>
      <c r="AA169">
        <f t="shared" si="41"/>
        <v>1.4638660425298008E-2</v>
      </c>
    </row>
    <row r="170" spans="3:27" x14ac:dyDescent="0.2">
      <c r="C170" s="35">
        <f t="shared" si="30"/>
        <v>4.963007485381974E-2</v>
      </c>
      <c r="D170" s="35">
        <f t="shared" si="31"/>
        <v>0.82716791423032898</v>
      </c>
      <c r="E170" t="s">
        <v>397</v>
      </c>
      <c r="F170" t="s">
        <v>82</v>
      </c>
      <c r="G170">
        <v>39607</v>
      </c>
      <c r="H170">
        <v>39965</v>
      </c>
      <c r="I170">
        <v>358</v>
      </c>
      <c r="J170" s="29" t="s">
        <v>6</v>
      </c>
      <c r="K170" s="2">
        <f t="shared" si="32"/>
        <v>8.9578381083448011E-3</v>
      </c>
      <c r="L170" s="13">
        <f t="shared" si="33"/>
        <v>8.3997079284530742E-3</v>
      </c>
      <c r="M170" s="9">
        <f t="shared" si="34"/>
        <v>0.57228915662650603</v>
      </c>
      <c r="N170" s="19">
        <f t="shared" si="35"/>
        <v>68.132030482624316</v>
      </c>
      <c r="O170" s="20">
        <f t="shared" si="36"/>
        <v>138.67106520357694</v>
      </c>
      <c r="P170" s="19">
        <f t="shared" si="40"/>
        <v>277.34213040715389</v>
      </c>
      <c r="Q170" s="15">
        <f t="shared" si="37"/>
        <v>277.34213040715389</v>
      </c>
      <c r="R170" s="18">
        <f t="shared" si="38"/>
        <v>300</v>
      </c>
      <c r="S170" s="7">
        <f t="shared" si="39"/>
        <v>0.3</v>
      </c>
      <c r="T170" s="31"/>
      <c r="U170" s="17"/>
      <c r="V170" s="17"/>
      <c r="W170" s="17"/>
      <c r="Z170">
        <v>4.963007485381974E-2</v>
      </c>
      <c r="AA170">
        <f t="shared" si="41"/>
        <v>1.4889022456145921E-2</v>
      </c>
    </row>
    <row r="171" spans="3:27" x14ac:dyDescent="0.2">
      <c r="C171" s="35">
        <f t="shared" si="30"/>
        <v>5.6917890526549685E-2</v>
      </c>
      <c r="D171" s="35">
        <f t="shared" si="31"/>
        <v>0.94863150877582814</v>
      </c>
      <c r="E171" t="s">
        <v>398</v>
      </c>
      <c r="F171" t="s">
        <v>83</v>
      </c>
      <c r="G171">
        <v>45423</v>
      </c>
      <c r="H171">
        <v>45728</v>
      </c>
      <c r="I171">
        <v>305</v>
      </c>
      <c r="J171" s="29" t="s">
        <v>6</v>
      </c>
      <c r="K171" s="2">
        <f t="shared" si="32"/>
        <v>6.6698740377886638E-3</v>
      </c>
      <c r="L171" s="13">
        <f t="shared" si="33"/>
        <v>9.6331439703619057E-3</v>
      </c>
      <c r="M171" s="9">
        <f t="shared" si="34"/>
        <v>0.57228915662650603</v>
      </c>
      <c r="N171" s="19">
        <f t="shared" si="35"/>
        <v>59.40834668175377</v>
      </c>
      <c r="O171" s="20">
        <f t="shared" si="36"/>
        <v>120.91550270827716</v>
      </c>
      <c r="P171" s="19">
        <f t="shared" si="40"/>
        <v>241.83100541655432</v>
      </c>
      <c r="Q171" s="15">
        <f t="shared" si="37"/>
        <v>241.83100541655432</v>
      </c>
      <c r="R171" s="18">
        <f t="shared" si="38"/>
        <v>250</v>
      </c>
      <c r="S171" s="7">
        <f t="shared" si="39"/>
        <v>0.25</v>
      </c>
      <c r="T171" s="31"/>
      <c r="U171" s="17"/>
      <c r="V171" s="17"/>
      <c r="W171" s="17"/>
      <c r="Z171">
        <v>5.6917890526549685E-2</v>
      </c>
      <c r="AA171">
        <f t="shared" si="41"/>
        <v>1.4229472631637421E-2</v>
      </c>
    </row>
    <row r="172" spans="3:27" x14ac:dyDescent="0.2">
      <c r="C172" s="35">
        <f t="shared" si="30"/>
        <v>9.6474590175232536E-2</v>
      </c>
      <c r="D172" s="35">
        <f t="shared" si="31"/>
        <v>1.6079098362538755</v>
      </c>
      <c r="E172" t="s">
        <v>399</v>
      </c>
      <c r="F172" t="s">
        <v>84</v>
      </c>
      <c r="G172">
        <v>76991</v>
      </c>
      <c r="H172">
        <v>77721</v>
      </c>
      <c r="I172">
        <v>730</v>
      </c>
      <c r="J172" s="29" t="s">
        <v>6</v>
      </c>
      <c r="K172" s="2">
        <f t="shared" si="32"/>
        <v>9.3925708624438692E-3</v>
      </c>
      <c r="L172" s="13">
        <f t="shared" si="33"/>
        <v>1.6327970134560322E-2</v>
      </c>
      <c r="M172" s="9">
        <f t="shared" si="34"/>
        <v>0.57228915662650603</v>
      </c>
      <c r="N172" s="19">
        <f t="shared" si="35"/>
        <v>35.049620492334185</v>
      </c>
      <c r="O172" s="20">
        <f t="shared" si="36"/>
        <v>71.337492427921077</v>
      </c>
      <c r="P172" s="19">
        <f t="shared" si="40"/>
        <v>142.67498485584215</v>
      </c>
      <c r="Q172" s="15">
        <f t="shared" si="37"/>
        <v>142.67498485584215</v>
      </c>
      <c r="R172" s="18">
        <f t="shared" si="38"/>
        <v>150</v>
      </c>
      <c r="S172" s="7">
        <f t="shared" si="39"/>
        <v>0.15</v>
      </c>
      <c r="T172" s="31"/>
      <c r="U172" s="17"/>
      <c r="V172" s="17"/>
      <c r="W172" s="17"/>
      <c r="Z172">
        <v>9.6474590175232536E-2</v>
      </c>
      <c r="AA172">
        <f t="shared" si="41"/>
        <v>1.447118852628488E-2</v>
      </c>
    </row>
    <row r="173" spans="3:27" x14ac:dyDescent="0.2">
      <c r="C173" s="35">
        <f t="shared" si="30"/>
        <v>3.8006660448688522E-2</v>
      </c>
      <c r="D173" s="35">
        <f t="shared" ref="D173:D195" si="42">G173/$B$18*100</f>
        <v>0.63344434081147538</v>
      </c>
      <c r="E173" t="s">
        <v>400</v>
      </c>
      <c r="F173" t="s">
        <v>85</v>
      </c>
      <c r="G173">
        <v>30331</v>
      </c>
      <c r="H173">
        <v>30451</v>
      </c>
      <c r="I173">
        <v>120</v>
      </c>
      <c r="J173" s="29" t="s">
        <v>6</v>
      </c>
      <c r="K173" s="2">
        <f t="shared" ref="K173:K195" si="43">I173/H173</f>
        <v>3.9407572821910609E-3</v>
      </c>
      <c r="L173" s="13">
        <f t="shared" ref="L173:L195" si="44">G173/$B$5</f>
        <v>6.432487721309622E-3</v>
      </c>
      <c r="M173" s="9">
        <f t="shared" ref="M173:M195" si="45">IF(J173="Sample",$B$10,$B$11)</f>
        <v>0.57228915662650603</v>
      </c>
      <c r="N173" s="19">
        <f t="shared" ref="N173:N195" si="46">M173/L173</f>
        <v>88.968557954742721</v>
      </c>
      <c r="O173" s="20">
        <f t="shared" ref="O173:O195" si="47">N173*25/MIN(N:N)</f>
        <v>181.08024395892232</v>
      </c>
      <c r="P173" s="19">
        <f t="shared" si="40"/>
        <v>362.16048791784465</v>
      </c>
      <c r="Q173" s="15">
        <f t="shared" ref="Q173:Q195" si="48">IF(P173&gt;30000,30000,P173)</f>
        <v>362.16048791784465</v>
      </c>
      <c r="R173" s="18">
        <f t="shared" ref="R173:R195" si="49">CEILING(Q173,25)</f>
        <v>375</v>
      </c>
      <c r="S173" s="7">
        <f t="shared" ref="S173:S195" si="50">R173/1000</f>
        <v>0.375</v>
      </c>
      <c r="T173" s="31"/>
      <c r="U173" s="17"/>
      <c r="V173" s="17"/>
      <c r="W173" s="17"/>
      <c r="Z173">
        <v>3.8006660448688522E-2</v>
      </c>
      <c r="AA173">
        <f t="shared" si="41"/>
        <v>1.4252497668258195E-2</v>
      </c>
    </row>
    <row r="174" spans="3:27" x14ac:dyDescent="0.2">
      <c r="C174" s="35">
        <f t="shared" si="30"/>
        <v>2.1075270254409424E-2</v>
      </c>
      <c r="D174" s="35">
        <f t="shared" si="42"/>
        <v>0.35125450424015708</v>
      </c>
      <c r="E174" t="s">
        <v>401</v>
      </c>
      <c r="F174" t="s">
        <v>86</v>
      </c>
      <c r="G174">
        <v>16819</v>
      </c>
      <c r="H174">
        <v>16906</v>
      </c>
      <c r="I174">
        <v>87</v>
      </c>
      <c r="J174" s="29" t="s">
        <v>6</v>
      </c>
      <c r="K174" s="2">
        <f t="shared" si="43"/>
        <v>5.1461019756299537E-3</v>
      </c>
      <c r="L174" s="13">
        <f t="shared" si="44"/>
        <v>3.5669121026245931E-3</v>
      </c>
      <c r="M174" s="9">
        <f t="shared" si="45"/>
        <v>0.57228915662650603</v>
      </c>
      <c r="N174" s="19">
        <f t="shared" si="46"/>
        <v>160.44386297195442</v>
      </c>
      <c r="O174" s="20">
        <f t="shared" si="47"/>
        <v>326.55597119436783</v>
      </c>
      <c r="P174" s="19">
        <f t="shared" si="40"/>
        <v>653.11194238873566</v>
      </c>
      <c r="Q174" s="15">
        <f t="shared" si="48"/>
        <v>653.11194238873566</v>
      </c>
      <c r="R174" s="18">
        <f t="shared" si="49"/>
        <v>675</v>
      </c>
      <c r="S174" s="7">
        <f t="shared" si="50"/>
        <v>0.67500000000000004</v>
      </c>
      <c r="T174" s="31"/>
      <c r="U174" s="17"/>
      <c r="V174" s="17"/>
      <c r="W174" s="17"/>
      <c r="Z174">
        <v>2.1075270254409424E-2</v>
      </c>
      <c r="AA174">
        <f t="shared" si="41"/>
        <v>1.4225807421726362E-2</v>
      </c>
    </row>
    <row r="175" spans="3:27" x14ac:dyDescent="0.2">
      <c r="C175" s="35">
        <f t="shared" si="30"/>
        <v>6.224716839039434E-2</v>
      </c>
      <c r="D175" s="35">
        <f t="shared" si="42"/>
        <v>1.0374528065065725</v>
      </c>
      <c r="E175" t="s">
        <v>402</v>
      </c>
      <c r="F175" t="s">
        <v>87</v>
      </c>
      <c r="G175">
        <v>49676</v>
      </c>
      <c r="H175">
        <v>50155</v>
      </c>
      <c r="I175">
        <v>479</v>
      </c>
      <c r="J175" s="29" t="s">
        <v>6</v>
      </c>
      <c r="K175" s="2">
        <f t="shared" si="43"/>
        <v>9.5503937792842195E-3</v>
      </c>
      <c r="L175" s="13">
        <f t="shared" si="44"/>
        <v>1.0535104679825156E-2</v>
      </c>
      <c r="M175" s="9">
        <f t="shared" si="45"/>
        <v>0.57228915662650603</v>
      </c>
      <c r="N175" s="19">
        <f t="shared" si="46"/>
        <v>54.322113924738325</v>
      </c>
      <c r="O175" s="20">
        <f t="shared" si="47"/>
        <v>110.56334808595845</v>
      </c>
      <c r="P175" s="19">
        <f t="shared" si="40"/>
        <v>221.1266961719169</v>
      </c>
      <c r="Q175" s="15">
        <f t="shared" si="48"/>
        <v>221.1266961719169</v>
      </c>
      <c r="R175" s="18">
        <f t="shared" si="49"/>
        <v>225</v>
      </c>
      <c r="S175" s="7">
        <f t="shared" si="50"/>
        <v>0.22500000000000001</v>
      </c>
      <c r="T175" s="31"/>
      <c r="U175" s="17"/>
      <c r="V175" s="17"/>
      <c r="W175" s="17"/>
      <c r="Z175">
        <v>6.224716839039434E-2</v>
      </c>
      <c r="AA175">
        <f t="shared" si="41"/>
        <v>1.4005612887838727E-2</v>
      </c>
    </row>
    <row r="176" spans="3:27" x14ac:dyDescent="0.2">
      <c r="C176" s="35">
        <f t="shared" si="30"/>
        <v>2.7424541577264084E-2</v>
      </c>
      <c r="D176" s="35">
        <f t="shared" si="42"/>
        <v>0.45707569295440142</v>
      </c>
      <c r="E176" t="s">
        <v>403</v>
      </c>
      <c r="F176" t="s">
        <v>88</v>
      </c>
      <c r="G176">
        <v>21886</v>
      </c>
      <c r="H176">
        <v>21983</v>
      </c>
      <c r="I176">
        <v>97</v>
      </c>
      <c r="J176" s="29" t="s">
        <v>6</v>
      </c>
      <c r="K176" s="2">
        <f t="shared" si="43"/>
        <v>4.4125005686212072E-3</v>
      </c>
      <c r="L176" s="13">
        <f t="shared" si="44"/>
        <v>4.6415029596314789E-3</v>
      </c>
      <c r="M176" s="9">
        <f t="shared" si="45"/>
        <v>0.57228915662650603</v>
      </c>
      <c r="N176" s="19">
        <f t="shared" si="46"/>
        <v>123.2982423158778</v>
      </c>
      <c r="O176" s="20">
        <f t="shared" si="47"/>
        <v>250.95242984182002</v>
      </c>
      <c r="P176" s="19">
        <f t="shared" si="40"/>
        <v>501.90485968364004</v>
      </c>
      <c r="Q176" s="15">
        <f t="shared" si="48"/>
        <v>501.90485968364004</v>
      </c>
      <c r="R176" s="18">
        <f t="shared" si="49"/>
        <v>525</v>
      </c>
      <c r="S176" s="7">
        <f t="shared" si="50"/>
        <v>0.52500000000000002</v>
      </c>
      <c r="T176" s="31"/>
      <c r="U176" s="17"/>
      <c r="V176" s="17"/>
      <c r="W176" s="17"/>
      <c r="Z176">
        <v>2.7424541577264084E-2</v>
      </c>
      <c r="AA176">
        <f t="shared" si="41"/>
        <v>1.4397884328063645E-2</v>
      </c>
    </row>
    <row r="177" spans="3:27" x14ac:dyDescent="0.2">
      <c r="C177" s="35">
        <f t="shared" si="30"/>
        <v>1.0463077865766019E-2</v>
      </c>
      <c r="D177" s="35">
        <f t="shared" si="42"/>
        <v>0.17438463109610033</v>
      </c>
      <c r="E177" t="s">
        <v>404</v>
      </c>
      <c r="F177" t="s">
        <v>89</v>
      </c>
      <c r="G177">
        <v>8350</v>
      </c>
      <c r="H177">
        <v>8383</v>
      </c>
      <c r="I177">
        <v>33</v>
      </c>
      <c r="J177" s="29" t="s">
        <v>6</v>
      </c>
      <c r="K177" s="2">
        <f t="shared" si="43"/>
        <v>3.936538232136467E-3</v>
      </c>
      <c r="L177" s="13">
        <f t="shared" si="44"/>
        <v>1.7708375085864411E-3</v>
      </c>
      <c r="M177" s="9">
        <f t="shared" si="45"/>
        <v>0.57228915662650603</v>
      </c>
      <c r="N177" s="19">
        <f t="shared" si="46"/>
        <v>323.1742911766828</v>
      </c>
      <c r="O177" s="20">
        <f t="shared" si="47"/>
        <v>657.76585383449969</v>
      </c>
      <c r="P177" s="19">
        <f t="shared" si="40"/>
        <v>1315.5317076689994</v>
      </c>
      <c r="Q177" s="15">
        <f t="shared" si="48"/>
        <v>1315.5317076689994</v>
      </c>
      <c r="R177" s="18">
        <f t="shared" si="49"/>
        <v>1325</v>
      </c>
      <c r="S177" s="7">
        <f t="shared" si="50"/>
        <v>1.325</v>
      </c>
      <c r="T177" s="31"/>
      <c r="U177" s="17"/>
      <c r="V177" s="17"/>
      <c r="W177" s="17"/>
      <c r="Z177">
        <v>1.0463077865766019E-2</v>
      </c>
      <c r="AA177">
        <f t="shared" si="41"/>
        <v>1.3863578172139976E-2</v>
      </c>
    </row>
    <row r="178" spans="3:27" x14ac:dyDescent="0.2">
      <c r="C178" s="35">
        <f t="shared" si="30"/>
        <v>8.7643000618595548E-2</v>
      </c>
      <c r="D178" s="35">
        <f t="shared" si="42"/>
        <v>1.4607166769765925</v>
      </c>
      <c r="E178" t="s">
        <v>405</v>
      </c>
      <c r="F178" t="s">
        <v>90</v>
      </c>
      <c r="G178">
        <v>69943</v>
      </c>
      <c r="H178">
        <v>70447</v>
      </c>
      <c r="I178">
        <v>504</v>
      </c>
      <c r="J178" s="29" t="s">
        <v>6</v>
      </c>
      <c r="K178" s="2">
        <f t="shared" si="43"/>
        <v>7.1543145911110483E-3</v>
      </c>
      <c r="L178" s="13">
        <f t="shared" si="44"/>
        <v>1.4833256031504366E-2</v>
      </c>
      <c r="M178" s="9">
        <f t="shared" si="45"/>
        <v>0.57228915662650603</v>
      </c>
      <c r="N178" s="19">
        <f t="shared" si="46"/>
        <v>38.581492519984863</v>
      </c>
      <c r="O178" s="20">
        <f t="shared" si="47"/>
        <v>78.52601231743094</v>
      </c>
      <c r="P178" s="19">
        <f t="shared" si="40"/>
        <v>157.05202463486188</v>
      </c>
      <c r="Q178" s="15">
        <f t="shared" si="48"/>
        <v>157.05202463486188</v>
      </c>
      <c r="R178" s="18">
        <f t="shared" si="49"/>
        <v>175</v>
      </c>
      <c r="S178" s="7">
        <f t="shared" si="50"/>
        <v>0.17499999999999999</v>
      </c>
      <c r="T178" s="31"/>
      <c r="U178" s="17"/>
      <c r="Z178">
        <v>8.7643000618595548E-2</v>
      </c>
      <c r="AA178">
        <f t="shared" si="41"/>
        <v>1.5337525108254219E-2</v>
      </c>
    </row>
    <row r="179" spans="3:27" x14ac:dyDescent="0.2">
      <c r="C179" s="35">
        <f t="shared" si="30"/>
        <v>2.8015987415903797E-2</v>
      </c>
      <c r="D179" s="35">
        <f t="shared" si="42"/>
        <v>0.46693312359839656</v>
      </c>
      <c r="E179" t="s">
        <v>406</v>
      </c>
      <c r="F179" t="s">
        <v>91</v>
      </c>
      <c r="G179">
        <v>22358</v>
      </c>
      <c r="H179">
        <v>22602</v>
      </c>
      <c r="I179">
        <v>244</v>
      </c>
      <c r="J179" s="29" t="s">
        <v>6</v>
      </c>
      <c r="K179" s="2">
        <f t="shared" si="43"/>
        <v>1.0795504822582073E-2</v>
      </c>
      <c r="L179" s="13">
        <f t="shared" si="44"/>
        <v>4.741602996044988E-3</v>
      </c>
      <c r="M179" s="9">
        <f t="shared" si="45"/>
        <v>0.57228915662650603</v>
      </c>
      <c r="N179" s="19">
        <f t="shared" si="46"/>
        <v>120.69529167748911</v>
      </c>
      <c r="O179" s="20">
        <f t="shared" si="47"/>
        <v>245.65457015466825</v>
      </c>
      <c r="P179" s="19">
        <f t="shared" si="40"/>
        <v>491.3091403093365</v>
      </c>
      <c r="Q179" s="15">
        <f t="shared" si="48"/>
        <v>491.3091403093365</v>
      </c>
      <c r="R179" s="18">
        <f t="shared" si="49"/>
        <v>500</v>
      </c>
      <c r="S179" s="7">
        <f t="shared" si="50"/>
        <v>0.5</v>
      </c>
      <c r="T179" s="31"/>
      <c r="U179" s="17"/>
      <c r="Z179">
        <v>2.8015987415903797E-2</v>
      </c>
      <c r="AA179">
        <f t="shared" si="41"/>
        <v>1.4007993707951898E-2</v>
      </c>
    </row>
    <row r="180" spans="3:27" x14ac:dyDescent="0.2">
      <c r="C180" s="35">
        <f t="shared" si="30"/>
        <v>6.2095547741082058E-2</v>
      </c>
      <c r="D180" s="35">
        <f t="shared" si="42"/>
        <v>1.0349257956847009</v>
      </c>
      <c r="E180" t="s">
        <v>407</v>
      </c>
      <c r="F180" t="s">
        <v>92</v>
      </c>
      <c r="G180">
        <v>49555</v>
      </c>
      <c r="H180">
        <v>49964</v>
      </c>
      <c r="I180">
        <v>409</v>
      </c>
      <c r="J180" s="29" t="s">
        <v>6</v>
      </c>
      <c r="K180" s="2">
        <f t="shared" si="43"/>
        <v>8.1858938435673684E-3</v>
      </c>
      <c r="L180" s="13">
        <f t="shared" si="44"/>
        <v>1.0509443441676777E-2</v>
      </c>
      <c r="M180" s="9">
        <f t="shared" si="45"/>
        <v>0.57228915662650603</v>
      </c>
      <c r="N180" s="19">
        <f t="shared" si="46"/>
        <v>54.454753936541245</v>
      </c>
      <c r="O180" s="20">
        <f t="shared" si="47"/>
        <v>110.83331408572441</v>
      </c>
      <c r="P180" s="19">
        <f t="shared" si="40"/>
        <v>221.66662817144882</v>
      </c>
      <c r="Q180" s="15">
        <f t="shared" si="48"/>
        <v>221.66662817144882</v>
      </c>
      <c r="R180" s="18">
        <f t="shared" si="49"/>
        <v>225</v>
      </c>
      <c r="S180" s="7">
        <f t="shared" si="50"/>
        <v>0.22500000000000001</v>
      </c>
      <c r="T180" s="31"/>
      <c r="U180" s="17"/>
      <c r="Z180">
        <v>6.2095547741082058E-2</v>
      </c>
      <c r="AA180">
        <f t="shared" si="41"/>
        <v>1.3971498241743463E-2</v>
      </c>
    </row>
    <row r="181" spans="3:27" x14ac:dyDescent="0.2">
      <c r="C181" s="35">
        <f t="shared" si="30"/>
        <v>3.4380295497367944E-2</v>
      </c>
      <c r="D181" s="35">
        <f t="shared" si="42"/>
        <v>0.57300492495613231</v>
      </c>
      <c r="E181" t="s">
        <v>408</v>
      </c>
      <c r="F181" t="s">
        <v>93</v>
      </c>
      <c r="G181">
        <v>27437</v>
      </c>
      <c r="H181">
        <v>27849</v>
      </c>
      <c r="I181">
        <v>412</v>
      </c>
      <c r="J181" s="29" t="s">
        <v>6</v>
      </c>
      <c r="K181" s="2">
        <f t="shared" si="43"/>
        <v>1.4794068009623325E-2</v>
      </c>
      <c r="L181" s="13">
        <f t="shared" si="44"/>
        <v>5.8187387692318782E-3</v>
      </c>
      <c r="M181" s="9">
        <f t="shared" si="45"/>
        <v>0.57228915662650603</v>
      </c>
      <c r="N181" s="19">
        <f t="shared" si="46"/>
        <v>98.352783880355048</v>
      </c>
      <c r="O181" s="20">
        <f t="shared" si="47"/>
        <v>200.1802266836051</v>
      </c>
      <c r="P181" s="19">
        <f t="shared" si="40"/>
        <v>400.3604533672102</v>
      </c>
      <c r="Q181" s="15">
        <f t="shared" si="48"/>
        <v>400.3604533672102</v>
      </c>
      <c r="R181" s="18">
        <f t="shared" si="49"/>
        <v>425</v>
      </c>
      <c r="S181" s="7">
        <f t="shared" si="50"/>
        <v>0.42499999999999999</v>
      </c>
      <c r="T181" s="31"/>
      <c r="U181" s="17"/>
      <c r="Z181">
        <v>3.4380295497367944E-2</v>
      </c>
      <c r="AA181">
        <f t="shared" si="41"/>
        <v>1.4611625586381375E-2</v>
      </c>
    </row>
    <row r="182" spans="3:27" s="17" customFormat="1" x14ac:dyDescent="0.2">
      <c r="C182" s="35">
        <f t="shared" si="30"/>
        <v>2.6423344066515937E-2</v>
      </c>
      <c r="D182" s="35">
        <f t="shared" si="42"/>
        <v>0.4403890677752656</v>
      </c>
      <c r="E182" t="s">
        <v>240</v>
      </c>
      <c r="F182" s="17" t="s">
        <v>127</v>
      </c>
      <c r="G182" s="17">
        <v>21087</v>
      </c>
      <c r="H182">
        <v>21228</v>
      </c>
      <c r="I182">
        <v>141</v>
      </c>
      <c r="J182" s="29" t="s">
        <v>7</v>
      </c>
      <c r="K182" s="2">
        <f t="shared" si="43"/>
        <v>6.6421707179197291E-3</v>
      </c>
      <c r="L182" s="13">
        <f t="shared" si="44"/>
        <v>4.4720539573128481E-3</v>
      </c>
      <c r="M182" s="9">
        <f t="shared" si="45"/>
        <v>0.16666666666666666</v>
      </c>
      <c r="N182" s="19">
        <f t="shared" si="46"/>
        <v>37.268482951581547</v>
      </c>
      <c r="O182" s="20">
        <f t="shared" si="47"/>
        <v>75.853606487409309</v>
      </c>
      <c r="P182" s="19">
        <f t="shared" si="40"/>
        <v>151.70721297481862</v>
      </c>
      <c r="Q182" s="15">
        <f t="shared" si="48"/>
        <v>151.70721297481862</v>
      </c>
      <c r="R182" s="18">
        <f t="shared" si="49"/>
        <v>175</v>
      </c>
      <c r="S182" s="7">
        <f t="shared" si="50"/>
        <v>0.17499999999999999</v>
      </c>
      <c r="T182" s="31"/>
      <c r="Z182" s="17">
        <v>2.6423344066515937E-2</v>
      </c>
      <c r="AA182">
        <f t="shared" si="41"/>
        <v>4.6240852116402886E-3</v>
      </c>
    </row>
    <row r="183" spans="3:27" x14ac:dyDescent="0.2">
      <c r="C183" s="35">
        <f t="shared" si="30"/>
        <v>8.0172237716116868E-2</v>
      </c>
      <c r="D183" s="35">
        <f t="shared" si="42"/>
        <v>1.336203961935281</v>
      </c>
      <c r="E183" t="s">
        <v>241</v>
      </c>
      <c r="F183" t="s">
        <v>222</v>
      </c>
      <c r="G183">
        <v>63981</v>
      </c>
      <c r="H183">
        <v>64636</v>
      </c>
      <c r="I183">
        <v>655</v>
      </c>
      <c r="J183" s="29" t="s">
        <v>7</v>
      </c>
      <c r="K183" s="2">
        <f t="shared" si="43"/>
        <v>1.0133671638096416E-2</v>
      </c>
      <c r="L183" s="13">
        <f t="shared" si="44"/>
        <v>1.3568856842738813E-2</v>
      </c>
      <c r="M183" s="9">
        <f t="shared" si="45"/>
        <v>0.16666666666666666</v>
      </c>
      <c r="N183" s="19">
        <f t="shared" si="46"/>
        <v>12.283029336834373</v>
      </c>
      <c r="O183" s="20">
        <f t="shared" si="47"/>
        <v>25</v>
      </c>
      <c r="P183" s="19">
        <f t="shared" si="40"/>
        <v>50</v>
      </c>
      <c r="Q183" s="15">
        <f t="shared" si="48"/>
        <v>50</v>
      </c>
      <c r="R183" s="18">
        <f t="shared" si="49"/>
        <v>50</v>
      </c>
      <c r="S183" s="7">
        <f t="shared" si="50"/>
        <v>0.05</v>
      </c>
      <c r="T183" s="31"/>
      <c r="U183" s="17"/>
      <c r="Z183">
        <v>8.0172237716116868E-2</v>
      </c>
      <c r="AA183">
        <f t="shared" si="41"/>
        <v>4.0086118858058432E-3</v>
      </c>
    </row>
    <row r="184" spans="3:27" x14ac:dyDescent="0.2">
      <c r="C184" s="35">
        <f t="shared" si="30"/>
        <v>9.6498398376364206E-3</v>
      </c>
      <c r="D184" s="35">
        <f t="shared" si="42"/>
        <v>0.16083066396060702</v>
      </c>
      <c r="E184" t="s">
        <v>242</v>
      </c>
      <c r="F184" t="s">
        <v>128</v>
      </c>
      <c r="G184">
        <v>7701</v>
      </c>
      <c r="H184">
        <v>7862</v>
      </c>
      <c r="I184">
        <v>161</v>
      </c>
      <c r="J184" s="29" t="s">
        <v>7</v>
      </c>
      <c r="K184" s="2">
        <f t="shared" si="43"/>
        <v>2.0478249809208853E-2</v>
      </c>
      <c r="L184" s="13">
        <f t="shared" si="44"/>
        <v>1.6331999585178663E-3</v>
      </c>
      <c r="M184" s="9">
        <f t="shared" si="45"/>
        <v>0.16666666666666666</v>
      </c>
      <c r="N184" s="19">
        <f t="shared" si="46"/>
        <v>102.04914946110894</v>
      </c>
      <c r="O184" s="20">
        <f t="shared" si="47"/>
        <v>207.70354499415657</v>
      </c>
      <c r="P184" s="19">
        <f t="shared" si="40"/>
        <v>415.40708998831315</v>
      </c>
      <c r="Q184" s="15">
        <f t="shared" si="48"/>
        <v>415.40708998831315</v>
      </c>
      <c r="R184" s="18">
        <f t="shared" si="49"/>
        <v>425</v>
      </c>
      <c r="S184" s="7">
        <f t="shared" si="50"/>
        <v>0.42499999999999999</v>
      </c>
      <c r="T184" s="31"/>
      <c r="U184" s="17"/>
      <c r="Z184">
        <v>9.6498398376364206E-3</v>
      </c>
      <c r="AA184">
        <f t="shared" si="41"/>
        <v>4.1011819309954784E-3</v>
      </c>
    </row>
    <row r="185" spans="3:27" x14ac:dyDescent="0.2">
      <c r="C185" s="35">
        <f t="shared" si="30"/>
        <v>1.618957676954455E-2</v>
      </c>
      <c r="D185" s="35">
        <f t="shared" si="42"/>
        <v>0.26982627949240917</v>
      </c>
      <c r="E185" t="s">
        <v>243</v>
      </c>
      <c r="F185" t="s">
        <v>112</v>
      </c>
      <c r="G185">
        <v>12920</v>
      </c>
      <c r="H185">
        <v>13241</v>
      </c>
      <c r="I185">
        <v>321</v>
      </c>
      <c r="J185" s="29" t="s">
        <v>7</v>
      </c>
      <c r="K185" s="2">
        <f t="shared" si="43"/>
        <v>2.4242881957556077E-2</v>
      </c>
      <c r="L185" s="13">
        <f t="shared" si="44"/>
        <v>2.7400264204714754E-3</v>
      </c>
      <c r="M185" s="9">
        <f t="shared" si="45"/>
        <v>0.16666666666666666</v>
      </c>
      <c r="N185" s="19">
        <f t="shared" si="46"/>
        <v>60.826664086687302</v>
      </c>
      <c r="O185" s="20">
        <f t="shared" si="47"/>
        <v>123.80224458204334</v>
      </c>
      <c r="P185" s="19">
        <f t="shared" si="40"/>
        <v>247.60448916408669</v>
      </c>
      <c r="Q185" s="15">
        <f t="shared" si="48"/>
        <v>247.60448916408669</v>
      </c>
      <c r="R185" s="18">
        <f t="shared" si="49"/>
        <v>250</v>
      </c>
      <c r="S185" s="7">
        <f t="shared" si="50"/>
        <v>0.25</v>
      </c>
      <c r="T185" s="31"/>
      <c r="U185" s="17"/>
      <c r="Z185">
        <v>1.618957676954455E-2</v>
      </c>
      <c r="AA185">
        <f t="shared" si="41"/>
        <v>4.0473941923861376E-3</v>
      </c>
    </row>
    <row r="186" spans="3:27" x14ac:dyDescent="0.2">
      <c r="C186" s="35">
        <f t="shared" si="30"/>
        <v>5.3004574098431453E-4</v>
      </c>
      <c r="D186" s="35">
        <f t="shared" si="42"/>
        <v>8.8340956830719099E-3</v>
      </c>
      <c r="E186" t="s">
        <v>244</v>
      </c>
      <c r="F186" t="s">
        <v>223</v>
      </c>
      <c r="G186">
        <v>423</v>
      </c>
      <c r="H186">
        <v>683</v>
      </c>
      <c r="I186">
        <v>260</v>
      </c>
      <c r="J186" s="29" t="s">
        <v>7</v>
      </c>
      <c r="K186" s="2">
        <f t="shared" si="43"/>
        <v>0.38067349926793559</v>
      </c>
      <c r="L186" s="13">
        <f t="shared" si="44"/>
        <v>8.9708295345157445E-5</v>
      </c>
      <c r="M186" s="9">
        <f t="shared" si="45"/>
        <v>0.16666666666666666</v>
      </c>
      <c r="N186" s="19">
        <f t="shared" si="46"/>
        <v>1857.8735224586285</v>
      </c>
      <c r="O186" s="20">
        <f t="shared" si="47"/>
        <v>3781.3829787234035</v>
      </c>
      <c r="P186" s="19">
        <f t="shared" si="40"/>
        <v>7562.7659574468071</v>
      </c>
      <c r="Q186" s="15">
        <f t="shared" si="48"/>
        <v>7562.7659574468071</v>
      </c>
      <c r="R186" s="18">
        <f t="shared" si="49"/>
        <v>7575</v>
      </c>
      <c r="S186" s="7">
        <f t="shared" si="50"/>
        <v>7.5750000000000002</v>
      </c>
      <c r="T186" s="31">
        <f>SUM(S167:S186)-S168</f>
        <v>14.925000000000004</v>
      </c>
      <c r="U186" s="17"/>
      <c r="Z186">
        <v>5.3004574098431453E-4</v>
      </c>
      <c r="AA186">
        <f t="shared" si="41"/>
        <v>4.0150964879561825E-3</v>
      </c>
    </row>
    <row r="187" spans="3:27" x14ac:dyDescent="0.2">
      <c r="C187" s="35">
        <f t="shared" si="30"/>
        <v>4.1351086176081272E-3</v>
      </c>
      <c r="D187" s="35">
        <f t="shared" si="42"/>
        <v>6.8918476960135464E-2</v>
      </c>
      <c r="E187" t="s">
        <v>245</v>
      </c>
      <c r="F187" t="s">
        <v>113</v>
      </c>
      <c r="G187">
        <v>3300</v>
      </c>
      <c r="H187">
        <v>3665</v>
      </c>
      <c r="I187">
        <v>365</v>
      </c>
      <c r="J187" s="29" t="s">
        <v>7</v>
      </c>
      <c r="K187" s="2">
        <f t="shared" si="43"/>
        <v>9.9590723055934513E-2</v>
      </c>
      <c r="L187" s="13">
        <f t="shared" si="44"/>
        <v>6.9985194950122822E-4</v>
      </c>
      <c r="M187" s="9">
        <f t="shared" si="45"/>
        <v>0.16666666666666666</v>
      </c>
      <c r="N187" s="19">
        <f t="shared" si="46"/>
        <v>238.14560606060604</v>
      </c>
      <c r="O187" s="20">
        <f t="shared" si="47"/>
        <v>484.70454545454544</v>
      </c>
      <c r="P187" s="19">
        <f t="shared" si="40"/>
        <v>969.40909090909088</v>
      </c>
      <c r="Q187" s="15">
        <f t="shared" si="48"/>
        <v>969.40909090909088</v>
      </c>
      <c r="R187" s="18">
        <f t="shared" si="49"/>
        <v>975</v>
      </c>
      <c r="S187" s="7">
        <f t="shared" si="50"/>
        <v>0.97499999999999998</v>
      </c>
      <c r="T187" s="31"/>
      <c r="U187" s="17"/>
      <c r="Z187">
        <v>4.1351086176081272E-3</v>
      </c>
      <c r="AA187">
        <f t="shared" si="41"/>
        <v>4.0317309021679236E-3</v>
      </c>
    </row>
    <row r="188" spans="3:27" x14ac:dyDescent="0.2">
      <c r="C188" s="35">
        <f t="shared" si="30"/>
        <v>1.0901649991875975E-3</v>
      </c>
      <c r="D188" s="35">
        <f t="shared" si="42"/>
        <v>1.8169416653126623E-2</v>
      </c>
      <c r="E188" t="s">
        <v>246</v>
      </c>
      <c r="F188" t="s">
        <v>224</v>
      </c>
      <c r="G188">
        <v>870</v>
      </c>
      <c r="H188">
        <v>1068</v>
      </c>
      <c r="I188">
        <v>198</v>
      </c>
      <c r="J188" s="29" t="s">
        <v>7</v>
      </c>
      <c r="K188" s="2">
        <f t="shared" si="43"/>
        <v>0.1853932584269663</v>
      </c>
      <c r="L188" s="13">
        <f t="shared" si="44"/>
        <v>1.845064230503238E-4</v>
      </c>
      <c r="M188" s="9">
        <f t="shared" si="45"/>
        <v>0.16666666666666666</v>
      </c>
      <c r="N188" s="19">
        <f t="shared" si="46"/>
        <v>903.31091954022986</v>
      </c>
      <c r="O188" s="20">
        <f t="shared" si="47"/>
        <v>1838.5344827586205</v>
      </c>
      <c r="P188" s="19">
        <f t="shared" si="40"/>
        <v>3677.0689655172409</v>
      </c>
      <c r="Q188" s="15">
        <f t="shared" si="48"/>
        <v>3677.0689655172409</v>
      </c>
      <c r="R188" s="18">
        <f t="shared" si="49"/>
        <v>3700</v>
      </c>
      <c r="S188" s="7">
        <f t="shared" si="50"/>
        <v>3.7</v>
      </c>
      <c r="T188" s="31"/>
      <c r="U188" s="17"/>
      <c r="Z188">
        <v>1.0901649991875975E-3</v>
      </c>
      <c r="AA188">
        <f t="shared" si="41"/>
        <v>4.0336104969941108E-3</v>
      </c>
    </row>
    <row r="189" spans="3:27" x14ac:dyDescent="0.2">
      <c r="C189" s="35">
        <f t="shared" si="30"/>
        <v>3.6038098134063569E-3</v>
      </c>
      <c r="D189" s="35">
        <f t="shared" si="42"/>
        <v>6.0063496890105941E-2</v>
      </c>
      <c r="E189" t="s">
        <v>247</v>
      </c>
      <c r="F189" t="s">
        <v>114</v>
      </c>
      <c r="G189">
        <v>2876</v>
      </c>
      <c r="H189">
        <v>3246</v>
      </c>
      <c r="I189">
        <v>370</v>
      </c>
      <c r="J189" s="29" t="s">
        <v>7</v>
      </c>
      <c r="K189" s="2">
        <f t="shared" si="43"/>
        <v>0.11398644485520641</v>
      </c>
      <c r="L189" s="13">
        <f t="shared" si="44"/>
        <v>6.0993157780773707E-4</v>
      </c>
      <c r="M189" s="9">
        <f t="shared" si="45"/>
        <v>0.16666666666666666</v>
      </c>
      <c r="N189" s="19">
        <f t="shared" si="46"/>
        <v>273.25469401947151</v>
      </c>
      <c r="O189" s="20">
        <f t="shared" si="47"/>
        <v>556.16307371349103</v>
      </c>
      <c r="P189" s="19">
        <f t="shared" si="40"/>
        <v>1112.3261474269821</v>
      </c>
      <c r="Q189" s="15">
        <f t="shared" si="48"/>
        <v>1112.3261474269821</v>
      </c>
      <c r="R189" s="18">
        <f t="shared" si="49"/>
        <v>1125</v>
      </c>
      <c r="S189" s="7">
        <f t="shared" si="50"/>
        <v>1.125</v>
      </c>
      <c r="T189" s="31"/>
      <c r="U189" s="17"/>
      <c r="Z189">
        <v>3.6038098134063569E-3</v>
      </c>
      <c r="AA189">
        <f t="shared" si="41"/>
        <v>4.0542860400821518E-3</v>
      </c>
    </row>
    <row r="190" spans="3:27" x14ac:dyDescent="0.2">
      <c r="C190" s="35">
        <f t="shared" si="30"/>
        <v>3.1852866987757155E-3</v>
      </c>
      <c r="D190" s="35">
        <f t="shared" si="42"/>
        <v>5.3088111646261926E-2</v>
      </c>
      <c r="E190" t="s">
        <v>248</v>
      </c>
      <c r="F190" t="s">
        <v>115</v>
      </c>
      <c r="G190">
        <v>2542</v>
      </c>
      <c r="H190">
        <v>2747</v>
      </c>
      <c r="I190">
        <v>205</v>
      </c>
      <c r="J190" s="29" t="s">
        <v>7</v>
      </c>
      <c r="K190" s="2">
        <f t="shared" si="43"/>
        <v>7.4626865671641784E-2</v>
      </c>
      <c r="L190" s="13">
        <f t="shared" si="44"/>
        <v>5.3909807746427946E-4</v>
      </c>
      <c r="M190" s="9">
        <f t="shared" si="45"/>
        <v>0.16666666666666666</v>
      </c>
      <c r="N190" s="19">
        <f t="shared" si="46"/>
        <v>309.15833988985048</v>
      </c>
      <c r="O190" s="20">
        <f t="shared" si="47"/>
        <v>629.23878835562539</v>
      </c>
      <c r="P190" s="19">
        <f t="shared" si="40"/>
        <v>1258.4775767112508</v>
      </c>
      <c r="Q190" s="15">
        <f t="shared" si="48"/>
        <v>1258.4775767112508</v>
      </c>
      <c r="R190" s="18">
        <f t="shared" si="49"/>
        <v>1275</v>
      </c>
      <c r="S190" s="7">
        <f t="shared" si="50"/>
        <v>1.2749999999999999</v>
      </c>
      <c r="T190" s="31"/>
      <c r="U190" s="17"/>
      <c r="Z190">
        <v>3.1852866987757155E-3</v>
      </c>
      <c r="AA190">
        <f t="shared" si="41"/>
        <v>4.0612405409390373E-3</v>
      </c>
    </row>
    <row r="191" spans="3:27" x14ac:dyDescent="0.2">
      <c r="C191" s="35">
        <f t="shared" si="30"/>
        <v>3.7529243362837404E-3</v>
      </c>
      <c r="D191" s="35">
        <f t="shared" si="42"/>
        <v>6.2548738938062343E-2</v>
      </c>
      <c r="E191" t="s">
        <v>249</v>
      </c>
      <c r="F191" t="s">
        <v>116</v>
      </c>
      <c r="G191">
        <v>2995</v>
      </c>
      <c r="H191">
        <v>4127</v>
      </c>
      <c r="I191">
        <v>1132</v>
      </c>
      <c r="J191" s="29" t="s">
        <v>7</v>
      </c>
      <c r="K191" s="2">
        <f t="shared" si="43"/>
        <v>0.27429125272595106</v>
      </c>
      <c r="L191" s="13">
        <f t="shared" si="44"/>
        <v>6.351686632594481E-4</v>
      </c>
      <c r="M191" s="9">
        <f t="shared" si="45"/>
        <v>0.16666666666666666</v>
      </c>
      <c r="N191" s="19">
        <f t="shared" si="46"/>
        <v>262.39749582637728</v>
      </c>
      <c r="O191" s="20">
        <f t="shared" si="47"/>
        <v>534.06510851419023</v>
      </c>
      <c r="P191" s="19">
        <f t="shared" si="40"/>
        <v>1068.1302170283805</v>
      </c>
      <c r="Q191" s="15">
        <f t="shared" si="48"/>
        <v>1068.1302170283805</v>
      </c>
      <c r="R191" s="18">
        <f t="shared" si="49"/>
        <v>1075</v>
      </c>
      <c r="S191" s="7">
        <f t="shared" si="50"/>
        <v>1.075</v>
      </c>
      <c r="T191" s="31"/>
      <c r="U191" s="17"/>
      <c r="Z191">
        <v>3.7529243362837404E-3</v>
      </c>
      <c r="AA191">
        <f t="shared" si="41"/>
        <v>4.0343936615050207E-3</v>
      </c>
    </row>
    <row r="192" spans="3:27" x14ac:dyDescent="0.2">
      <c r="C192" s="35">
        <f t="shared" si="30"/>
        <v>2.2755628029019273E-3</v>
      </c>
      <c r="D192" s="35">
        <f t="shared" si="42"/>
        <v>3.7926046715032122E-2</v>
      </c>
      <c r="E192" t="s">
        <v>250</v>
      </c>
      <c r="F192" t="s">
        <v>117</v>
      </c>
      <c r="G192">
        <v>1816</v>
      </c>
      <c r="H192">
        <v>2131</v>
      </c>
      <c r="I192">
        <v>315</v>
      </c>
      <c r="J192" s="29" t="s">
        <v>7</v>
      </c>
      <c r="K192" s="2">
        <f t="shared" si="43"/>
        <v>0.14781792585640544</v>
      </c>
      <c r="L192" s="13">
        <f t="shared" si="44"/>
        <v>3.8513064857400924E-4</v>
      </c>
      <c r="M192" s="9">
        <f t="shared" si="45"/>
        <v>0.16666666666666666</v>
      </c>
      <c r="N192" s="19">
        <f t="shared" si="46"/>
        <v>432.75357929515417</v>
      </c>
      <c r="O192" s="20">
        <f t="shared" si="47"/>
        <v>880.79570484581495</v>
      </c>
      <c r="P192" s="19">
        <f t="shared" si="40"/>
        <v>1761.5914096916299</v>
      </c>
      <c r="Q192" s="15">
        <f t="shared" si="48"/>
        <v>1761.5914096916299</v>
      </c>
      <c r="R192" s="18">
        <f t="shared" si="49"/>
        <v>1775</v>
      </c>
      <c r="S192" s="7">
        <f t="shared" si="50"/>
        <v>1.7749999999999999</v>
      </c>
      <c r="T192" s="31"/>
      <c r="U192" s="17"/>
      <c r="Z192">
        <v>2.2755628029019273E-3</v>
      </c>
      <c r="AA192">
        <f t="shared" si="41"/>
        <v>4.0391239751509204E-3</v>
      </c>
    </row>
    <row r="193" spans="3:27" x14ac:dyDescent="0.2">
      <c r="C193" s="35">
        <f t="shared" si="30"/>
        <v>2.2931056879463259E-3</v>
      </c>
      <c r="D193" s="35">
        <f t="shared" si="42"/>
        <v>3.821842813243876E-2</v>
      </c>
      <c r="E193" t="s">
        <v>251</v>
      </c>
      <c r="F193" t="s">
        <v>118</v>
      </c>
      <c r="G193">
        <v>1830</v>
      </c>
      <c r="H193">
        <v>2498</v>
      </c>
      <c r="I193">
        <v>668</v>
      </c>
      <c r="J193" s="29" t="s">
        <v>7</v>
      </c>
      <c r="K193" s="2">
        <f t="shared" si="43"/>
        <v>0.26741393114491591</v>
      </c>
      <c r="L193" s="13">
        <f t="shared" si="44"/>
        <v>3.880997174506811E-4</v>
      </c>
      <c r="M193" s="9">
        <f t="shared" si="45"/>
        <v>0.16666666666666666</v>
      </c>
      <c r="N193" s="19">
        <f t="shared" si="46"/>
        <v>429.44289617486339</v>
      </c>
      <c r="O193" s="20">
        <f t="shared" si="47"/>
        <v>874.05737704918033</v>
      </c>
      <c r="P193" s="19">
        <f t="shared" si="40"/>
        <v>1748.1147540983607</v>
      </c>
      <c r="Q193" s="15">
        <f t="shared" si="48"/>
        <v>1748.1147540983607</v>
      </c>
      <c r="R193" s="18">
        <f t="shared" si="49"/>
        <v>1750</v>
      </c>
      <c r="S193" s="7">
        <f t="shared" si="50"/>
        <v>1.75</v>
      </c>
      <c r="T193" s="31"/>
      <c r="U193" s="17"/>
      <c r="Z193">
        <v>2.2931056879463259E-3</v>
      </c>
      <c r="AA193">
        <f t="shared" si="41"/>
        <v>4.0129349539060706E-3</v>
      </c>
    </row>
    <row r="194" spans="3:27" x14ac:dyDescent="0.2">
      <c r="C194" s="35">
        <f t="shared" si="30"/>
        <v>1.8357376135745174E-3</v>
      </c>
      <c r="D194" s="35">
        <f t="shared" si="42"/>
        <v>3.0595626892908623E-2</v>
      </c>
      <c r="E194" t="s">
        <v>252</v>
      </c>
      <c r="F194" t="s">
        <v>119</v>
      </c>
      <c r="G194">
        <v>1465</v>
      </c>
      <c r="H194">
        <v>1603</v>
      </c>
      <c r="I194">
        <v>138</v>
      </c>
      <c r="J194" s="29" t="s">
        <v>7</v>
      </c>
      <c r="K194" s="2">
        <f t="shared" si="43"/>
        <v>8.608858390517779E-2</v>
      </c>
      <c r="L194" s="13">
        <f t="shared" si="44"/>
        <v>3.1069185030887858E-4</v>
      </c>
      <c r="M194" s="9">
        <f t="shared" si="45"/>
        <v>0.16666666666666666</v>
      </c>
      <c r="N194" s="19">
        <f t="shared" si="46"/>
        <v>536.43720136518778</v>
      </c>
      <c r="O194" s="20">
        <f t="shared" si="47"/>
        <v>1091.8259385665531</v>
      </c>
      <c r="P194" s="19">
        <f t="shared" ref="P194:P225" si="51">O194*$W$1</f>
        <v>2183.6518771331062</v>
      </c>
      <c r="Q194" s="15">
        <f t="shared" si="48"/>
        <v>2183.6518771331062</v>
      </c>
      <c r="R194" s="18">
        <f t="shared" si="49"/>
        <v>2200</v>
      </c>
      <c r="S194" s="7">
        <f t="shared" si="50"/>
        <v>2.2000000000000002</v>
      </c>
      <c r="T194" s="31"/>
      <c r="U194" s="17"/>
      <c r="Z194">
        <v>1.8357376135745174E-3</v>
      </c>
      <c r="AA194">
        <f t="shared" ref="AA194:AA225" si="52">Z194*S194</f>
        <v>4.0386227498639387E-3</v>
      </c>
    </row>
    <row r="195" spans="3:27" x14ac:dyDescent="0.2">
      <c r="C195" s="35">
        <f t="shared" ref="C195:C197" si="53">6*D195/100</f>
        <v>2.3394690269922347E-3</v>
      </c>
      <c r="D195" s="35">
        <f t="shared" si="42"/>
        <v>3.899115044987058E-2</v>
      </c>
      <c r="E195" t="s">
        <v>253</v>
      </c>
      <c r="F195" t="s">
        <v>120</v>
      </c>
      <c r="G195">
        <v>1867</v>
      </c>
      <c r="H195">
        <v>2067</v>
      </c>
      <c r="I195">
        <v>200</v>
      </c>
      <c r="J195" s="29" t="s">
        <v>7</v>
      </c>
      <c r="K195" s="2">
        <f t="shared" si="43"/>
        <v>9.6758587324625056E-2</v>
      </c>
      <c r="L195" s="13">
        <f t="shared" si="44"/>
        <v>3.9594654233902823E-4</v>
      </c>
      <c r="M195" s="9">
        <f t="shared" si="45"/>
        <v>0.16666666666666666</v>
      </c>
      <c r="N195" s="19">
        <f t="shared" si="46"/>
        <v>420.93224424209961</v>
      </c>
      <c r="O195" s="20">
        <f t="shared" si="47"/>
        <v>856.73540439207284</v>
      </c>
      <c r="P195" s="19">
        <f t="shared" si="51"/>
        <v>1713.4708087841457</v>
      </c>
      <c r="Q195" s="15">
        <f t="shared" si="48"/>
        <v>1713.4708087841457</v>
      </c>
      <c r="R195" s="18">
        <f t="shared" si="49"/>
        <v>1725</v>
      </c>
      <c r="S195" s="7">
        <f t="shared" si="50"/>
        <v>1.7250000000000001</v>
      </c>
      <c r="T195" s="31"/>
      <c r="U195" s="17"/>
      <c r="Z195">
        <v>2.3394690269922347E-3</v>
      </c>
      <c r="AA195">
        <f t="shared" si="52"/>
        <v>4.0355840715616048E-3</v>
      </c>
    </row>
    <row r="196" spans="3:27" x14ac:dyDescent="0.2">
      <c r="C196" s="35">
        <f t="shared" si="53"/>
        <v>3.549928095055705E-3</v>
      </c>
      <c r="D196" s="35">
        <f t="shared" ref="D196" si="54">G196/$B$18*100</f>
        <v>5.9165468250928416E-2</v>
      </c>
      <c r="E196" t="s">
        <v>254</v>
      </c>
      <c r="F196" t="s">
        <v>124</v>
      </c>
      <c r="G196">
        <v>2833</v>
      </c>
      <c r="H196">
        <v>3276</v>
      </c>
      <c r="I196">
        <v>443</v>
      </c>
      <c r="J196" s="29" t="s">
        <v>7</v>
      </c>
      <c r="K196" s="2">
        <f>I196/H196</f>
        <v>0.13522588522588522</v>
      </c>
      <c r="L196" s="13">
        <f>G196/$B$5</f>
        <v>6.0081229482938773E-4</v>
      </c>
      <c r="M196" s="9">
        <f t="shared" ref="M196" si="55">IF(J196="Sample",$B$10,$B$11)</f>
        <v>0.16666666666666666</v>
      </c>
      <c r="N196" s="19">
        <f t="shared" ref="N196" si="56">M196/L196</f>
        <v>277.40222379103426</v>
      </c>
      <c r="O196" s="20">
        <f>N196*25/MIN(N:N)</f>
        <v>564.60465937169079</v>
      </c>
      <c r="P196" s="19">
        <f t="shared" ref="P196" si="57">O196*$W$1</f>
        <v>1129.2093187433816</v>
      </c>
      <c r="Q196" s="15">
        <f t="shared" ref="Q196" si="58">IF(P196&gt;30000,30000,P196)</f>
        <v>1129.2093187433816</v>
      </c>
      <c r="R196" s="18">
        <f t="shared" ref="R196" si="59">CEILING(Q196,25)</f>
        <v>1150</v>
      </c>
      <c r="S196" s="7">
        <f t="shared" ref="S196" si="60">R196/1000</f>
        <v>1.1499999999999999</v>
      </c>
      <c r="U196" s="17"/>
      <c r="Z196">
        <v>3.549928095055705E-3</v>
      </c>
    </row>
    <row r="197" spans="3:27" x14ac:dyDescent="0.2">
      <c r="C197" s="35">
        <f t="shared" si="53"/>
        <v>2.2266933374211042E-3</v>
      </c>
      <c r="D197" s="35">
        <f t="shared" ref="D197" si="61">G197/$B$18*100</f>
        <v>3.7111555623685066E-2</v>
      </c>
      <c r="E197" t="s">
        <v>255</v>
      </c>
      <c r="F197" t="s">
        <v>125</v>
      </c>
      <c r="G197">
        <v>1777</v>
      </c>
      <c r="H197">
        <v>2073</v>
      </c>
      <c r="I197">
        <v>296</v>
      </c>
      <c r="J197" s="29" t="s">
        <v>7</v>
      </c>
      <c r="K197" s="2">
        <f>I197/H197</f>
        <v>0.1427882296189098</v>
      </c>
      <c r="L197" s="13">
        <f>G197/$B$5</f>
        <v>3.7685967098899473E-4</v>
      </c>
      <c r="M197" s="9">
        <f t="shared" ref="M197" si="62">IF(J197="Sample",$B$10,$B$11)</f>
        <v>0.16666666666666666</v>
      </c>
      <c r="N197" s="19">
        <f t="shared" ref="N197" si="63">M197/L197</f>
        <v>442.25126617895324</v>
      </c>
      <c r="O197" s="20">
        <f>N197*25/MIN(N:N)</f>
        <v>900.1266178953291</v>
      </c>
      <c r="P197" s="19">
        <f t="shared" ref="P197" si="64">O197*$W$1</f>
        <v>1800.2532357906582</v>
      </c>
      <c r="Q197" s="15">
        <f t="shared" ref="Q197" si="65">IF(P197&gt;30000,30000,P197)</f>
        <v>1800.2532357906582</v>
      </c>
      <c r="R197" s="18">
        <f t="shared" ref="R197" si="66">CEILING(Q197,25)</f>
        <v>1825</v>
      </c>
      <c r="S197" s="7">
        <f t="shared" ref="S197" si="67">R197/1000</f>
        <v>1.825</v>
      </c>
      <c r="T197" s="31">
        <f>SUM(S187:S197)-S195</f>
        <v>16.849999999999998</v>
      </c>
      <c r="U197" s="17"/>
      <c r="Z197">
        <v>2.2266933374211042E-3</v>
      </c>
    </row>
    <row r="198" spans="3:27" x14ac:dyDescent="0.2">
      <c r="E198"/>
      <c r="F198"/>
      <c r="G198" s="24"/>
      <c r="H198" s="24"/>
      <c r="I198" s="24"/>
      <c r="K198" s="2"/>
      <c r="L198" s="13"/>
      <c r="M198" s="9"/>
      <c r="N198" s="19"/>
      <c r="O198" s="20"/>
      <c r="P198" s="19"/>
      <c r="Q198" s="15"/>
      <c r="R198" s="18"/>
      <c r="T198" s="31"/>
      <c r="U198" s="17"/>
    </row>
    <row r="199" spans="3:27" x14ac:dyDescent="0.2">
      <c r="E199"/>
      <c r="F199"/>
      <c r="G199" s="24"/>
      <c r="H199" s="24"/>
      <c r="I199" s="24"/>
      <c r="K199" s="2"/>
      <c r="L199" s="13"/>
      <c r="M199" s="9"/>
      <c r="N199" s="19"/>
      <c r="O199" s="20"/>
      <c r="P199" s="19"/>
      <c r="Q199" s="15"/>
      <c r="R199" s="18"/>
    </row>
    <row r="200" spans="3:27" x14ac:dyDescent="0.2">
      <c r="E200"/>
      <c r="F200"/>
      <c r="G200" s="24"/>
      <c r="H200" s="24"/>
      <c r="I200" s="24"/>
      <c r="K200" s="2"/>
      <c r="L200" s="13"/>
      <c r="M200" s="9"/>
      <c r="N200" s="19"/>
      <c r="O200" s="20"/>
      <c r="P200" s="19"/>
      <c r="Q200" s="15"/>
      <c r="R200" s="18"/>
    </row>
    <row r="201" spans="3:27" x14ac:dyDescent="0.2">
      <c r="E201"/>
      <c r="F201"/>
      <c r="G201" s="24"/>
      <c r="H201" s="24"/>
      <c r="I201" s="24"/>
      <c r="K201" s="2"/>
      <c r="L201" s="13"/>
      <c r="M201" s="9"/>
      <c r="N201" s="19"/>
      <c r="O201" s="20"/>
      <c r="P201" s="19"/>
      <c r="Q201" s="15"/>
      <c r="R201" s="18"/>
    </row>
    <row r="202" spans="3:27" x14ac:dyDescent="0.2">
      <c r="E202"/>
      <c r="F202"/>
      <c r="G202" s="24"/>
      <c r="H202" s="24"/>
      <c r="I202" s="24"/>
      <c r="K202" s="2"/>
      <c r="L202" s="13"/>
      <c r="M202" s="9"/>
      <c r="N202" s="19"/>
      <c r="O202" s="20"/>
      <c r="P202" s="19"/>
      <c r="Q202" s="15"/>
      <c r="R202" s="18"/>
    </row>
    <row r="203" spans="3:27" x14ac:dyDescent="0.2">
      <c r="E203"/>
      <c r="F203"/>
      <c r="G203" s="24"/>
      <c r="H203" s="24"/>
      <c r="I203" s="24"/>
      <c r="K203" s="2"/>
      <c r="L203" s="13"/>
      <c r="M203" s="9"/>
      <c r="N203" s="19"/>
      <c r="O203" s="20"/>
      <c r="P203" s="19"/>
      <c r="Q203" s="15"/>
      <c r="R203" s="18"/>
    </row>
    <row r="204" spans="3:27" x14ac:dyDescent="0.2">
      <c r="E204"/>
      <c r="F204"/>
      <c r="G204" s="24"/>
      <c r="H204" s="24"/>
      <c r="I204" s="24"/>
      <c r="K204" s="2"/>
      <c r="L204" s="13"/>
      <c r="M204" s="9"/>
      <c r="N204" s="19"/>
      <c r="O204" s="20"/>
      <c r="P204" s="19"/>
      <c r="Q204" s="15"/>
      <c r="R204" s="18"/>
    </row>
    <row r="205" spans="3:27" x14ac:dyDescent="0.2">
      <c r="E205"/>
      <c r="F205"/>
      <c r="G205" s="24"/>
      <c r="H205" s="24"/>
      <c r="I205" s="24"/>
      <c r="K205" s="2"/>
      <c r="L205" s="13"/>
      <c r="M205" s="9"/>
      <c r="N205" s="19"/>
      <c r="O205" s="20"/>
      <c r="P205" s="19"/>
      <c r="Q205" s="15"/>
      <c r="R205" s="18"/>
    </row>
    <row r="206" spans="3:27" x14ac:dyDescent="0.2">
      <c r="E206"/>
      <c r="F206"/>
      <c r="G206" s="24"/>
      <c r="H206" s="24"/>
      <c r="I206" s="24"/>
      <c r="K206" s="2"/>
      <c r="L206" s="13"/>
      <c r="M206" s="9"/>
      <c r="N206" s="19"/>
      <c r="O206" s="20"/>
      <c r="P206" s="19"/>
      <c r="Q206" s="15"/>
      <c r="R206" s="18"/>
    </row>
    <row r="207" spans="3:27" x14ac:dyDescent="0.2">
      <c r="E207"/>
      <c r="F207"/>
      <c r="G207" s="24"/>
      <c r="H207" s="24"/>
      <c r="I207" s="24"/>
      <c r="K207" s="2"/>
      <c r="L207" s="13"/>
      <c r="M207" s="9"/>
      <c r="N207" s="19"/>
      <c r="O207" s="20"/>
      <c r="P207" s="19"/>
      <c r="Q207" s="15"/>
      <c r="R207" s="18"/>
    </row>
    <row r="208" spans="3:27" x14ac:dyDescent="0.2">
      <c r="E208"/>
      <c r="F208"/>
      <c r="G208" s="24"/>
      <c r="H208" s="24"/>
      <c r="I208" s="24"/>
      <c r="K208" s="2"/>
      <c r="L208" s="13"/>
      <c r="M208" s="9"/>
      <c r="N208" s="19"/>
      <c r="O208" s="20"/>
      <c r="P208" s="19"/>
      <c r="Q208" s="15"/>
      <c r="R208" s="18"/>
    </row>
    <row r="209" spans="5:20" x14ac:dyDescent="0.2">
      <c r="E209"/>
      <c r="F209"/>
      <c r="G209" s="24"/>
      <c r="H209" s="24"/>
      <c r="I209" s="24"/>
      <c r="K209" s="2"/>
      <c r="L209" s="13"/>
      <c r="M209" s="9"/>
      <c r="N209" s="19"/>
      <c r="O209" s="20"/>
      <c r="P209" s="19"/>
      <c r="Q209" s="15"/>
      <c r="R209" s="18"/>
    </row>
    <row r="210" spans="5:20" x14ac:dyDescent="0.2">
      <c r="E210"/>
      <c r="F210"/>
      <c r="G210" s="24"/>
      <c r="H210" s="24"/>
      <c r="I210" s="24"/>
      <c r="K210" s="2"/>
      <c r="L210" s="13"/>
      <c r="M210" s="9"/>
      <c r="N210" s="19"/>
      <c r="O210" s="20"/>
      <c r="P210" s="19"/>
      <c r="Q210" s="15"/>
      <c r="R210" s="18"/>
    </row>
    <row r="211" spans="5:20" x14ac:dyDescent="0.2">
      <c r="E211"/>
      <c r="F211"/>
      <c r="G211" s="24"/>
      <c r="H211" s="24"/>
      <c r="I211" s="24"/>
      <c r="K211" s="2"/>
      <c r="L211" s="13"/>
      <c r="M211" s="9"/>
      <c r="N211" s="19"/>
      <c r="O211" s="20"/>
      <c r="P211" s="19"/>
      <c r="Q211" s="15"/>
      <c r="R211" s="18"/>
    </row>
    <row r="212" spans="5:20" x14ac:dyDescent="0.2">
      <c r="E212"/>
      <c r="F212"/>
      <c r="G212" s="24"/>
      <c r="H212" s="24"/>
      <c r="I212" s="24"/>
      <c r="K212" s="2"/>
      <c r="L212" s="13"/>
      <c r="M212" s="9"/>
      <c r="N212" s="19"/>
      <c r="O212" s="20"/>
      <c r="P212" s="19"/>
      <c r="Q212" s="15"/>
      <c r="R212" s="18"/>
    </row>
    <row r="213" spans="5:20" x14ac:dyDescent="0.2">
      <c r="E213"/>
      <c r="F213"/>
      <c r="G213" s="24"/>
      <c r="H213" s="24"/>
      <c r="I213" s="24"/>
      <c r="K213" s="2"/>
      <c r="L213" s="13"/>
      <c r="M213" s="9"/>
      <c r="N213" s="19"/>
      <c r="O213" s="20"/>
      <c r="P213" s="19"/>
      <c r="Q213" s="15"/>
      <c r="R213" s="18"/>
    </row>
    <row r="214" spans="5:20" x14ac:dyDescent="0.2">
      <c r="E214"/>
      <c r="F214"/>
      <c r="G214" s="24"/>
      <c r="H214" s="24"/>
      <c r="I214" s="24"/>
      <c r="K214" s="2"/>
      <c r="L214" s="13"/>
      <c r="M214" s="9"/>
      <c r="N214" s="19"/>
      <c r="O214" s="20"/>
      <c r="P214" s="19"/>
      <c r="Q214" s="15"/>
      <c r="R214" s="18"/>
      <c r="S214" s="18"/>
      <c r="T214" s="31"/>
    </row>
    <row r="215" spans="5:20" x14ac:dyDescent="0.2">
      <c r="E215"/>
      <c r="F215"/>
      <c r="G215" s="24"/>
      <c r="H215" s="24"/>
      <c r="I215" s="24"/>
      <c r="K215" s="2"/>
      <c r="L215" s="13"/>
      <c r="M215" s="9"/>
      <c r="N215" s="19"/>
      <c r="O215" s="20"/>
      <c r="P215" s="19"/>
      <c r="Q215" s="15"/>
      <c r="R215" s="18"/>
      <c r="S215" s="18"/>
      <c r="T215" s="31"/>
    </row>
    <row r="216" spans="5:20" x14ac:dyDescent="0.2">
      <c r="E216"/>
      <c r="F216"/>
      <c r="G216" s="24"/>
      <c r="H216" s="24"/>
      <c r="I216" s="24"/>
      <c r="K216" s="2"/>
      <c r="L216" s="13"/>
      <c r="M216" s="9"/>
      <c r="N216" s="19"/>
      <c r="O216" s="20"/>
      <c r="P216" s="19"/>
      <c r="Q216" s="15"/>
      <c r="R216" s="18"/>
      <c r="S216" s="18"/>
      <c r="T216" s="31"/>
    </row>
    <row r="217" spans="5:20" x14ac:dyDescent="0.2">
      <c r="E217"/>
      <c r="F217"/>
      <c r="G217" s="24"/>
      <c r="H217" s="24"/>
      <c r="I217" s="24"/>
      <c r="K217" s="2"/>
      <c r="L217" s="13"/>
      <c r="M217" s="9"/>
      <c r="N217" s="19"/>
      <c r="O217" s="20"/>
      <c r="P217" s="19"/>
      <c r="Q217" s="15"/>
      <c r="R217" s="18"/>
      <c r="S217" s="18"/>
      <c r="T217" s="31"/>
    </row>
    <row r="218" spans="5:20" x14ac:dyDescent="0.2">
      <c r="E218"/>
      <c r="F218"/>
      <c r="G218" s="24"/>
      <c r="H218" s="24"/>
      <c r="I218" s="24"/>
      <c r="K218" s="2"/>
      <c r="L218" s="13"/>
      <c r="M218" s="9"/>
      <c r="N218" s="19"/>
      <c r="O218" s="20"/>
      <c r="P218" s="19"/>
      <c r="Q218" s="15"/>
      <c r="R218" s="18"/>
      <c r="S218" s="18"/>
      <c r="T218" s="31"/>
    </row>
    <row r="219" spans="5:20" x14ac:dyDescent="0.2">
      <c r="E219"/>
      <c r="F219"/>
      <c r="G219" s="24"/>
      <c r="H219" s="24"/>
      <c r="I219" s="24"/>
      <c r="K219" s="2"/>
      <c r="L219" s="13"/>
      <c r="M219" s="9"/>
      <c r="N219" s="19"/>
      <c r="O219" s="20"/>
      <c r="P219" s="19"/>
      <c r="Q219" s="15"/>
      <c r="R219" s="18"/>
      <c r="S219" s="18"/>
      <c r="T219" s="31"/>
    </row>
    <row r="220" spans="5:20" x14ac:dyDescent="0.2">
      <c r="E220"/>
      <c r="F220"/>
      <c r="G220" s="24"/>
      <c r="H220" s="24"/>
      <c r="I220" s="24"/>
      <c r="K220" s="2"/>
      <c r="L220" s="13"/>
      <c r="M220" s="9"/>
      <c r="N220" s="19"/>
      <c r="O220" s="20"/>
      <c r="P220" s="19"/>
      <c r="Q220" s="15"/>
      <c r="R220" s="18"/>
      <c r="S220" s="18"/>
      <c r="T220" s="31"/>
    </row>
    <row r="221" spans="5:20" x14ac:dyDescent="0.2">
      <c r="E221"/>
      <c r="F221"/>
      <c r="G221" s="24"/>
      <c r="H221" s="24"/>
      <c r="I221" s="24"/>
      <c r="K221" s="2"/>
      <c r="L221" s="13"/>
      <c r="M221" s="9"/>
      <c r="N221" s="19"/>
      <c r="O221" s="20"/>
      <c r="P221" s="19"/>
      <c r="Q221" s="15"/>
      <c r="R221" s="18"/>
      <c r="S221" s="18"/>
      <c r="T221" s="31"/>
    </row>
    <row r="222" spans="5:20" x14ac:dyDescent="0.2">
      <c r="E222"/>
      <c r="F222"/>
      <c r="G222" s="24"/>
      <c r="H222" s="24"/>
      <c r="I222" s="24"/>
      <c r="K222" s="2"/>
      <c r="L222" s="13"/>
      <c r="M222" s="9"/>
      <c r="N222" s="19"/>
      <c r="O222" s="20"/>
      <c r="P222" s="19"/>
      <c r="Q222" s="15"/>
      <c r="R222" s="18"/>
      <c r="S222" s="18"/>
      <c r="T222" s="31"/>
    </row>
    <row r="223" spans="5:20" x14ac:dyDescent="0.2">
      <c r="E223"/>
      <c r="F223"/>
      <c r="G223" s="24"/>
      <c r="H223" s="24"/>
      <c r="I223" s="24"/>
      <c r="K223" s="2"/>
      <c r="L223" s="13"/>
      <c r="M223" s="9"/>
      <c r="N223" s="19"/>
      <c r="O223" s="20"/>
      <c r="P223" s="19"/>
      <c r="Q223" s="15"/>
      <c r="R223" s="18"/>
      <c r="S223" s="18"/>
      <c r="T223" s="31"/>
    </row>
    <row r="224" spans="5:20" x14ac:dyDescent="0.2">
      <c r="E224"/>
      <c r="F224"/>
      <c r="G224" s="24"/>
      <c r="H224" s="24"/>
      <c r="I224" s="24"/>
      <c r="K224" s="2"/>
      <c r="L224" s="13"/>
      <c r="M224" s="9"/>
      <c r="N224" s="19"/>
      <c r="O224" s="20"/>
      <c r="P224" s="19"/>
      <c r="Q224" s="15"/>
      <c r="R224" s="18"/>
      <c r="S224" s="18"/>
      <c r="T224" s="31"/>
    </row>
    <row r="225" spans="5:20" x14ac:dyDescent="0.2">
      <c r="E225"/>
      <c r="F225"/>
      <c r="G225" s="24"/>
      <c r="H225" s="24"/>
      <c r="I225" s="24"/>
      <c r="K225" s="2"/>
      <c r="L225" s="13"/>
      <c r="M225" s="9"/>
      <c r="N225" s="19"/>
      <c r="O225" s="20"/>
      <c r="P225" s="19"/>
      <c r="Q225" s="15"/>
      <c r="R225" s="18"/>
      <c r="S225" s="18"/>
      <c r="T225" s="31"/>
    </row>
    <row r="226" spans="5:20" x14ac:dyDescent="0.2">
      <c r="E226"/>
      <c r="F226"/>
      <c r="G226" s="24"/>
      <c r="H226" s="24"/>
      <c r="I226" s="24"/>
      <c r="K226" s="2"/>
      <c r="L226" s="13"/>
      <c r="M226" s="9"/>
      <c r="N226" s="19"/>
      <c r="O226" s="20"/>
      <c r="P226" s="19"/>
      <c r="Q226" s="15"/>
      <c r="R226" s="18"/>
      <c r="S226" s="18"/>
      <c r="T226" s="31"/>
    </row>
    <row r="227" spans="5:20" x14ac:dyDescent="0.2">
      <c r="E227"/>
      <c r="F227"/>
      <c r="G227" s="24"/>
      <c r="H227" s="24"/>
      <c r="I227" s="24"/>
      <c r="K227" s="2"/>
      <c r="L227" s="13"/>
      <c r="M227" s="9"/>
      <c r="N227" s="19"/>
      <c r="O227" s="20"/>
      <c r="P227" s="19"/>
      <c r="Q227" s="15"/>
      <c r="R227" s="18"/>
      <c r="S227" s="18"/>
      <c r="T227" s="31"/>
    </row>
    <row r="228" spans="5:20" x14ac:dyDescent="0.2">
      <c r="E228"/>
      <c r="F228"/>
      <c r="G228" s="24"/>
      <c r="H228" s="24"/>
      <c r="I228" s="24"/>
      <c r="K228" s="2"/>
      <c r="L228" s="13"/>
      <c r="M228" s="9"/>
      <c r="N228" s="19"/>
      <c r="O228" s="20"/>
      <c r="P228" s="19"/>
      <c r="Q228" s="15"/>
      <c r="R228" s="18"/>
      <c r="S228" s="18"/>
      <c r="T228" s="31"/>
    </row>
    <row r="229" spans="5:20" x14ac:dyDescent="0.2">
      <c r="E229"/>
      <c r="F229"/>
      <c r="G229" s="24"/>
      <c r="H229" s="24"/>
      <c r="I229" s="24"/>
      <c r="K229" s="2"/>
      <c r="L229" s="13"/>
      <c r="M229" s="9"/>
      <c r="N229" s="19"/>
      <c r="O229" s="20"/>
      <c r="P229" s="19"/>
      <c r="Q229" s="15"/>
      <c r="R229" s="18"/>
      <c r="S229" s="18"/>
      <c r="T229" s="31"/>
    </row>
    <row r="230" spans="5:20" x14ac:dyDescent="0.2">
      <c r="E230"/>
      <c r="F230"/>
      <c r="G230" s="24"/>
      <c r="H230" s="24"/>
      <c r="I230" s="24"/>
      <c r="K230" s="2"/>
      <c r="L230" s="13"/>
      <c r="M230" s="9"/>
      <c r="N230" s="19"/>
      <c r="O230" s="20"/>
      <c r="P230" s="19"/>
      <c r="Q230" s="15"/>
      <c r="R230" s="18"/>
      <c r="S230" s="18"/>
      <c r="T230" s="31"/>
    </row>
    <row r="231" spans="5:20" x14ac:dyDescent="0.2">
      <c r="E231"/>
      <c r="F231"/>
      <c r="G231" s="24"/>
      <c r="H231" s="24"/>
      <c r="I231" s="24"/>
      <c r="K231" s="2"/>
      <c r="L231" s="13"/>
      <c r="M231" s="9"/>
      <c r="N231" s="19"/>
      <c r="O231" s="20"/>
      <c r="P231" s="19"/>
      <c r="Q231" s="15"/>
      <c r="R231" s="18"/>
      <c r="S231" s="18"/>
      <c r="T231" s="31"/>
    </row>
    <row r="232" spans="5:20" x14ac:dyDescent="0.2">
      <c r="E232"/>
      <c r="F232"/>
      <c r="G232" s="24"/>
      <c r="H232" s="24"/>
      <c r="I232" s="24"/>
      <c r="K232" s="2"/>
      <c r="L232" s="13"/>
      <c r="M232" s="9"/>
      <c r="N232" s="19"/>
      <c r="O232" s="20"/>
      <c r="P232" s="19"/>
      <c r="Q232" s="15"/>
      <c r="R232" s="18"/>
      <c r="S232" s="18"/>
      <c r="T232" s="31"/>
    </row>
    <row r="233" spans="5:20" x14ac:dyDescent="0.2">
      <c r="E233"/>
      <c r="F233"/>
      <c r="G233" s="24"/>
      <c r="H233" s="24"/>
      <c r="I233" s="24"/>
      <c r="K233" s="2"/>
      <c r="L233" s="13"/>
      <c r="M233" s="9"/>
      <c r="N233" s="19"/>
      <c r="O233" s="20"/>
      <c r="P233" s="19"/>
      <c r="Q233" s="15"/>
      <c r="R233" s="18"/>
      <c r="S233" s="18"/>
      <c r="T233" s="31"/>
    </row>
    <row r="234" spans="5:20" x14ac:dyDescent="0.2">
      <c r="E234"/>
      <c r="F234"/>
      <c r="G234" s="24"/>
      <c r="H234" s="24"/>
      <c r="I234" s="24"/>
      <c r="K234" s="2"/>
      <c r="L234" s="13"/>
      <c r="M234" s="9"/>
      <c r="N234" s="19"/>
      <c r="O234" s="20"/>
      <c r="P234" s="19"/>
      <c r="Q234" s="15"/>
      <c r="R234" s="18"/>
      <c r="S234" s="18"/>
      <c r="T234" s="31"/>
    </row>
    <row r="235" spans="5:20" x14ac:dyDescent="0.2">
      <c r="E235"/>
      <c r="F235"/>
      <c r="G235" s="24"/>
      <c r="H235" s="24"/>
      <c r="I235" s="24"/>
      <c r="K235" s="2"/>
      <c r="L235" s="13"/>
      <c r="M235" s="9"/>
      <c r="N235" s="19"/>
      <c r="O235" s="20"/>
      <c r="P235" s="19"/>
      <c r="Q235" s="15"/>
      <c r="R235" s="18"/>
      <c r="S235" s="18"/>
      <c r="T235" s="31"/>
    </row>
    <row r="236" spans="5:20" x14ac:dyDescent="0.2">
      <c r="E236"/>
      <c r="F236"/>
      <c r="G236" s="24"/>
      <c r="H236" s="24"/>
      <c r="I236" s="24"/>
      <c r="K236" s="2"/>
      <c r="L236" s="13"/>
      <c r="M236" s="9"/>
      <c r="N236" s="19"/>
      <c r="O236" s="20"/>
      <c r="P236" s="19"/>
      <c r="Q236" s="15"/>
      <c r="R236" s="18"/>
      <c r="S236" s="18"/>
      <c r="T236" s="31"/>
    </row>
    <row r="237" spans="5:20" x14ac:dyDescent="0.2">
      <c r="E237"/>
      <c r="F237"/>
      <c r="G237" s="24"/>
      <c r="H237" s="24"/>
      <c r="I237" s="24"/>
      <c r="K237" s="2"/>
      <c r="L237" s="13"/>
      <c r="M237" s="9"/>
      <c r="N237" s="19"/>
      <c r="O237" s="20"/>
      <c r="P237" s="19"/>
      <c r="Q237" s="15"/>
      <c r="R237" s="18"/>
      <c r="S237" s="18"/>
      <c r="T237" s="31"/>
    </row>
    <row r="238" spans="5:20" x14ac:dyDescent="0.2">
      <c r="E238"/>
      <c r="F238"/>
      <c r="G238" s="24"/>
      <c r="H238" s="24"/>
      <c r="I238" s="24"/>
      <c r="K238" s="2"/>
      <c r="L238" s="13"/>
      <c r="M238" s="9"/>
      <c r="N238" s="19"/>
      <c r="O238" s="20"/>
      <c r="P238" s="19"/>
      <c r="Q238" s="15"/>
      <c r="R238" s="18"/>
      <c r="S238" s="18"/>
      <c r="T238" s="31"/>
    </row>
    <row r="239" spans="5:20" x14ac:dyDescent="0.2">
      <c r="E239"/>
      <c r="F239"/>
      <c r="G239" s="24"/>
      <c r="H239" s="24"/>
      <c r="I239" s="24"/>
      <c r="K239" s="2"/>
      <c r="L239" s="13"/>
      <c r="M239" s="9"/>
      <c r="N239" s="19"/>
      <c r="O239" s="20"/>
      <c r="P239" s="19"/>
      <c r="Q239" s="15"/>
      <c r="R239" s="18"/>
      <c r="S239" s="18"/>
      <c r="T239" s="31"/>
    </row>
    <row r="240" spans="5:20" x14ac:dyDescent="0.2">
      <c r="E240"/>
      <c r="F240"/>
      <c r="G240" s="24"/>
      <c r="H240" s="24"/>
      <c r="I240" s="24"/>
      <c r="K240" s="2"/>
      <c r="L240" s="13"/>
      <c r="M240" s="9"/>
      <c r="N240" s="19"/>
      <c r="O240" s="20"/>
      <c r="P240" s="19"/>
      <c r="Q240" s="15"/>
      <c r="R240" s="18"/>
      <c r="S240" s="18"/>
      <c r="T240" s="31"/>
    </row>
    <row r="241" spans="5:20" x14ac:dyDescent="0.2">
      <c r="E241"/>
      <c r="F241"/>
      <c r="G241" s="24"/>
      <c r="H241" s="24"/>
      <c r="I241" s="24"/>
      <c r="K241" s="2"/>
      <c r="L241" s="13"/>
      <c r="M241" s="9"/>
      <c r="N241" s="19"/>
      <c r="O241" s="20"/>
      <c r="P241" s="19"/>
      <c r="Q241" s="15"/>
      <c r="R241" s="18"/>
      <c r="S241" s="18"/>
      <c r="T241" s="31"/>
    </row>
    <row r="242" spans="5:20" x14ac:dyDescent="0.2">
      <c r="E242"/>
      <c r="F242"/>
      <c r="G242" s="24"/>
      <c r="H242" s="24"/>
      <c r="I242" s="24"/>
      <c r="K242" s="2"/>
      <c r="L242" s="13"/>
      <c r="M242" s="9"/>
      <c r="N242" s="19"/>
      <c r="O242" s="20"/>
      <c r="P242" s="19"/>
      <c r="Q242" s="15"/>
      <c r="R242" s="18"/>
      <c r="S242" s="18"/>
      <c r="T242" s="31"/>
    </row>
    <row r="243" spans="5:20" x14ac:dyDescent="0.2">
      <c r="E243"/>
      <c r="F243"/>
      <c r="G243" s="24"/>
      <c r="H243" s="24"/>
      <c r="I243" s="24"/>
      <c r="K243" s="2"/>
      <c r="L243" s="13"/>
      <c r="M243" s="9"/>
      <c r="N243" s="19"/>
      <c r="O243" s="20"/>
      <c r="P243" s="19"/>
      <c r="Q243" s="15"/>
      <c r="R243" s="18"/>
      <c r="S243" s="18"/>
      <c r="T243" s="31"/>
    </row>
    <row r="244" spans="5:20" x14ac:dyDescent="0.2">
      <c r="E244"/>
      <c r="F244"/>
      <c r="G244" s="24"/>
      <c r="H244" s="24"/>
      <c r="I244" s="24"/>
      <c r="K244" s="2"/>
      <c r="L244" s="13"/>
      <c r="M244" s="9"/>
      <c r="N244" s="19"/>
      <c r="O244" s="20"/>
      <c r="P244" s="19"/>
      <c r="Q244" s="15"/>
      <c r="R244" s="18"/>
      <c r="S244" s="18"/>
      <c r="T244" s="31"/>
    </row>
    <row r="245" spans="5:20" x14ac:dyDescent="0.2">
      <c r="E245"/>
      <c r="F245"/>
      <c r="G245" s="24"/>
      <c r="H245" s="24"/>
      <c r="I245" s="24"/>
      <c r="K245" s="2"/>
      <c r="L245" s="13"/>
      <c r="M245" s="9"/>
      <c r="N245" s="19"/>
      <c r="O245" s="20"/>
      <c r="P245" s="19"/>
      <c r="Q245" s="15"/>
      <c r="R245" s="18"/>
      <c r="S245" s="18"/>
      <c r="T245" s="31"/>
    </row>
    <row r="246" spans="5:20" x14ac:dyDescent="0.2">
      <c r="E246"/>
      <c r="F246"/>
      <c r="G246" s="24"/>
      <c r="H246" s="24"/>
      <c r="I246" s="24"/>
      <c r="K246" s="2"/>
      <c r="L246" s="13"/>
      <c r="M246" s="9"/>
      <c r="N246" s="19"/>
      <c r="O246" s="20"/>
      <c r="P246" s="19"/>
      <c r="Q246" s="15"/>
      <c r="R246" s="18"/>
      <c r="S246" s="18"/>
      <c r="T246" s="31"/>
    </row>
    <row r="247" spans="5:20" x14ac:dyDescent="0.2">
      <c r="E247"/>
      <c r="F247"/>
      <c r="G247" s="24"/>
      <c r="H247" s="24"/>
      <c r="I247" s="24"/>
      <c r="K247" s="2"/>
      <c r="L247" s="13"/>
      <c r="M247" s="9"/>
      <c r="N247" s="19"/>
      <c r="O247" s="20"/>
      <c r="P247" s="19"/>
      <c r="Q247" s="15"/>
      <c r="R247" s="18"/>
      <c r="S247" s="18"/>
      <c r="T247" s="31"/>
    </row>
    <row r="248" spans="5:20" x14ac:dyDescent="0.2">
      <c r="E248"/>
      <c r="F248"/>
      <c r="G248" s="24"/>
      <c r="H248" s="24"/>
      <c r="I248" s="24"/>
      <c r="K248" s="2"/>
      <c r="L248" s="13"/>
      <c r="M248" s="9"/>
      <c r="N248" s="19"/>
      <c r="O248" s="20"/>
      <c r="P248" s="19"/>
      <c r="Q248" s="15"/>
      <c r="R248" s="18"/>
      <c r="S248" s="18"/>
      <c r="T248" s="31"/>
    </row>
    <row r="249" spans="5:20" x14ac:dyDescent="0.2">
      <c r="E249"/>
      <c r="F249"/>
      <c r="K249" s="2"/>
      <c r="L249" s="13"/>
      <c r="M249" s="9"/>
      <c r="N249" s="19"/>
      <c r="O249" s="20"/>
      <c r="P249" s="19"/>
      <c r="Q249" s="15"/>
      <c r="R249" s="18"/>
      <c r="S249" s="18"/>
      <c r="T249" s="31"/>
    </row>
    <row r="250" spans="5:20" x14ac:dyDescent="0.2">
      <c r="E250"/>
      <c r="F250"/>
      <c r="K250" s="2"/>
      <c r="L250" s="13"/>
      <c r="M250" s="9"/>
      <c r="N250" s="19"/>
      <c r="O250" s="20"/>
      <c r="P250" s="19"/>
      <c r="Q250" s="15"/>
      <c r="R250" s="18"/>
      <c r="S250" s="18"/>
      <c r="T250" s="31"/>
    </row>
    <row r="251" spans="5:20" x14ac:dyDescent="0.2">
      <c r="E251"/>
      <c r="F251"/>
      <c r="K251" s="2"/>
      <c r="L251" s="13"/>
      <c r="M251" s="9"/>
      <c r="N251" s="19"/>
      <c r="O251" s="20"/>
      <c r="P251" s="19"/>
      <c r="Q251" s="15"/>
      <c r="R251" s="18"/>
      <c r="S251" s="18"/>
      <c r="T251" s="31"/>
    </row>
    <row r="252" spans="5:20" x14ac:dyDescent="0.2">
      <c r="E252"/>
      <c r="F252"/>
      <c r="K252" s="2"/>
      <c r="L252" s="13"/>
      <c r="M252" s="9"/>
      <c r="N252" s="19"/>
      <c r="O252" s="20"/>
      <c r="P252" s="19"/>
      <c r="Q252" s="15"/>
      <c r="R252" s="18"/>
      <c r="S252" s="18"/>
      <c r="T252" s="31"/>
    </row>
    <row r="253" spans="5:20" x14ac:dyDescent="0.2">
      <c r="E253"/>
      <c r="F253"/>
      <c r="K253" s="2"/>
      <c r="L253" s="13"/>
      <c r="M253" s="9"/>
      <c r="N253" s="19"/>
      <c r="O253" s="20"/>
      <c r="P253" s="19"/>
      <c r="Q253" s="15"/>
      <c r="R253" s="18"/>
      <c r="S253" s="18"/>
      <c r="T253" s="31"/>
    </row>
    <row r="254" spans="5:20" x14ac:dyDescent="0.2">
      <c r="E254"/>
      <c r="F254"/>
      <c r="K254" s="2"/>
      <c r="L254" s="13"/>
      <c r="M254" s="9"/>
      <c r="N254" s="19"/>
      <c r="O254" s="20"/>
      <c r="P254" s="19"/>
      <c r="Q254" s="15"/>
      <c r="R254" s="18"/>
      <c r="S254" s="18"/>
      <c r="T254" s="31"/>
    </row>
    <row r="255" spans="5:20" x14ac:dyDescent="0.2">
      <c r="E255"/>
      <c r="F255"/>
      <c r="K255" s="2"/>
      <c r="L255" s="13"/>
      <c r="M255" s="9"/>
      <c r="N255" s="19"/>
      <c r="O255" s="20"/>
      <c r="P255" s="19"/>
      <c r="Q255" s="15"/>
      <c r="R255" s="18"/>
      <c r="S255" s="18"/>
      <c r="T255" s="31"/>
    </row>
    <row r="256" spans="5:20" x14ac:dyDescent="0.2">
      <c r="E256"/>
      <c r="F256"/>
      <c r="K256" s="2"/>
      <c r="L256" s="13"/>
      <c r="M256" s="9"/>
      <c r="N256" s="19"/>
      <c r="O256" s="20"/>
      <c r="P256" s="19"/>
      <c r="Q256" s="15"/>
      <c r="R256" s="18"/>
      <c r="S256" s="18"/>
      <c r="T256" s="31"/>
    </row>
    <row r="257" spans="5:20" x14ac:dyDescent="0.2">
      <c r="E257"/>
      <c r="F257"/>
      <c r="K257" s="2"/>
      <c r="L257" s="13"/>
      <c r="M257" s="9"/>
      <c r="N257" s="19"/>
      <c r="O257" s="20"/>
      <c r="P257" s="19"/>
      <c r="Q257" s="15"/>
      <c r="R257" s="18"/>
      <c r="S257" s="18"/>
      <c r="T257" s="31"/>
    </row>
    <row r="258" spans="5:20" x14ac:dyDescent="0.2">
      <c r="E258"/>
      <c r="F258"/>
    </row>
  </sheetData>
  <phoneticPr fontId="4" type="noConversion"/>
  <conditionalFormatting sqref="S1:S1048576">
    <cfRule type="cellIs" dxfId="3" priority="4" operator="greaterThanOrEqual">
      <formula>11</formula>
    </cfRule>
  </conditionalFormatting>
  <conditionalFormatting sqref="F1:F1048576">
    <cfRule type="duplicateValues" dxfId="2" priority="1"/>
    <cfRule type="duplicateValues" dxfId="1" priority="3"/>
  </conditionalFormatting>
  <conditionalFormatting sqref="R1:R1048576">
    <cfRule type="top10" dxfId="0" priority="2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Tan</dc:creator>
  <cp:lastModifiedBy>Kalani Sumedha Ratnasiri</cp:lastModifiedBy>
  <dcterms:created xsi:type="dcterms:W3CDTF">2020-03-26T19:31:40Z</dcterms:created>
  <dcterms:modified xsi:type="dcterms:W3CDTF">2020-05-17T06:10:07Z</dcterms:modified>
</cp:coreProperties>
</file>