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ophas\xampp\htdocs\MyWebsite\"/>
    </mc:Choice>
  </mc:AlternateContent>
  <bookViews>
    <workbookView xWindow="0" yWindow="0" windowWidth="20490" windowHeight="7530"/>
  </bookViews>
  <sheets>
    <sheet name="Balance Sheets" sheetId="1" r:id="rId1"/>
    <sheet name="Income Statements" sheetId="2" r:id="rId2"/>
    <sheet name="Trend Balance Sheet" sheetId="3" r:id="rId3"/>
    <sheet name="Ratios" sheetId="4" r:id="rId4"/>
    <sheet name="Mattel" sheetId="5" r:id="rId5"/>
  </sheets>
  <calcPr calcId="171027"/>
</workbook>
</file>

<file path=xl/calcChain.xml><?xml version="1.0" encoding="utf-8"?>
<calcChain xmlns="http://schemas.openxmlformats.org/spreadsheetml/2006/main">
  <c r="I37" i="5" l="1"/>
  <c r="H37" i="5"/>
  <c r="G37" i="5"/>
  <c r="D16" i="5"/>
  <c r="C16" i="5"/>
  <c r="B16" i="5"/>
  <c r="G35" i="4"/>
  <c r="F35" i="4"/>
  <c r="G31" i="4"/>
  <c r="F31" i="4"/>
  <c r="G30" i="4"/>
  <c r="F30" i="4"/>
  <c r="D30" i="4"/>
  <c r="C30" i="4"/>
  <c r="G27" i="4"/>
  <c r="F27" i="4"/>
  <c r="D27" i="4"/>
  <c r="C27" i="4"/>
  <c r="G22" i="4" a="1"/>
  <c r="G22" i="4" s="1"/>
  <c r="G23" i="4" s="1"/>
  <c r="F22" i="4" a="1"/>
  <c r="F22" i="4" s="1"/>
  <c r="F23" i="4" s="1"/>
  <c r="D22" i="4" a="1"/>
  <c r="D22" i="4" s="1"/>
  <c r="D23" i="4" s="1"/>
  <c r="C22" i="4" a="1"/>
  <c r="C22" i="4" s="1"/>
  <c r="C23" i="4" s="1"/>
  <c r="G20" i="4" a="1"/>
  <c r="G20" i="4" s="1"/>
  <c r="G21" i="4" s="1"/>
  <c r="G24" i="4" s="1"/>
  <c r="F20" i="4" a="1"/>
  <c r="F20" i="4" s="1"/>
  <c r="F21" i="4" s="1"/>
  <c r="D20" i="4" a="1"/>
  <c r="D20" i="4" s="1"/>
  <c r="D21" i="4" s="1"/>
  <c r="C20" i="4" a="1"/>
  <c r="C20" i="4" s="1"/>
  <c r="C21" i="4" s="1"/>
  <c r="G18" i="4" a="1"/>
  <c r="G18" i="4" s="1"/>
  <c r="G19" i="4" s="1"/>
  <c r="F18" i="4" a="1"/>
  <c r="F18" i="4" s="1"/>
  <c r="F19" i="4" s="1"/>
  <c r="D18" i="4" a="1"/>
  <c r="D18" i="4" s="1"/>
  <c r="D19" i="4" s="1"/>
  <c r="C18" i="4" a="1"/>
  <c r="C18" i="4" s="1"/>
  <c r="C19" i="4" s="1"/>
  <c r="G15" i="4"/>
  <c r="F15" i="4"/>
  <c r="D15" i="4"/>
  <c r="C15" i="4" a="1"/>
  <c r="C15" i="4"/>
  <c r="G14" i="4" a="1"/>
  <c r="G14" i="4"/>
  <c r="F14" i="4" a="1"/>
  <c r="F14" i="4"/>
  <c r="D14" i="4" a="1"/>
  <c r="D14" i="4"/>
  <c r="C14" i="4" a="1"/>
  <c r="C14" i="4"/>
  <c r="G13" i="4" a="1"/>
  <c r="G13" i="4"/>
  <c r="F13" i="4" a="1"/>
  <c r="F13" i="4"/>
  <c r="G12" i="4" a="1"/>
  <c r="G12" i="4"/>
  <c r="G36" i="4" s="1"/>
  <c r="F12" i="4" a="1"/>
  <c r="F12" i="4"/>
  <c r="F36" i="4" s="1"/>
  <c r="G11" i="4"/>
  <c r="F11" i="4"/>
  <c r="G10" i="4"/>
  <c r="F10" i="4"/>
  <c r="G9" i="4"/>
  <c r="F9" i="4"/>
  <c r="G6" i="4"/>
  <c r="F6" i="4"/>
  <c r="D6" i="4"/>
  <c r="C6" i="4"/>
  <c r="G5" i="4"/>
  <c r="F5" i="4"/>
  <c r="D5" i="4"/>
  <c r="C5" i="4"/>
  <c r="H63" i="3"/>
  <c r="G63" i="3"/>
  <c r="H60" i="3"/>
  <c r="G60" i="3"/>
  <c r="H58" i="3"/>
  <c r="G58" i="3"/>
  <c r="H56" i="3"/>
  <c r="G56" i="3"/>
  <c r="H55" i="3"/>
  <c r="G55" i="3"/>
  <c r="H54" i="3"/>
  <c r="G54" i="3"/>
  <c r="H53" i="3"/>
  <c r="G53" i="3"/>
  <c r="I50" i="3"/>
  <c r="H50" i="3"/>
  <c r="G50" i="3"/>
  <c r="H44" i="3"/>
  <c r="G44" i="3"/>
  <c r="I42" i="3"/>
  <c r="H42" i="3"/>
  <c r="G42" i="3"/>
  <c r="I40" i="3"/>
  <c r="H40" i="3"/>
  <c r="G40" i="3"/>
  <c r="I39" i="3"/>
  <c r="H39" i="3"/>
  <c r="G39" i="3"/>
  <c r="I38" i="3"/>
  <c r="H38" i="3"/>
  <c r="G38" i="3"/>
  <c r="I36" i="3"/>
  <c r="H36" i="3"/>
  <c r="G36" i="3"/>
  <c r="I35" i="3"/>
  <c r="H35" i="3"/>
  <c r="G35" i="3"/>
  <c r="I34" i="3"/>
  <c r="H34" i="3"/>
  <c r="G34" i="3"/>
  <c r="I33" i="3"/>
  <c r="H33" i="3"/>
  <c r="G33" i="3"/>
  <c r="I29" i="3"/>
  <c r="H29" i="3"/>
  <c r="G29" i="3"/>
  <c r="I27" i="3"/>
  <c r="H27" i="3"/>
  <c r="G27" i="3"/>
  <c r="I25" i="3"/>
  <c r="H25" i="3"/>
  <c r="G25" i="3"/>
  <c r="I24" i="3"/>
  <c r="H24" i="3"/>
  <c r="G24" i="3"/>
  <c r="I23" i="3"/>
  <c r="H23" i="3"/>
  <c r="G23" i="3"/>
  <c r="I20" i="3"/>
  <c r="H20" i="3"/>
  <c r="G20" i="3"/>
  <c r="I19" i="3"/>
  <c r="H19" i="3"/>
  <c r="G19" i="3"/>
  <c r="I17" i="3"/>
  <c r="H17" i="3"/>
  <c r="G17" i="3"/>
  <c r="I16" i="3"/>
  <c r="H16" i="3"/>
  <c r="G16" i="3"/>
  <c r="I15" i="3"/>
  <c r="H15" i="3"/>
  <c r="G15" i="3"/>
  <c r="I14" i="3"/>
  <c r="H14" i="3"/>
  <c r="G14" i="3"/>
  <c r="D87" i="2"/>
  <c r="C87" i="2"/>
  <c r="B87" i="2"/>
  <c r="B85" i="2"/>
  <c r="D82" i="2"/>
  <c r="C82" i="2"/>
  <c r="B82" i="2"/>
  <c r="C79" i="2"/>
  <c r="D77" i="2"/>
  <c r="C77" i="2"/>
  <c r="B77" i="2"/>
  <c r="B79" i="2" s="1"/>
  <c r="D76" i="2"/>
  <c r="C76" i="2"/>
  <c r="B76" i="2"/>
  <c r="D75" i="2"/>
  <c r="D79" i="2" s="1"/>
  <c r="C75" i="2"/>
  <c r="B75" i="2"/>
  <c r="B70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C61" i="2"/>
  <c r="B61" i="2"/>
  <c r="D60" i="2"/>
  <c r="C60" i="2"/>
  <c r="B60" i="2"/>
  <c r="D59" i="2"/>
  <c r="C59" i="2"/>
  <c r="B59" i="2"/>
  <c r="H37" i="2"/>
  <c r="G37" i="2"/>
  <c r="B33" i="2"/>
  <c r="B36" i="2" s="1"/>
  <c r="D31" i="2"/>
  <c r="C31" i="2"/>
  <c r="B31" i="2"/>
  <c r="C24" i="2"/>
  <c r="C33" i="2" s="1"/>
  <c r="B24" i="2"/>
  <c r="C10" i="4" s="1"/>
  <c r="D22" i="2"/>
  <c r="D70" i="2" s="1"/>
  <c r="C22" i="2"/>
  <c r="C70" i="2" s="1"/>
  <c r="B22" i="2"/>
  <c r="F13" i="2"/>
  <c r="D13" i="2"/>
  <c r="D61" i="2" s="1"/>
  <c r="C13" i="2"/>
  <c r="G13" i="2" s="1"/>
  <c r="B13" i="2"/>
  <c r="C9" i="4" s="1"/>
  <c r="H12" i="2"/>
  <c r="G12" i="2"/>
  <c r="F12" i="2"/>
  <c r="H61" i="1"/>
  <c r="G61" i="1"/>
  <c r="F61" i="1"/>
  <c r="H58" i="1"/>
  <c r="G58" i="1"/>
  <c r="F58" i="1"/>
  <c r="H56" i="1"/>
  <c r="G56" i="1"/>
  <c r="F56" i="1"/>
  <c r="H54" i="1"/>
  <c r="G54" i="1"/>
  <c r="F54" i="1"/>
  <c r="H53" i="1"/>
  <c r="G53" i="1"/>
  <c r="F53" i="1"/>
  <c r="H52" i="1"/>
  <c r="G52" i="1"/>
  <c r="F52" i="1"/>
  <c r="F45" i="1"/>
  <c r="H43" i="1"/>
  <c r="G43" i="1"/>
  <c r="F43" i="1"/>
  <c r="H41" i="1"/>
  <c r="G41" i="1"/>
  <c r="F41" i="1"/>
  <c r="H40" i="1"/>
  <c r="G40" i="1"/>
  <c r="F40" i="1"/>
  <c r="H39" i="1"/>
  <c r="G39" i="1"/>
  <c r="F39" i="1"/>
  <c r="H37" i="1"/>
  <c r="G37" i="1"/>
  <c r="F37" i="1"/>
  <c r="H36" i="1"/>
  <c r="G36" i="1"/>
  <c r="F36" i="1"/>
  <c r="F35" i="1"/>
  <c r="H34" i="1"/>
  <c r="G34" i="1"/>
  <c r="F34" i="1"/>
  <c r="H30" i="1"/>
  <c r="G30" i="1"/>
  <c r="F30" i="1"/>
  <c r="H28" i="1"/>
  <c r="G28" i="1"/>
  <c r="F28" i="1"/>
  <c r="H26" i="1"/>
  <c r="G26" i="1"/>
  <c r="F26" i="1"/>
  <c r="H25" i="1"/>
  <c r="G25" i="1"/>
  <c r="F25" i="1"/>
  <c r="H24" i="1"/>
  <c r="G24" i="1"/>
  <c r="F24" i="1"/>
  <c r="H21" i="1"/>
  <c r="G21" i="1"/>
  <c r="F21" i="1"/>
  <c r="H20" i="1"/>
  <c r="G20" i="1"/>
  <c r="F20" i="1"/>
  <c r="H18" i="1"/>
  <c r="G18" i="1"/>
  <c r="F18" i="1"/>
  <c r="H17" i="1"/>
  <c r="G17" i="1"/>
  <c r="F17" i="1"/>
  <c r="H16" i="1"/>
  <c r="G16" i="1"/>
  <c r="F16" i="1"/>
  <c r="H14" i="1"/>
  <c r="G14" i="1"/>
  <c r="F14" i="1"/>
  <c r="H45" i="2"/>
  <c r="G43" i="2"/>
  <c r="F39" i="2"/>
  <c r="G36" i="2"/>
  <c r="H33" i="2"/>
  <c r="F31" i="2"/>
  <c r="H29" i="2"/>
  <c r="G28" i="2"/>
  <c r="F27" i="2"/>
  <c r="G22" i="2"/>
  <c r="H19" i="2"/>
  <c r="G18" i="2"/>
  <c r="F17" i="2"/>
  <c r="H15" i="2"/>
  <c r="H11" i="2"/>
  <c r="G45" i="2"/>
  <c r="H24" i="2"/>
  <c r="H20" i="2"/>
  <c r="F18" i="2"/>
  <c r="G47" i="2"/>
  <c r="F45" i="2"/>
  <c r="H39" i="2"/>
  <c r="G34" i="2"/>
  <c r="F33" i="2"/>
  <c r="H31" i="2"/>
  <c r="F29" i="2"/>
  <c r="H27" i="2"/>
  <c r="G24" i="2"/>
  <c r="G20" i="2"/>
  <c r="F19" i="2"/>
  <c r="H17" i="2"/>
  <c r="G16" i="2"/>
  <c r="F15" i="2"/>
  <c r="F11" i="2"/>
  <c r="H16" i="2"/>
  <c r="G11" i="2"/>
  <c r="F47" i="2"/>
  <c r="H43" i="2"/>
  <c r="G39" i="2"/>
  <c r="H36" i="2"/>
  <c r="F34" i="2"/>
  <c r="G31" i="2"/>
  <c r="H28" i="2"/>
  <c r="G27" i="2"/>
  <c r="F24" i="2"/>
  <c r="H22" i="2"/>
  <c r="F20" i="2"/>
  <c r="H18" i="2"/>
  <c r="G17" i="2"/>
  <c r="F16" i="2"/>
  <c r="H47" i="2"/>
  <c r="F43" i="2"/>
  <c r="F36" i="2"/>
  <c r="H34" i="2"/>
  <c r="G33" i="2"/>
  <c r="G29" i="2"/>
  <c r="F28" i="2"/>
  <c r="F22" i="2"/>
  <c r="G19" i="2"/>
  <c r="G15" i="2"/>
  <c r="D31" i="4" l="1"/>
  <c r="C81" i="2"/>
  <c r="C36" i="2"/>
  <c r="F24" i="4"/>
  <c r="C24" i="4"/>
  <c r="B84" i="2"/>
  <c r="C35" i="4"/>
  <c r="C13" i="4" a="1"/>
  <c r="C13" i="4" s="1"/>
  <c r="C12" i="4" a="1"/>
  <c r="C12" i="4" s="1"/>
  <c r="C11" i="4"/>
  <c r="D24" i="4"/>
  <c r="H13" i="2"/>
  <c r="B81" i="2"/>
  <c r="B72" i="2"/>
  <c r="D9" i="4"/>
  <c r="D10" i="4"/>
  <c r="C31" i="4"/>
  <c r="C72" i="2"/>
  <c r="D24" i="2"/>
  <c r="D72" i="2" l="1"/>
  <c r="D33" i="2"/>
  <c r="D35" i="4"/>
  <c r="C84" i="2"/>
  <c r="D11" i="4"/>
  <c r="D13" i="4" a="1"/>
  <c r="D13" i="4" s="1"/>
  <c r="D12" i="4" a="1"/>
  <c r="D12" i="4" s="1"/>
  <c r="D36" i="4" s="1"/>
  <c r="C36" i="4"/>
  <c r="D36" i="2" l="1"/>
  <c r="D84" i="2" s="1"/>
  <c r="D81" i="2"/>
</calcChain>
</file>

<file path=xl/sharedStrings.xml><?xml version="1.0" encoding="utf-8"?>
<sst xmlns="http://schemas.openxmlformats.org/spreadsheetml/2006/main" count="323" uniqueCount="171">
  <si>
    <t>Kalekem Cleophas, Paul Hwang, Julie Landy, Naomi Rodriguez, Nihar Shendye</t>
  </si>
  <si>
    <t>HASBRO, INC. AND SUBSIDIARIES</t>
  </si>
  <si>
    <t>Consolidated Balance Sheets</t>
  </si>
  <si>
    <t>Trend Balance Sheets</t>
  </si>
  <si>
    <t>At December 29, 2013 and December 30, 2012 and December 25, 2011</t>
  </si>
  <si>
    <t>(dollars in thousands)</t>
  </si>
  <si>
    <t>Consolidated Statements of Operations</t>
  </si>
  <si>
    <t>Trend Income Statement</t>
  </si>
  <si>
    <t>Fiscal Years Ended in December</t>
  </si>
  <si>
    <t>Common-Size Balance Sheets</t>
  </si>
  <si>
    <t>(dollars in thousands except per share data)</t>
  </si>
  <si>
    <t>ASSETS</t>
  </si>
  <si>
    <t>Current assets</t>
  </si>
  <si>
    <t>Cash and cash equivalents</t>
  </si>
  <si>
    <t>Net revenues</t>
  </si>
  <si>
    <t>Accounts receivable, less allowance for doubtful</t>
  </si>
  <si>
    <t>accounts of $19,000 in 2013, $19,600 in 2012 and 23,700 in 2011</t>
  </si>
  <si>
    <t>Accounts receivable, less allowance for doubtful accounts accounts of $19,000 in 2013, $19,600 in 2012 and 23,700 in 2011</t>
  </si>
  <si>
    <t>Accounts receivable, less allowance for doubtful accounts of $19,000 in 2013, $19,600 in 2012 and 23,700 in 2011</t>
  </si>
  <si>
    <t>Inventories</t>
  </si>
  <si>
    <t>Prepaid expenses and other current assets</t>
  </si>
  <si>
    <t>Cost of Goods Sold</t>
  </si>
  <si>
    <t>Total current assets</t>
  </si>
  <si>
    <t>Property, plant and equipment, net</t>
  </si>
  <si>
    <t>Gross profit</t>
  </si>
  <si>
    <t>Other assets</t>
  </si>
  <si>
    <t>Goodwill</t>
  </si>
  <si>
    <t>Other intangibles, net</t>
  </si>
  <si>
    <t>Other</t>
  </si>
  <si>
    <t>Total other assets</t>
  </si>
  <si>
    <t>Total assets</t>
  </si>
  <si>
    <t>Expenses</t>
  </si>
  <si>
    <t xml:space="preserve">   Royalties</t>
  </si>
  <si>
    <t>Product development</t>
  </si>
  <si>
    <t>Advertising</t>
  </si>
  <si>
    <t>Amortization of intangibles</t>
  </si>
  <si>
    <t>LIABILITIES</t>
  </si>
  <si>
    <t>Program production cost amortization</t>
  </si>
  <si>
    <t>Current liabilities</t>
  </si>
  <si>
    <t>Short-term borrowings</t>
  </si>
  <si>
    <t>Selling, distribution and administration</t>
  </si>
  <si>
    <t>Current portion of long-term debt</t>
  </si>
  <si>
    <t xml:space="preserve"> -   </t>
  </si>
  <si>
    <t>Total operating expenses</t>
  </si>
  <si>
    <t>Accounts payable</t>
  </si>
  <si>
    <t>Accrued liabilities</t>
  </si>
  <si>
    <t>Total current liabilities</t>
  </si>
  <si>
    <t>Operating profit</t>
  </si>
  <si>
    <t>Long-term debt</t>
  </si>
  <si>
    <t>Other liabilities</t>
  </si>
  <si>
    <t>Total liabilities</t>
  </si>
  <si>
    <t>Non-operating (income) expense</t>
  </si>
  <si>
    <t>Interest expense</t>
  </si>
  <si>
    <t>Redeemable noncontrolling interests</t>
  </si>
  <si>
    <t>Interest income</t>
  </si>
  <si>
    <t>Other expense, net</t>
  </si>
  <si>
    <t>Total non-operating expense, net</t>
  </si>
  <si>
    <t>SHAREHOLDERS' EQUITY</t>
  </si>
  <si>
    <t>Preference stock of $2.50 par value. Authorized</t>
  </si>
  <si>
    <t>-</t>
  </si>
  <si>
    <t>5,000,000 shares; none issued</t>
  </si>
  <si>
    <t>Earnings before income taxes</t>
  </si>
  <si>
    <t>Common stock of $0.50 par value. Authorized</t>
  </si>
  <si>
    <t>600,000,000 shares; issued 209,694,630 shares in 2013, 2012 and 2011</t>
  </si>
  <si>
    <t>600,000,000 shares; issued 209,694,630 shares in 2013</t>
  </si>
  <si>
    <t>Additional paid-in capital</t>
  </si>
  <si>
    <t>, 2012 and 2011</t>
  </si>
  <si>
    <t>Retained earnings</t>
  </si>
  <si>
    <t>Income taxes</t>
  </si>
  <si>
    <t>Accumulated other comprehensive loss</t>
  </si>
  <si>
    <t>Net earnings</t>
  </si>
  <si>
    <t>Treasury stock, at cost, 78,640,228 shares in 2013,</t>
  </si>
  <si>
    <t>80,754,417 shares in 2012, and 81,061,373 shares in 2011</t>
  </si>
  <si>
    <t>Total shareholders' equity</t>
  </si>
  <si>
    <t>Net loss attributable to noncontrolling interests</t>
  </si>
  <si>
    <t>Total liabilities, redeemable noncontrolling interests</t>
  </si>
  <si>
    <t>and shareholders' equity</t>
  </si>
  <si>
    <t>Net earnings attributable to Hasbro, Inc.</t>
  </si>
  <si>
    <t>Per common share</t>
  </si>
  <si>
    <t>Basic</t>
  </si>
  <si>
    <t>Diluted</t>
  </si>
  <si>
    <t>Hasbro Ratios</t>
  </si>
  <si>
    <t>Mattel Ratios</t>
  </si>
  <si>
    <t>Cash dividends declared</t>
  </si>
  <si>
    <t>Formulas</t>
  </si>
  <si>
    <t>MATTEL, INC AND SUBSIDIARIES</t>
  </si>
  <si>
    <t>Consolidated Statement of Operations</t>
  </si>
  <si>
    <t>For the Years Ended December 31, 2011-2013</t>
  </si>
  <si>
    <t xml:space="preserve">At December 31, 2011-2013 </t>
  </si>
  <si>
    <t>Liquidity Ratios</t>
  </si>
  <si>
    <t>Current Ratio</t>
  </si>
  <si>
    <t>CA / CL</t>
  </si>
  <si>
    <t>(In thousands, except per share and percentage information)</t>
  </si>
  <si>
    <t>Common-Sized Income Statement</t>
  </si>
  <si>
    <t>Quick Ratio</t>
  </si>
  <si>
    <t>(Quick Assets/CL)</t>
  </si>
  <si>
    <t>Net sales</t>
  </si>
  <si>
    <t>Cost of Sales</t>
  </si>
  <si>
    <t>Current Assets</t>
  </si>
  <si>
    <t>Profitability Ratios</t>
  </si>
  <si>
    <t>Gross Margin</t>
  </si>
  <si>
    <t>Gross Profit / Net Sales</t>
  </si>
  <si>
    <t>Cash and equivalents</t>
  </si>
  <si>
    <t>Accounts Receivable, net of allowances of $20,400 and $33,500 in 2013 and 2012, respectively</t>
  </si>
  <si>
    <t>Advertising and promotion expenses</t>
  </si>
  <si>
    <t>Other selling and administrative expenses</t>
  </si>
  <si>
    <t>Prepaid Expenses and other current assets</t>
  </si>
  <si>
    <t>Operating Margin</t>
  </si>
  <si>
    <t>Operating Income / Net Sales</t>
  </si>
  <si>
    <t>Total Operating Expenses</t>
  </si>
  <si>
    <t>Profit Margin</t>
  </si>
  <si>
    <t>NI / Net Sales</t>
  </si>
  <si>
    <t>Noncurrent assets</t>
  </si>
  <si>
    <t xml:space="preserve">Operating income </t>
  </si>
  <si>
    <t>Other noncurrent assets</t>
  </si>
  <si>
    <t>Interest (income)</t>
  </si>
  <si>
    <t>Return on Equity</t>
  </si>
  <si>
    <t>NI / Avg. SE</t>
  </si>
  <si>
    <t>Other non-operating (income) expense, net</t>
  </si>
  <si>
    <t>Income before income taxes</t>
  </si>
  <si>
    <t xml:space="preserve">Provision for income taxes </t>
  </si>
  <si>
    <t>Net income</t>
  </si>
  <si>
    <t>Net Income Per Common Share-Basic (a)</t>
  </si>
  <si>
    <t>Net Income Per Common Share-Diluted (a)</t>
  </si>
  <si>
    <t>Income taxes payable</t>
  </si>
  <si>
    <t>Dividends Declared Per Common Share</t>
  </si>
  <si>
    <t>Noncurrent Liabilities</t>
  </si>
  <si>
    <t>Other noncurrent liabilities</t>
  </si>
  <si>
    <t>Total noncurrent liabilities</t>
  </si>
  <si>
    <t>Total Liabilities</t>
  </si>
  <si>
    <t>STOCKHOLDERS' EQUITY</t>
  </si>
  <si>
    <t>Common stock $1.00 par value, 1.0 billion shares authorized; 441.4 million shares issued</t>
  </si>
  <si>
    <t>Treasury stock at cost; 102.1 million shares and 99.1 million shares in 2013 and 2012, respectively</t>
  </si>
  <si>
    <t>Total stockholders' equity</t>
  </si>
  <si>
    <t>Total Liabilities and Stockholders' Equity</t>
  </si>
  <si>
    <t>Return on Assets</t>
  </si>
  <si>
    <t>NI / Avg.Total Assets</t>
  </si>
  <si>
    <t>Asset Turnover</t>
  </si>
  <si>
    <t>Sales / Avg. Total Assets</t>
  </si>
  <si>
    <t>Financial Leverage</t>
  </si>
  <si>
    <t>Avg. Assets / Avg. SE</t>
  </si>
  <si>
    <t>Working Capital Ratios</t>
  </si>
  <si>
    <t>Account Receivable Turnover</t>
  </si>
  <si>
    <t>Net Credit Sales / Avg. Trade A/R</t>
  </si>
  <si>
    <t>Days in A/R</t>
  </si>
  <si>
    <t>365 / A/R Turnover</t>
  </si>
  <si>
    <t>Inventory Turnover</t>
  </si>
  <si>
    <t>COGS / Avg. Inventory</t>
  </si>
  <si>
    <t>Days in Inventory</t>
  </si>
  <si>
    <t>365 / Inventory Turnover</t>
  </si>
  <si>
    <t>Accounts Payable Turnover</t>
  </si>
  <si>
    <t>Purchases or (COGS+End. Inventory-Beg. Inventory)/Avg. A/P</t>
  </si>
  <si>
    <t>Days in A/P</t>
  </si>
  <si>
    <t>365 / A/P Turnover</t>
  </si>
  <si>
    <t>Cash Conversion Cycle</t>
  </si>
  <si>
    <t>Inventory Days + A/R Days - A/P Days</t>
  </si>
  <si>
    <t>Bad Debt Ratios</t>
  </si>
  <si>
    <t>Allowance for Doubtful Accounts to Accounts Receivable</t>
  </si>
  <si>
    <t>Allowance for Doubtful Accounts / A/R</t>
  </si>
  <si>
    <t>Allowance for Doubtful Accounts</t>
  </si>
  <si>
    <t>Solvency Ratios</t>
  </si>
  <si>
    <t>Debt-to-Equity</t>
  </si>
  <si>
    <t>Total Liabilities / Total SE</t>
  </si>
  <si>
    <t>Times Interest Earned</t>
  </si>
  <si>
    <t>Pretax income / Interest Expense</t>
  </si>
  <si>
    <t>Dividend Policy</t>
  </si>
  <si>
    <t>Dividends paid</t>
  </si>
  <si>
    <t>Dividend Payout ratio</t>
  </si>
  <si>
    <t>Cash Dividends Paid / Net Income</t>
  </si>
  <si>
    <t>Growth rate</t>
  </si>
  <si>
    <t>ROE x (1- Dividend Payout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</si>
</sst>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mm\ d\,\ yyyy"/>
    <numFmt numFmtId="165" formatCode="m/d/yyyy\ h:mm:ss"/>
    <numFmt numFmtId="166" formatCode="&quot;$&quot;#,##0"/>
    <numFmt numFmtId="167" formatCode="&quot;$&quot;#,##0.00"/>
    <numFmt numFmtId="168" formatCode="#,##0;\(#,##0\)"/>
    <numFmt numFmtId="169" formatCode="#,##0.000"/>
  </numFmts>
  <fonts count="2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b/>
      <u/>
      <sz val="10"/>
      <name val="Arial"/>
    </font>
    <font>
      <i/>
      <u/>
      <sz val="10"/>
      <name val="Arial"/>
    </font>
    <font>
      <u/>
      <sz val="10"/>
      <name val="Arial"/>
    </font>
    <font>
      <u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thin">
        <color rgb="FF000000"/>
      </right>
      <top style="thin">
        <color rgb="FFD9D9D9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11" xfId="0" applyNumberFormat="1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165" fontId="1" fillId="0" borderId="6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wrapText="1"/>
    </xf>
    <xf numFmtId="166" fontId="2" fillId="0" borderId="8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10" fontId="2" fillId="0" borderId="0" xfId="0" applyNumberFormat="1" applyFont="1" applyAlignment="1">
      <alignment wrapText="1"/>
    </xf>
    <xf numFmtId="10" fontId="2" fillId="0" borderId="7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0" fontId="2" fillId="0" borderId="8" xfId="0" applyNumberFormat="1" applyFont="1" applyBorder="1" applyAlignment="1">
      <alignment wrapText="1"/>
    </xf>
    <xf numFmtId="166" fontId="2" fillId="0" borderId="3" xfId="0" applyNumberFormat="1" applyFont="1" applyBorder="1" applyAlignment="1">
      <alignment wrapText="1"/>
    </xf>
    <xf numFmtId="3" fontId="2" fillId="0" borderId="0" xfId="0" applyNumberFormat="1" applyFont="1" applyAlignment="1">
      <alignment wrapText="1"/>
    </xf>
    <xf numFmtId="166" fontId="2" fillId="0" borderId="5" xfId="0" applyNumberFormat="1" applyFont="1" applyBorder="1" applyAlignment="1">
      <alignment wrapText="1"/>
    </xf>
    <xf numFmtId="3" fontId="2" fillId="0" borderId="0" xfId="0" applyNumberFormat="1" applyFont="1" applyAlignment="1">
      <alignment wrapText="1"/>
    </xf>
    <xf numFmtId="3" fontId="2" fillId="0" borderId="8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10" fontId="2" fillId="0" borderId="3" xfId="0" applyNumberFormat="1" applyFont="1" applyBorder="1" applyAlignment="1">
      <alignment wrapText="1"/>
    </xf>
    <xf numFmtId="10" fontId="2" fillId="0" borderId="5" xfId="0" applyNumberFormat="1" applyFont="1" applyBorder="1" applyAlignment="1">
      <alignment wrapText="1"/>
    </xf>
    <xf numFmtId="3" fontId="2" fillId="0" borderId="8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3" fontId="1" fillId="0" borderId="0" xfId="0" applyNumberFormat="1" applyFont="1" applyAlignment="1">
      <alignment wrapText="1"/>
    </xf>
    <xf numFmtId="3" fontId="2" fillId="0" borderId="10" xfId="0" applyNumberFormat="1" applyFont="1" applyBorder="1" applyAlignment="1">
      <alignment wrapText="1"/>
    </xf>
    <xf numFmtId="3" fontId="1" fillId="0" borderId="8" xfId="0" applyNumberFormat="1" applyFont="1" applyBorder="1" applyAlignment="1">
      <alignment wrapText="1"/>
    </xf>
    <xf numFmtId="10" fontId="2" fillId="0" borderId="9" xfId="0" applyNumberFormat="1" applyFont="1" applyBorder="1" applyAlignment="1">
      <alignment wrapText="1"/>
    </xf>
    <xf numFmtId="10" fontId="1" fillId="0" borderId="0" xfId="0" applyNumberFormat="1" applyFont="1" applyAlignment="1">
      <alignment wrapText="1"/>
    </xf>
    <xf numFmtId="10" fontId="2" fillId="0" borderId="1" xfId="0" applyNumberFormat="1" applyFont="1" applyBorder="1" applyAlignment="1">
      <alignment wrapText="1"/>
    </xf>
    <xf numFmtId="10" fontId="1" fillId="0" borderId="8" xfId="0" applyNumberFormat="1" applyFont="1" applyBorder="1" applyAlignment="1">
      <alignment wrapText="1"/>
    </xf>
    <xf numFmtId="10" fontId="2" fillId="0" borderId="10" xfId="0" applyNumberFormat="1" applyFont="1" applyBorder="1" applyAlignment="1">
      <alignment wrapText="1"/>
    </xf>
    <xf numFmtId="10" fontId="1" fillId="0" borderId="7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3" fontId="2" fillId="0" borderId="13" xfId="0" applyNumberFormat="1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10" fontId="2" fillId="0" borderId="14" xfId="0" applyNumberFormat="1" applyFont="1" applyBorder="1" applyAlignment="1">
      <alignment wrapText="1"/>
    </xf>
    <xf numFmtId="10" fontId="2" fillId="0" borderId="4" xfId="0" applyNumberFormat="1" applyFont="1" applyBorder="1" applyAlignment="1">
      <alignment wrapText="1"/>
    </xf>
    <xf numFmtId="10" fontId="2" fillId="0" borderId="13" xfId="0" applyNumberFormat="1" applyFont="1" applyBorder="1" applyAlignment="1">
      <alignment wrapText="1"/>
    </xf>
    <xf numFmtId="3" fontId="5" fillId="0" borderId="15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wrapText="1"/>
    </xf>
    <xf numFmtId="3" fontId="6" fillId="0" borderId="15" xfId="0" applyNumberFormat="1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3" fontId="7" fillId="0" borderId="16" xfId="0" applyNumberFormat="1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3" fontId="1" fillId="0" borderId="1" xfId="0" applyNumberFormat="1" applyFont="1" applyBorder="1" applyAlignment="1">
      <alignment wrapText="1"/>
    </xf>
    <xf numFmtId="10" fontId="1" fillId="0" borderId="0" xfId="0" applyNumberFormat="1" applyFont="1" applyAlignment="1">
      <alignment horizontal="right" wrapText="1"/>
    </xf>
    <xf numFmtId="3" fontId="1" fillId="0" borderId="10" xfId="0" applyNumberFormat="1" applyFont="1" applyBorder="1" applyAlignment="1">
      <alignment wrapText="1"/>
    </xf>
    <xf numFmtId="0" fontId="2" fillId="0" borderId="17" xfId="0" applyFont="1" applyBorder="1" applyAlignment="1">
      <alignment wrapText="1"/>
    </xf>
    <xf numFmtId="10" fontId="1" fillId="0" borderId="9" xfId="0" applyNumberFormat="1" applyFont="1" applyBorder="1" applyAlignment="1">
      <alignment wrapText="1"/>
    </xf>
    <xf numFmtId="0" fontId="2" fillId="0" borderId="18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10" fontId="1" fillId="0" borderId="10" xfId="0" applyNumberFormat="1" applyFont="1" applyBorder="1" applyAlignment="1">
      <alignment wrapText="1"/>
    </xf>
    <xf numFmtId="3" fontId="8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10" fontId="2" fillId="0" borderId="0" xfId="0" applyNumberFormat="1" applyFont="1" applyAlignment="1">
      <alignment wrapText="1"/>
    </xf>
    <xf numFmtId="3" fontId="10" fillId="0" borderId="10" xfId="0" applyNumberFormat="1" applyFont="1" applyBorder="1" applyAlignment="1">
      <alignment wrapText="1"/>
    </xf>
    <xf numFmtId="10" fontId="2" fillId="0" borderId="8" xfId="0" applyNumberFormat="1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11" fillId="0" borderId="6" xfId="0" applyFont="1" applyBorder="1" applyAlignment="1">
      <alignment wrapText="1"/>
    </xf>
    <xf numFmtId="3" fontId="2" fillId="0" borderId="10" xfId="0" applyNumberFormat="1" applyFont="1" applyBorder="1" applyAlignment="1">
      <alignment wrapText="1"/>
    </xf>
    <xf numFmtId="10" fontId="12" fillId="0" borderId="9" xfId="0" applyNumberFormat="1" applyFont="1" applyBorder="1" applyAlignment="1">
      <alignment wrapText="1"/>
    </xf>
    <xf numFmtId="10" fontId="13" fillId="0" borderId="1" xfId="0" applyNumberFormat="1" applyFont="1" applyBorder="1" applyAlignment="1">
      <alignment wrapText="1"/>
    </xf>
    <xf numFmtId="10" fontId="14" fillId="0" borderId="10" xfId="0" applyNumberFormat="1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8" xfId="0" applyFont="1" applyBorder="1" applyAlignment="1">
      <alignment wrapText="1"/>
    </xf>
    <xf numFmtId="10" fontId="2" fillId="0" borderId="8" xfId="0" applyNumberFormat="1" applyFont="1" applyBorder="1" applyAlignment="1">
      <alignment wrapText="1"/>
    </xf>
    <xf numFmtId="10" fontId="2" fillId="0" borderId="0" xfId="0" applyNumberFormat="1" applyFont="1" applyAlignment="1">
      <alignment wrapText="1"/>
    </xf>
    <xf numFmtId="10" fontId="2" fillId="0" borderId="7" xfId="0" applyNumberFormat="1" applyFont="1" applyBorder="1" applyAlignment="1">
      <alignment wrapText="1"/>
    </xf>
    <xf numFmtId="166" fontId="2" fillId="0" borderId="3" xfId="0" applyNumberFormat="1" applyFont="1" applyBorder="1" applyAlignment="1">
      <alignment wrapText="1"/>
    </xf>
    <xf numFmtId="166" fontId="2" fillId="0" borderId="0" xfId="0" applyNumberFormat="1" applyFont="1" applyAlignment="1">
      <alignment wrapText="1"/>
    </xf>
    <xf numFmtId="0" fontId="1" fillId="0" borderId="9" xfId="0" applyFont="1" applyBorder="1" applyAlignment="1">
      <alignment wrapText="1"/>
    </xf>
    <xf numFmtId="166" fontId="15" fillId="0" borderId="1" xfId="0" applyNumberFormat="1" applyFont="1" applyBorder="1" applyAlignment="1">
      <alignment wrapText="1"/>
    </xf>
    <xf numFmtId="166" fontId="16" fillId="0" borderId="15" xfId="0" applyNumberFormat="1" applyFont="1" applyBorder="1" applyAlignment="1">
      <alignment wrapText="1"/>
    </xf>
    <xf numFmtId="166" fontId="17" fillId="0" borderId="10" xfId="0" applyNumberFormat="1" applyFont="1" applyBorder="1" applyAlignment="1">
      <alignment wrapText="1"/>
    </xf>
    <xf numFmtId="166" fontId="18" fillId="0" borderId="16" xfId="0" applyNumberFormat="1" applyFont="1" applyBorder="1" applyAlignment="1">
      <alignment wrapText="1"/>
    </xf>
    <xf numFmtId="10" fontId="1" fillId="0" borderId="8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7" fontId="2" fillId="0" borderId="0" xfId="0" applyNumberFormat="1" applyFont="1" applyAlignment="1">
      <alignment wrapText="1"/>
    </xf>
    <xf numFmtId="167" fontId="2" fillId="0" borderId="8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167" fontId="2" fillId="0" borderId="0" xfId="0" applyNumberFormat="1" applyFont="1" applyAlignment="1">
      <alignment wrapText="1"/>
    </xf>
    <xf numFmtId="167" fontId="2" fillId="0" borderId="8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0" fillId="0" borderId="0" xfId="0" applyFont="1" applyAlignment="1">
      <alignment wrapText="1"/>
    </xf>
    <xf numFmtId="167" fontId="2" fillId="0" borderId="1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167" fontId="2" fillId="0" borderId="10" xfId="0" applyNumberFormat="1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4" fontId="2" fillId="0" borderId="7" xfId="0" applyNumberFormat="1" applyFont="1" applyBorder="1" applyAlignment="1">
      <alignment wrapText="1"/>
    </xf>
    <xf numFmtId="4" fontId="2" fillId="0" borderId="0" xfId="0" applyNumberFormat="1" applyFont="1" applyAlignment="1">
      <alignment wrapText="1"/>
    </xf>
    <xf numFmtId="4" fontId="2" fillId="0" borderId="8" xfId="0" applyNumberFormat="1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7" xfId="0" applyFont="1" applyBorder="1" applyAlignment="1">
      <alignment horizontal="left" wrapText="1"/>
    </xf>
    <xf numFmtId="3" fontId="2" fillId="0" borderId="4" xfId="0" applyNumberFormat="1" applyFont="1" applyBorder="1" applyAlignment="1">
      <alignment wrapText="1"/>
    </xf>
    <xf numFmtId="3" fontId="2" fillId="0" borderId="13" xfId="0" applyNumberFormat="1" applyFont="1" applyBorder="1" applyAlignment="1">
      <alignment wrapText="1"/>
    </xf>
    <xf numFmtId="10" fontId="1" fillId="0" borderId="3" xfId="0" applyNumberFormat="1" applyFont="1" applyBorder="1" applyAlignment="1">
      <alignment wrapText="1"/>
    </xf>
    <xf numFmtId="10" fontId="1" fillId="0" borderId="5" xfId="0" applyNumberFormat="1" applyFont="1" applyBorder="1" applyAlignment="1">
      <alignment wrapText="1"/>
    </xf>
    <xf numFmtId="168" fontId="2" fillId="0" borderId="0" xfId="0" applyNumberFormat="1" applyFont="1" applyAlignment="1">
      <alignment wrapText="1"/>
    </xf>
    <xf numFmtId="168" fontId="2" fillId="0" borderId="8" xfId="0" applyNumberFormat="1" applyFont="1" applyBorder="1" applyAlignment="1">
      <alignment wrapText="1"/>
    </xf>
    <xf numFmtId="166" fontId="21" fillId="0" borderId="4" xfId="0" applyNumberFormat="1" applyFont="1" applyBorder="1" applyAlignment="1">
      <alignment wrapText="1"/>
    </xf>
    <xf numFmtId="166" fontId="22" fillId="0" borderId="13" xfId="0" applyNumberFormat="1" applyFont="1" applyBorder="1" applyAlignment="1">
      <alignment wrapText="1"/>
    </xf>
    <xf numFmtId="168" fontId="2" fillId="0" borderId="1" xfId="0" applyNumberFormat="1" applyFont="1" applyBorder="1" applyAlignment="1">
      <alignment wrapText="1"/>
    </xf>
    <xf numFmtId="168" fontId="2" fillId="0" borderId="10" xfId="0" applyNumberFormat="1" applyFont="1" applyBorder="1" applyAlignment="1">
      <alignment wrapText="1"/>
    </xf>
    <xf numFmtId="167" fontId="2" fillId="0" borderId="6" xfId="0" applyNumberFormat="1" applyFont="1" applyBorder="1" applyAlignment="1">
      <alignment wrapText="1"/>
    </xf>
    <xf numFmtId="167" fontId="1" fillId="0" borderId="7" xfId="0" applyNumberFormat="1" applyFont="1" applyBorder="1" applyAlignment="1">
      <alignment wrapText="1"/>
    </xf>
    <xf numFmtId="167" fontId="2" fillId="0" borderId="7" xfId="0" applyNumberFormat="1" applyFont="1" applyBorder="1" applyAlignment="1">
      <alignment wrapText="1"/>
    </xf>
    <xf numFmtId="3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2" fillId="0" borderId="10" xfId="0" applyNumberFormat="1" applyFont="1" applyBorder="1" applyAlignment="1">
      <alignment wrapText="1"/>
    </xf>
    <xf numFmtId="9" fontId="1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9" fontId="2" fillId="0" borderId="7" xfId="0" applyNumberFormat="1" applyFont="1" applyBorder="1" applyAlignment="1">
      <alignment wrapText="1"/>
    </xf>
    <xf numFmtId="169" fontId="2" fillId="0" borderId="8" xfId="0" applyNumberFormat="1" applyFont="1" applyBorder="1" applyAlignment="1">
      <alignment wrapText="1"/>
    </xf>
    <xf numFmtId="3" fontId="2" fillId="0" borderId="7" xfId="0" applyNumberFormat="1" applyFont="1" applyBorder="1" applyAlignment="1">
      <alignment wrapText="1"/>
    </xf>
    <xf numFmtId="3" fontId="2" fillId="0" borderId="6" xfId="0" applyNumberFormat="1" applyFont="1" applyBorder="1" applyAlignment="1">
      <alignment wrapText="1"/>
    </xf>
    <xf numFmtId="169" fontId="2" fillId="0" borderId="0" xfId="0" applyNumberFormat="1" applyFont="1" applyAlignment="1">
      <alignment wrapText="1"/>
    </xf>
    <xf numFmtId="3" fontId="2" fillId="0" borderId="7" xfId="0" applyNumberFormat="1" applyFont="1" applyBorder="1" applyAlignment="1">
      <alignment wrapText="1"/>
    </xf>
    <xf numFmtId="4" fontId="2" fillId="0" borderId="9" xfId="0" applyNumberFormat="1" applyFont="1" applyBorder="1" applyAlignment="1">
      <alignment wrapText="1"/>
    </xf>
    <xf numFmtId="4" fontId="2" fillId="0" borderId="10" xfId="0" applyNumberFormat="1" applyFont="1" applyBorder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34" workbookViewId="0">
      <selection activeCell="E16" sqref="E16"/>
    </sheetView>
  </sheetViews>
  <sheetFormatPr defaultColWidth="14.42578125" defaultRowHeight="12.75" customHeight="1" x14ac:dyDescent="0.2"/>
  <cols>
    <col min="1" max="1" width="55.140625" customWidth="1"/>
    <col min="2" max="4" width="17.28515625" customWidth="1"/>
    <col min="5" max="5" width="13.7109375" customWidth="1"/>
    <col min="6" max="6" width="21.85546875" customWidth="1"/>
    <col min="7" max="7" width="21.5703125" customWidth="1"/>
    <col min="8" max="8" width="21.28515625" customWidth="1"/>
    <col min="9" max="21" width="17.28515625" customWidth="1"/>
  </cols>
  <sheetData>
    <row r="1" spans="1:10" ht="12.75" customHeight="1" x14ac:dyDescent="0.2">
      <c r="A1" s="148" t="s">
        <v>0</v>
      </c>
      <c r="B1" s="149"/>
      <c r="C1" s="149"/>
      <c r="D1" s="149"/>
      <c r="F1" s="149"/>
      <c r="G1" s="149"/>
      <c r="H1" s="149"/>
    </row>
    <row r="2" spans="1:10" ht="12.75" customHeight="1" x14ac:dyDescent="0.2">
      <c r="A2" s="150"/>
      <c r="B2" s="150"/>
      <c r="C2" s="150"/>
      <c r="D2" s="150"/>
      <c r="F2" s="150"/>
      <c r="G2" s="150"/>
      <c r="H2" s="150"/>
    </row>
    <row r="3" spans="1:10" ht="12.75" customHeight="1" x14ac:dyDescent="0.2">
      <c r="A3" s="157"/>
      <c r="B3" s="158"/>
      <c r="C3" s="158"/>
      <c r="D3" s="159"/>
      <c r="E3" s="7"/>
      <c r="F3" s="160"/>
      <c r="G3" s="158"/>
      <c r="H3" s="159"/>
      <c r="I3" s="8"/>
    </row>
    <row r="4" spans="1:10" ht="12.75" customHeight="1" x14ac:dyDescent="0.2">
      <c r="A4" s="151" t="s">
        <v>1</v>
      </c>
      <c r="B4" s="149"/>
      <c r="C4" s="149"/>
      <c r="D4" s="152"/>
      <c r="E4" s="13"/>
      <c r="F4" s="151" t="s">
        <v>1</v>
      </c>
      <c r="G4" s="149"/>
      <c r="H4" s="152"/>
      <c r="I4" s="8"/>
    </row>
    <row r="5" spans="1:10" ht="12.75" customHeight="1" x14ac:dyDescent="0.2">
      <c r="A5" s="151" t="s">
        <v>2</v>
      </c>
      <c r="B5" s="149"/>
      <c r="C5" s="149"/>
      <c r="D5" s="152"/>
      <c r="E5" s="13"/>
      <c r="F5" s="151" t="s">
        <v>9</v>
      </c>
      <c r="G5" s="149"/>
      <c r="H5" s="152"/>
      <c r="I5" s="8"/>
    </row>
    <row r="6" spans="1:10" ht="12.75" customHeight="1" x14ac:dyDescent="0.2">
      <c r="A6" s="151" t="s">
        <v>4</v>
      </c>
      <c r="B6" s="149"/>
      <c r="C6" s="149"/>
      <c r="D6" s="152"/>
      <c r="E6" s="13"/>
      <c r="F6" s="151" t="s">
        <v>4</v>
      </c>
      <c r="G6" s="149"/>
      <c r="H6" s="152"/>
      <c r="I6" s="11"/>
      <c r="J6" s="12"/>
    </row>
    <row r="7" spans="1:10" ht="12.75" customHeight="1" x14ac:dyDescent="0.2">
      <c r="A7" s="151" t="s">
        <v>5</v>
      </c>
      <c r="B7" s="149"/>
      <c r="C7" s="149"/>
      <c r="D7" s="152"/>
      <c r="E7" s="7"/>
      <c r="F7" s="151"/>
      <c r="G7" s="149"/>
      <c r="H7" s="152"/>
      <c r="I7" s="8"/>
    </row>
    <row r="8" spans="1:10" ht="12.75" customHeight="1" x14ac:dyDescent="0.2">
      <c r="A8" s="153"/>
      <c r="B8" s="149"/>
      <c r="C8" s="149"/>
      <c r="D8" s="152"/>
      <c r="E8" s="7"/>
      <c r="F8" s="153"/>
      <c r="G8" s="149"/>
      <c r="H8" s="152"/>
      <c r="I8" s="8"/>
      <c r="J8" s="15"/>
    </row>
    <row r="9" spans="1:10" ht="12.75" customHeight="1" x14ac:dyDescent="0.2">
      <c r="A9" s="154"/>
      <c r="B9" s="149"/>
      <c r="C9" s="149"/>
      <c r="D9" s="152"/>
      <c r="E9" s="7"/>
      <c r="F9" s="153"/>
      <c r="G9" s="149"/>
      <c r="H9" s="152"/>
      <c r="I9" s="8"/>
      <c r="J9" s="17"/>
    </row>
    <row r="10" spans="1:10" ht="12.75" customHeight="1" x14ac:dyDescent="0.2">
      <c r="A10" s="155"/>
      <c r="B10" s="150"/>
      <c r="C10" s="150"/>
      <c r="D10" s="156"/>
      <c r="E10" s="7"/>
      <c r="F10" s="155"/>
      <c r="G10" s="150"/>
      <c r="H10" s="156"/>
      <c r="I10" s="8"/>
      <c r="J10" s="17"/>
    </row>
    <row r="11" spans="1:10" ht="12.75" customHeight="1" x14ac:dyDescent="0.2">
      <c r="A11" s="20"/>
      <c r="B11" s="18">
        <v>41637</v>
      </c>
      <c r="C11" s="18">
        <v>41273</v>
      </c>
      <c r="D11" s="18">
        <v>40902</v>
      </c>
      <c r="E11" s="23"/>
      <c r="F11" s="18">
        <v>41637</v>
      </c>
      <c r="G11" s="18">
        <v>41273</v>
      </c>
      <c r="H11" s="18">
        <v>40902</v>
      </c>
      <c r="I11" s="8"/>
      <c r="J11" s="17"/>
    </row>
    <row r="12" spans="1:10" ht="12.75" customHeight="1" x14ac:dyDescent="0.2">
      <c r="A12" s="22" t="s">
        <v>11</v>
      </c>
      <c r="B12" s="4"/>
      <c r="C12" s="4"/>
      <c r="D12" s="6"/>
      <c r="E12" s="7"/>
      <c r="F12" s="3"/>
      <c r="G12" s="4"/>
      <c r="H12" s="6"/>
      <c r="I12" s="8"/>
      <c r="J12" s="12"/>
    </row>
    <row r="13" spans="1:10" ht="12.75" customHeight="1" x14ac:dyDescent="0.2">
      <c r="A13" s="22" t="s">
        <v>12</v>
      </c>
      <c r="D13" s="10"/>
      <c r="E13" s="7"/>
      <c r="F13" s="8"/>
      <c r="H13" s="10"/>
      <c r="I13" s="8"/>
      <c r="J13" s="17"/>
    </row>
    <row r="14" spans="1:10" ht="12.75" customHeight="1" x14ac:dyDescent="0.2">
      <c r="A14" s="27" t="s">
        <v>13</v>
      </c>
      <c r="B14" s="25">
        <v>682449</v>
      </c>
      <c r="C14" s="25">
        <v>849701</v>
      </c>
      <c r="D14" s="26">
        <v>641688</v>
      </c>
      <c r="E14" s="7"/>
      <c r="F14" s="30">
        <f t="shared" ref="F14:H14" si="0">B14/B$30</f>
        <v>0.15502217380272482</v>
      </c>
      <c r="G14" s="29">
        <f t="shared" si="0"/>
        <v>0.19644508109910166</v>
      </c>
      <c r="H14" s="32">
        <f t="shared" si="0"/>
        <v>0.1553432843336382</v>
      </c>
      <c r="I14" s="8"/>
      <c r="J14" s="17"/>
    </row>
    <row r="15" spans="1:10" ht="12.75" customHeight="1" x14ac:dyDescent="0.2">
      <c r="A15" s="27" t="s">
        <v>15</v>
      </c>
      <c r="B15" s="34"/>
      <c r="C15" s="34"/>
      <c r="D15" s="10"/>
      <c r="E15" s="7"/>
      <c r="F15" s="30"/>
      <c r="G15" s="29"/>
      <c r="H15" s="32"/>
      <c r="I15" s="8"/>
      <c r="J15" s="17"/>
    </row>
    <row r="16" spans="1:10" ht="12.75" customHeight="1" x14ac:dyDescent="0.2">
      <c r="A16" s="27" t="s">
        <v>16</v>
      </c>
      <c r="B16" s="36">
        <v>1093620</v>
      </c>
      <c r="C16" s="36">
        <v>1029959</v>
      </c>
      <c r="D16" s="37">
        <v>1034580</v>
      </c>
      <c r="E16" s="7"/>
      <c r="F16" s="30">
        <f t="shared" ref="F16:H16" si="1">B16/B$30</f>
        <v>0.24842200620725641</v>
      </c>
      <c r="G16" s="29">
        <f t="shared" si="1"/>
        <v>0.23811950237053933</v>
      </c>
      <c r="H16" s="32">
        <f t="shared" si="1"/>
        <v>0.25045669407234578</v>
      </c>
      <c r="I16" s="8"/>
      <c r="J16" s="17"/>
    </row>
    <row r="17" spans="1:10" ht="12.75" customHeight="1" x14ac:dyDescent="0.2">
      <c r="A17" s="27" t="s">
        <v>19</v>
      </c>
      <c r="B17" s="36">
        <v>348794</v>
      </c>
      <c r="C17" s="36">
        <v>316049</v>
      </c>
      <c r="D17" s="37">
        <v>333993</v>
      </c>
      <c r="E17" s="7"/>
      <c r="F17" s="30">
        <f t="shared" ref="F17:H17" si="2">B17/B$30</f>
        <v>7.9230541900343621E-2</v>
      </c>
      <c r="G17" s="29">
        <f t="shared" si="2"/>
        <v>7.306837515348337E-2</v>
      </c>
      <c r="H17" s="32">
        <f t="shared" si="2"/>
        <v>8.085482284918033E-2</v>
      </c>
      <c r="I17" s="8"/>
      <c r="J17" s="17"/>
    </row>
    <row r="18" spans="1:10" ht="12.75" customHeight="1" x14ac:dyDescent="0.2">
      <c r="A18" s="27" t="s">
        <v>20</v>
      </c>
      <c r="B18" s="36">
        <v>355594</v>
      </c>
      <c r="C18" s="36">
        <v>312493</v>
      </c>
      <c r="D18" s="37">
        <v>243431</v>
      </c>
      <c r="E18" s="7"/>
      <c r="F18" s="30">
        <f t="shared" ref="F18:H18" si="3">B18/B$30</f>
        <v>8.0775200595511354E-2</v>
      </c>
      <c r="G18" s="29">
        <f t="shared" si="3"/>
        <v>7.2246252185064599E-2</v>
      </c>
      <c r="H18" s="32">
        <f t="shared" si="3"/>
        <v>5.8931086522767885E-2</v>
      </c>
      <c r="I18" s="8"/>
      <c r="J18" s="17"/>
    </row>
    <row r="19" spans="1:10" ht="12.75" customHeight="1" x14ac:dyDescent="0.2">
      <c r="A19" s="8"/>
      <c r="B19" s="34"/>
      <c r="C19" s="34"/>
      <c r="D19" s="41"/>
      <c r="E19" s="7"/>
      <c r="F19" s="30"/>
      <c r="G19" s="29"/>
      <c r="H19" s="32"/>
      <c r="I19" s="8"/>
      <c r="J19" s="17"/>
    </row>
    <row r="20" spans="1:10" ht="12.75" customHeight="1" x14ac:dyDescent="0.2">
      <c r="A20" s="22" t="s">
        <v>22</v>
      </c>
      <c r="B20" s="43">
        <v>2480457</v>
      </c>
      <c r="C20" s="43">
        <v>2508202</v>
      </c>
      <c r="D20" s="45">
        <v>2253692</v>
      </c>
      <c r="E20" s="14"/>
      <c r="F20" s="51">
        <f t="shared" ref="F20:H20" si="4">B20/B$30</f>
        <v>0.56344992250583614</v>
      </c>
      <c r="G20" s="47">
        <f t="shared" si="4"/>
        <v>0.57987921080818894</v>
      </c>
      <c r="H20" s="49">
        <f t="shared" si="4"/>
        <v>0.54558588777793215</v>
      </c>
      <c r="I20" s="8"/>
    </row>
    <row r="21" spans="1:10" ht="12.75" customHeight="1" x14ac:dyDescent="0.2">
      <c r="A21" s="27" t="s">
        <v>23</v>
      </c>
      <c r="B21" s="36">
        <v>236263</v>
      </c>
      <c r="C21" s="36">
        <v>230414</v>
      </c>
      <c r="D21" s="37">
        <v>218021</v>
      </c>
      <c r="E21" s="7"/>
      <c r="F21" s="30">
        <f t="shared" ref="F21:H21" si="5">B21/B$30</f>
        <v>5.3668484896531719E-2</v>
      </c>
      <c r="G21" s="29">
        <f t="shared" si="5"/>
        <v>5.3270146694388273E-2</v>
      </c>
      <c r="H21" s="32">
        <f t="shared" si="5"/>
        <v>5.277969697688617E-2</v>
      </c>
      <c r="I21" s="8"/>
      <c r="J21" s="15"/>
    </row>
    <row r="22" spans="1:10" ht="12.75" customHeight="1" x14ac:dyDescent="0.2">
      <c r="A22" s="8"/>
      <c r="B22" s="34"/>
      <c r="C22" s="34"/>
      <c r="D22" s="41"/>
      <c r="E22" s="7"/>
      <c r="F22" s="30"/>
      <c r="G22" s="29"/>
      <c r="H22" s="32"/>
      <c r="I22" s="8"/>
      <c r="J22" s="17"/>
    </row>
    <row r="23" spans="1:10" ht="12.75" customHeight="1" x14ac:dyDescent="0.2">
      <c r="A23" s="22" t="s">
        <v>25</v>
      </c>
      <c r="B23" s="34"/>
      <c r="C23" s="34"/>
      <c r="D23" s="41"/>
      <c r="E23" s="7"/>
      <c r="F23" s="30"/>
      <c r="G23" s="29"/>
      <c r="H23" s="32"/>
      <c r="I23" s="8"/>
      <c r="J23" s="17"/>
    </row>
    <row r="24" spans="1:10" ht="12.75" customHeight="1" x14ac:dyDescent="0.2">
      <c r="A24" s="27" t="s">
        <v>26</v>
      </c>
      <c r="B24" s="36">
        <v>594321</v>
      </c>
      <c r="C24" s="36">
        <v>474925</v>
      </c>
      <c r="D24" s="37">
        <v>474792</v>
      </c>
      <c r="E24" s="7"/>
      <c r="F24" s="30">
        <f t="shared" ref="F24:H24" si="6">B24/B$30</f>
        <v>0.13500339711335091</v>
      </c>
      <c r="G24" s="29">
        <f t="shared" si="6"/>
        <v>0.10979942372786528</v>
      </c>
      <c r="H24" s="32">
        <f t="shared" si="6"/>
        <v>0.11494020248989657</v>
      </c>
      <c r="I24" s="8"/>
      <c r="J24" s="17"/>
    </row>
    <row r="25" spans="1:10" ht="12.75" customHeight="1" x14ac:dyDescent="0.2">
      <c r="A25" s="27" t="s">
        <v>27</v>
      </c>
      <c r="B25" s="36">
        <v>375999</v>
      </c>
      <c r="C25" s="36">
        <v>416659</v>
      </c>
      <c r="D25" s="37">
        <v>467293</v>
      </c>
      <c r="E25" s="7"/>
      <c r="F25" s="30">
        <f t="shared" ref="F25:H25" si="7">B25/B$30</f>
        <v>8.5410312459466911E-2</v>
      </c>
      <c r="G25" s="29">
        <f t="shared" si="7"/>
        <v>9.6328721568729E-2</v>
      </c>
      <c r="H25" s="32">
        <f t="shared" si="7"/>
        <v>0.11312480421344764</v>
      </c>
      <c r="I25" s="8"/>
      <c r="J25" s="17"/>
    </row>
    <row r="26" spans="1:10" ht="12.75" customHeight="1" x14ac:dyDescent="0.2">
      <c r="A26" s="27" t="s">
        <v>28</v>
      </c>
      <c r="B26" s="36">
        <v>715227</v>
      </c>
      <c r="C26" s="36">
        <v>695187</v>
      </c>
      <c r="D26" s="37">
        <v>716976</v>
      </c>
      <c r="E26" s="7"/>
      <c r="F26" s="30">
        <f t="shared" ref="F26:H26" si="8">B26/B$30</f>
        <v>0.16246788302481427</v>
      </c>
      <c r="G26" s="29">
        <f t="shared" si="8"/>
        <v>0.16072249720082851</v>
      </c>
      <c r="H26" s="32">
        <f t="shared" si="8"/>
        <v>0.17356940854183744</v>
      </c>
      <c r="I26" s="8"/>
      <c r="J26" s="17"/>
    </row>
    <row r="27" spans="1:10" ht="12.75" customHeight="1" x14ac:dyDescent="0.2">
      <c r="A27" s="8"/>
      <c r="B27" s="34"/>
      <c r="C27" s="34"/>
      <c r="D27" s="41"/>
      <c r="E27" s="7"/>
      <c r="F27" s="30"/>
      <c r="G27" s="29"/>
      <c r="H27" s="32"/>
      <c r="I27" s="8"/>
      <c r="J27" s="17"/>
    </row>
    <row r="28" spans="1:10" x14ac:dyDescent="0.2">
      <c r="A28" s="22" t="s">
        <v>29</v>
      </c>
      <c r="B28" s="64">
        <v>1685547</v>
      </c>
      <c r="C28" s="64">
        <v>1586771</v>
      </c>
      <c r="D28" s="66">
        <v>1659061</v>
      </c>
      <c r="E28" s="14"/>
      <c r="F28" s="68">
        <f t="shared" ref="F28:H28" si="9">B28/B$30</f>
        <v>0.3828815925976321</v>
      </c>
      <c r="G28" s="70">
        <f t="shared" si="9"/>
        <v>0.36685064249742277</v>
      </c>
      <c r="H28" s="71">
        <f t="shared" si="9"/>
        <v>0.40163441524518168</v>
      </c>
      <c r="I28" s="8"/>
      <c r="J28" s="17"/>
    </row>
    <row r="29" spans="1:10" x14ac:dyDescent="0.2">
      <c r="A29" s="8"/>
      <c r="B29" s="59"/>
      <c r="C29" s="59"/>
      <c r="D29" s="61"/>
      <c r="E29" s="7"/>
      <c r="F29" s="38"/>
      <c r="G29" s="39"/>
      <c r="H29" s="40"/>
      <c r="I29" s="8"/>
    </row>
    <row r="30" spans="1:10" x14ac:dyDescent="0.2">
      <c r="A30" s="22" t="s">
        <v>30</v>
      </c>
      <c r="B30" s="72">
        <v>4402267</v>
      </c>
      <c r="C30" s="73">
        <v>4325387</v>
      </c>
      <c r="D30" s="76">
        <v>4130774</v>
      </c>
      <c r="E30" s="79"/>
      <c r="F30" s="81">
        <f t="shared" ref="F30:H30" si="10">B30/B$30</f>
        <v>1</v>
      </c>
      <c r="G30" s="82">
        <f t="shared" si="10"/>
        <v>1</v>
      </c>
      <c r="H30" s="83">
        <f t="shared" si="10"/>
        <v>1</v>
      </c>
      <c r="I30" s="8"/>
      <c r="J30" s="15"/>
    </row>
    <row r="31" spans="1:10" x14ac:dyDescent="0.2">
      <c r="A31" s="8"/>
      <c r="B31" s="4"/>
      <c r="C31" s="4"/>
      <c r="D31" s="6"/>
      <c r="E31" s="7"/>
      <c r="F31" s="38"/>
      <c r="G31" s="39"/>
      <c r="H31" s="40"/>
      <c r="I31" s="8"/>
      <c r="J31" s="17"/>
    </row>
    <row r="32" spans="1:10" x14ac:dyDescent="0.2">
      <c r="A32" s="22" t="s">
        <v>36</v>
      </c>
      <c r="D32" s="10"/>
      <c r="E32" s="7"/>
      <c r="F32" s="30"/>
      <c r="G32" s="29"/>
      <c r="H32" s="32"/>
      <c r="I32" s="8"/>
    </row>
    <row r="33" spans="1:10" x14ac:dyDescent="0.2">
      <c r="A33" s="22" t="s">
        <v>38</v>
      </c>
      <c r="D33" s="10"/>
      <c r="E33" s="7"/>
      <c r="F33" s="30"/>
      <c r="G33" s="29"/>
      <c r="H33" s="32"/>
      <c r="I33" s="8"/>
      <c r="J33" s="15"/>
    </row>
    <row r="34" spans="1:10" x14ac:dyDescent="0.2">
      <c r="A34" s="27" t="s">
        <v>39</v>
      </c>
      <c r="B34" s="25">
        <v>8332</v>
      </c>
      <c r="C34" s="25">
        <v>224365</v>
      </c>
      <c r="D34" s="26">
        <v>180430</v>
      </c>
      <c r="E34" s="7"/>
      <c r="F34" s="30">
        <f t="shared" ref="F34:H34" si="11">B34/B$30</f>
        <v>1.8926612129614127E-3</v>
      </c>
      <c r="G34" s="29">
        <f t="shared" si="11"/>
        <v>5.1871659113970611E-2</v>
      </c>
      <c r="H34" s="32">
        <f t="shared" si="11"/>
        <v>4.3679465398010153E-2</v>
      </c>
      <c r="I34" s="8"/>
      <c r="J34" s="17"/>
    </row>
    <row r="35" spans="1:10" x14ac:dyDescent="0.2">
      <c r="A35" s="27" t="s">
        <v>41</v>
      </c>
      <c r="B35" s="36">
        <v>428390</v>
      </c>
      <c r="C35" s="36" t="s">
        <v>42</v>
      </c>
      <c r="D35" s="37">
        <v>0</v>
      </c>
      <c r="E35" s="7"/>
      <c r="F35" s="30">
        <f t="shared" ref="F35:F37" si="12">B35/B$30</f>
        <v>9.7311226238662937E-2</v>
      </c>
      <c r="G35" s="29"/>
      <c r="H35" s="32"/>
      <c r="I35" s="8"/>
      <c r="J35" s="17"/>
    </row>
    <row r="36" spans="1:10" x14ac:dyDescent="0.2">
      <c r="A36" s="27" t="s">
        <v>44</v>
      </c>
      <c r="B36" s="36">
        <v>198799</v>
      </c>
      <c r="C36" s="36">
        <v>139906</v>
      </c>
      <c r="D36" s="37">
        <v>134864</v>
      </c>
      <c r="E36" s="7"/>
      <c r="F36" s="30">
        <f t="shared" si="12"/>
        <v>4.5158324108919339E-2</v>
      </c>
      <c r="G36" s="29">
        <f t="shared" ref="G36:H36" si="13">C36/C$30</f>
        <v>3.2345313841281718E-2</v>
      </c>
      <c r="H36" s="32">
        <f t="shared" si="13"/>
        <v>3.2648602901054376E-2</v>
      </c>
      <c r="I36" s="8"/>
      <c r="J36" s="17"/>
    </row>
    <row r="37" spans="1:10" x14ac:dyDescent="0.2">
      <c r="A37" s="27" t="s">
        <v>45</v>
      </c>
      <c r="B37" s="36">
        <v>727759</v>
      </c>
      <c r="C37" s="36">
        <v>596164</v>
      </c>
      <c r="D37" s="37">
        <v>627050</v>
      </c>
      <c r="E37" s="7"/>
      <c r="F37" s="30">
        <f t="shared" si="12"/>
        <v>0.16531459813773222</v>
      </c>
      <c r="G37" s="29">
        <f t="shared" ref="G37:H37" si="14">C37/C$30</f>
        <v>0.13782905437131984</v>
      </c>
      <c r="H37" s="32">
        <f t="shared" si="14"/>
        <v>0.15179963851810824</v>
      </c>
      <c r="I37" s="8"/>
      <c r="J37" s="84"/>
    </row>
    <row r="38" spans="1:10" x14ac:dyDescent="0.2">
      <c r="A38" s="8"/>
      <c r="B38" s="34"/>
      <c r="C38" s="34"/>
      <c r="D38" s="41"/>
      <c r="E38" s="7"/>
      <c r="F38" s="30"/>
      <c r="G38" s="29"/>
      <c r="H38" s="32"/>
      <c r="I38" s="8"/>
      <c r="J38" s="17"/>
    </row>
    <row r="39" spans="1:10" x14ac:dyDescent="0.2">
      <c r="A39" s="22" t="s">
        <v>46</v>
      </c>
      <c r="B39" s="43">
        <v>1363280</v>
      </c>
      <c r="C39" s="43">
        <v>960435</v>
      </c>
      <c r="D39" s="45">
        <v>942344</v>
      </c>
      <c r="E39" s="14"/>
      <c r="F39" s="51">
        <f t="shared" ref="F39:H39" si="15">B39/B$30</f>
        <v>0.30967680969827593</v>
      </c>
      <c r="G39" s="47">
        <f t="shared" si="15"/>
        <v>0.22204602732657217</v>
      </c>
      <c r="H39" s="49">
        <f t="shared" si="15"/>
        <v>0.22812770681717276</v>
      </c>
      <c r="I39" s="8"/>
      <c r="J39" s="17"/>
    </row>
    <row r="40" spans="1:10" x14ac:dyDescent="0.2">
      <c r="A40" s="27" t="s">
        <v>48</v>
      </c>
      <c r="B40" s="36">
        <v>959895</v>
      </c>
      <c r="C40" s="36">
        <v>1396421</v>
      </c>
      <c r="D40" s="37">
        <v>1400872</v>
      </c>
      <c r="E40" s="7"/>
      <c r="F40" s="30">
        <f t="shared" ref="F40:H40" si="16">B40/B$30</f>
        <v>0.21804561149971141</v>
      </c>
      <c r="G40" s="29">
        <f t="shared" si="16"/>
        <v>0.32284301959570322</v>
      </c>
      <c r="H40" s="32">
        <f t="shared" si="16"/>
        <v>0.3391306326610945</v>
      </c>
      <c r="I40" s="8"/>
      <c r="J40" s="17"/>
    </row>
    <row r="41" spans="1:10" x14ac:dyDescent="0.2">
      <c r="A41" s="27" t="s">
        <v>49</v>
      </c>
      <c r="B41" s="42">
        <v>351304</v>
      </c>
      <c r="C41" s="42">
        <v>461152</v>
      </c>
      <c r="D41" s="44">
        <v>370043</v>
      </c>
      <c r="E41" s="7"/>
      <c r="F41" s="46">
        <f t="shared" ref="F41:H41" si="17">B41/B$30</f>
        <v>7.9800702683412883E-2</v>
      </c>
      <c r="G41" s="48">
        <f t="shared" si="17"/>
        <v>0.10661519998094968</v>
      </c>
      <c r="H41" s="50">
        <f t="shared" si="17"/>
        <v>8.9582000855045571E-2</v>
      </c>
      <c r="I41" s="8"/>
    </row>
    <row r="42" spans="1:10" x14ac:dyDescent="0.2">
      <c r="A42" s="8"/>
      <c r="B42" s="59"/>
      <c r="C42" s="59"/>
      <c r="D42" s="61"/>
      <c r="E42" s="7"/>
      <c r="F42" s="38"/>
      <c r="G42" s="39"/>
      <c r="H42" s="40"/>
      <c r="I42" s="8"/>
    </row>
    <row r="43" spans="1:10" x14ac:dyDescent="0.2">
      <c r="A43" s="22" t="s">
        <v>50</v>
      </c>
      <c r="B43" s="64">
        <v>2674479</v>
      </c>
      <c r="C43" s="64">
        <v>2818008</v>
      </c>
      <c r="D43" s="66">
        <v>2713259</v>
      </c>
      <c r="E43" s="14"/>
      <c r="F43" s="68">
        <f t="shared" ref="F43:H43" si="18">B43/B$30</f>
        <v>0.60752312388140017</v>
      </c>
      <c r="G43" s="70">
        <f t="shared" si="18"/>
        <v>0.65150424690322506</v>
      </c>
      <c r="H43" s="71">
        <f t="shared" si="18"/>
        <v>0.65684034033331284</v>
      </c>
      <c r="I43" s="8"/>
    </row>
    <row r="44" spans="1:10" x14ac:dyDescent="0.2">
      <c r="A44" s="8"/>
      <c r="B44" s="59"/>
      <c r="C44" s="59"/>
      <c r="D44" s="61"/>
      <c r="E44" s="7"/>
      <c r="F44" s="38"/>
      <c r="G44" s="39"/>
      <c r="H44" s="40"/>
      <c r="I44" s="8"/>
    </row>
    <row r="45" spans="1:10" x14ac:dyDescent="0.2">
      <c r="A45" s="27" t="s">
        <v>53</v>
      </c>
      <c r="B45" s="36">
        <v>45445</v>
      </c>
      <c r="C45" s="36" t="s">
        <v>42</v>
      </c>
      <c r="D45" s="85" t="s">
        <v>59</v>
      </c>
      <c r="E45" s="7"/>
      <c r="F45" s="30">
        <f>B45/B$30</f>
        <v>1.0323090353220285E-2</v>
      </c>
      <c r="G45" s="87" t="s">
        <v>59</v>
      </c>
      <c r="H45" s="86" t="s">
        <v>59</v>
      </c>
      <c r="I45" s="8"/>
    </row>
    <row r="46" spans="1:10" x14ac:dyDescent="0.2">
      <c r="A46" s="8"/>
      <c r="D46" s="10"/>
      <c r="E46" s="7"/>
      <c r="F46" s="30"/>
      <c r="G46" s="29"/>
      <c r="H46" s="32"/>
      <c r="I46" s="8"/>
    </row>
    <row r="47" spans="1:10" x14ac:dyDescent="0.2">
      <c r="A47" s="22" t="s">
        <v>57</v>
      </c>
      <c r="D47" s="10"/>
      <c r="E47" s="7"/>
      <c r="F47" s="30"/>
      <c r="G47" s="29"/>
      <c r="H47" s="32"/>
      <c r="I47" s="8"/>
    </row>
    <row r="48" spans="1:10" x14ac:dyDescent="0.2">
      <c r="A48" s="27" t="s">
        <v>58</v>
      </c>
      <c r="D48" s="10"/>
      <c r="E48" s="7"/>
      <c r="F48" s="30"/>
      <c r="G48" s="29"/>
      <c r="H48" s="32"/>
      <c r="I48" s="8"/>
    </row>
    <row r="49" spans="1:9" x14ac:dyDescent="0.2">
      <c r="A49" s="27" t="s">
        <v>60</v>
      </c>
      <c r="B49" s="24" t="s">
        <v>42</v>
      </c>
      <c r="C49" s="24" t="s">
        <v>42</v>
      </c>
      <c r="D49" s="10"/>
      <c r="E49" s="7"/>
      <c r="F49" s="30"/>
      <c r="G49" s="29"/>
      <c r="H49" s="32"/>
      <c r="I49" s="8"/>
    </row>
    <row r="50" spans="1:9" x14ac:dyDescent="0.2">
      <c r="A50" s="27" t="s">
        <v>62</v>
      </c>
      <c r="D50" s="10"/>
      <c r="E50" s="7"/>
      <c r="F50" s="30"/>
      <c r="G50" s="29"/>
      <c r="H50" s="32"/>
      <c r="I50" s="8"/>
    </row>
    <row r="51" spans="1:9" ht="25.5" x14ac:dyDescent="0.2">
      <c r="A51" s="27" t="s">
        <v>63</v>
      </c>
      <c r="B51" s="24" t="s">
        <v>59</v>
      </c>
      <c r="C51" s="24" t="s">
        <v>59</v>
      </c>
      <c r="D51" s="85" t="s">
        <v>59</v>
      </c>
      <c r="E51" s="7"/>
      <c r="F51" s="88" t="s">
        <v>59</v>
      </c>
      <c r="G51" s="87" t="s">
        <v>59</v>
      </c>
      <c r="H51" s="86" t="s">
        <v>59</v>
      </c>
      <c r="I51" s="8"/>
    </row>
    <row r="52" spans="1:9" x14ac:dyDescent="0.2">
      <c r="A52" s="27" t="s">
        <v>65</v>
      </c>
      <c r="B52" s="36">
        <v>734181</v>
      </c>
      <c r="C52" s="36">
        <v>655943</v>
      </c>
      <c r="D52" s="37">
        <v>630044</v>
      </c>
      <c r="E52" s="7"/>
      <c r="F52" s="30">
        <f t="shared" ref="F52:H52" si="19">B52/B$30</f>
        <v>0.16677339198190386</v>
      </c>
      <c r="G52" s="29">
        <f t="shared" si="19"/>
        <v>0.15164955182044981</v>
      </c>
      <c r="H52" s="32">
        <f t="shared" si="19"/>
        <v>0.15252444215055097</v>
      </c>
      <c r="I52" s="8"/>
    </row>
    <row r="53" spans="1:9" x14ac:dyDescent="0.2">
      <c r="A53" s="27" t="s">
        <v>67</v>
      </c>
      <c r="B53" s="36">
        <v>3432176</v>
      </c>
      <c r="C53" s="36">
        <v>3354545</v>
      </c>
      <c r="D53" s="37">
        <v>3205420</v>
      </c>
      <c r="E53" s="7"/>
      <c r="F53" s="30">
        <f t="shared" ref="F53:H53" si="20">B53/B$30</f>
        <v>0.77963830908029885</v>
      </c>
      <c r="G53" s="29">
        <f t="shared" si="20"/>
        <v>0.77554794518964432</v>
      </c>
      <c r="H53" s="32">
        <f t="shared" si="20"/>
        <v>0.7759853238158273</v>
      </c>
      <c r="I53" s="8"/>
    </row>
    <row r="54" spans="1:9" x14ac:dyDescent="0.2">
      <c r="A54" s="27" t="s">
        <v>69</v>
      </c>
      <c r="B54" s="36">
        <v>-34135</v>
      </c>
      <c r="C54" s="36">
        <v>-72307</v>
      </c>
      <c r="D54" s="37">
        <v>-35943</v>
      </c>
      <c r="E54" s="7"/>
      <c r="F54" s="30">
        <f t="shared" ref="F54:H54" si="21">B54/B$30</f>
        <v>-7.7539594940515873E-3</v>
      </c>
      <c r="G54" s="29">
        <f t="shared" si="21"/>
        <v>-1.6716885679824718E-2</v>
      </c>
      <c r="H54" s="32">
        <f t="shared" si="21"/>
        <v>-8.7012748700364632E-3</v>
      </c>
      <c r="I54" s="8"/>
    </row>
    <row r="55" spans="1:9" x14ac:dyDescent="0.2">
      <c r="A55" s="27" t="s">
        <v>71</v>
      </c>
      <c r="B55" s="34"/>
      <c r="C55" s="34"/>
      <c r="D55" s="41"/>
      <c r="E55" s="7"/>
      <c r="F55" s="30"/>
      <c r="G55" s="29"/>
      <c r="H55" s="32"/>
      <c r="I55" s="8"/>
    </row>
    <row r="56" spans="1:9" x14ac:dyDescent="0.2">
      <c r="A56" s="27" t="s">
        <v>72</v>
      </c>
      <c r="B56" s="42">
        <v>-2554726</v>
      </c>
      <c r="C56" s="42">
        <v>-2535649</v>
      </c>
      <c r="D56" s="44">
        <v>-2486853</v>
      </c>
      <c r="E56" s="7"/>
      <c r="F56" s="46">
        <f t="shared" ref="F56:H56" si="22">B56/B$30</f>
        <v>-0.58032054848104397</v>
      </c>
      <c r="G56" s="48">
        <f t="shared" si="22"/>
        <v>-0.58622477017663388</v>
      </c>
      <c r="H56" s="50">
        <f t="shared" si="22"/>
        <v>-0.60203075743190015</v>
      </c>
      <c r="I56" s="8"/>
    </row>
    <row r="57" spans="1:9" x14ac:dyDescent="0.2">
      <c r="A57" s="8"/>
      <c r="B57" s="59"/>
      <c r="C57" s="59"/>
      <c r="D57" s="61"/>
      <c r="E57" s="7"/>
      <c r="F57" s="38"/>
      <c r="G57" s="39"/>
      <c r="H57" s="40"/>
      <c r="I57" s="8"/>
    </row>
    <row r="58" spans="1:9" x14ac:dyDescent="0.2">
      <c r="A58" s="22" t="s">
        <v>73</v>
      </c>
      <c r="B58" s="64">
        <v>1682343</v>
      </c>
      <c r="C58" s="64">
        <v>1507379</v>
      </c>
      <c r="D58" s="66">
        <v>1417515</v>
      </c>
      <c r="E58" s="14"/>
      <c r="F58" s="68">
        <f t="shared" ref="F58:H58" si="23">B58/B$30</f>
        <v>0.38215378576537951</v>
      </c>
      <c r="G58" s="70">
        <f t="shared" si="23"/>
        <v>0.34849575309677494</v>
      </c>
      <c r="H58" s="71">
        <f t="shared" si="23"/>
        <v>0.34315965966668716</v>
      </c>
      <c r="I58" s="8"/>
    </row>
    <row r="59" spans="1:9" x14ac:dyDescent="0.2">
      <c r="A59" s="8"/>
      <c r="B59" s="89"/>
      <c r="C59" s="89"/>
      <c r="D59" s="61"/>
      <c r="E59" s="7"/>
      <c r="F59" s="38"/>
      <c r="G59" s="39"/>
      <c r="H59" s="40"/>
      <c r="I59" s="8"/>
    </row>
    <row r="60" spans="1:9" x14ac:dyDescent="0.2">
      <c r="A60" s="22" t="s">
        <v>75</v>
      </c>
      <c r="B60" s="90"/>
      <c r="C60" s="90"/>
      <c r="D60" s="41"/>
      <c r="E60" s="7"/>
      <c r="F60" s="30"/>
      <c r="G60" s="29"/>
      <c r="H60" s="32"/>
      <c r="I60" s="8"/>
    </row>
    <row r="61" spans="1:9" x14ac:dyDescent="0.2">
      <c r="A61" s="91" t="s">
        <v>76</v>
      </c>
      <c r="B61" s="92">
        <v>4402267</v>
      </c>
      <c r="C61" s="92">
        <v>4325387</v>
      </c>
      <c r="D61" s="94">
        <v>4130774</v>
      </c>
      <c r="E61" s="79"/>
      <c r="F61" s="81">
        <f t="shared" ref="F61:H61" si="24">B61/B$30</f>
        <v>1</v>
      </c>
      <c r="G61" s="82">
        <f t="shared" si="24"/>
        <v>1</v>
      </c>
      <c r="H61" s="83">
        <f t="shared" si="24"/>
        <v>1</v>
      </c>
      <c r="I61" s="8"/>
    </row>
    <row r="62" spans="1:9" x14ac:dyDescent="0.2">
      <c r="A62" s="4"/>
      <c r="B62" s="4"/>
      <c r="C62" s="4"/>
      <c r="D62" s="4"/>
      <c r="F62" s="4"/>
      <c r="G62" s="4"/>
      <c r="H62" s="4"/>
    </row>
    <row r="65" spans="6:8" x14ac:dyDescent="0.2">
      <c r="F65" s="29"/>
      <c r="H65" s="29"/>
    </row>
    <row r="66" spans="6:8" x14ac:dyDescent="0.2">
      <c r="F66" s="29"/>
      <c r="H66" s="29"/>
    </row>
    <row r="67" spans="6:8" x14ac:dyDescent="0.2">
      <c r="F67" s="29"/>
      <c r="H67" s="29"/>
    </row>
    <row r="68" spans="6:8" x14ac:dyDescent="0.2">
      <c r="F68" s="29"/>
      <c r="H68" s="29"/>
    </row>
    <row r="69" spans="6:8" x14ac:dyDescent="0.2">
      <c r="F69" s="29"/>
      <c r="H69" s="29"/>
    </row>
    <row r="70" spans="6:8" x14ac:dyDescent="0.2">
      <c r="F70" s="29"/>
      <c r="G70" s="29"/>
      <c r="H70" s="29"/>
    </row>
    <row r="71" spans="6:8" x14ac:dyDescent="0.2">
      <c r="F71" s="29"/>
      <c r="G71" s="29"/>
      <c r="H71" s="29"/>
    </row>
    <row r="72" spans="6:8" x14ac:dyDescent="0.2">
      <c r="F72" s="29"/>
      <c r="G72" s="29"/>
      <c r="H72" s="29"/>
    </row>
    <row r="73" spans="6:8" x14ac:dyDescent="0.2">
      <c r="F73" s="29"/>
      <c r="G73" s="29"/>
      <c r="H73" s="29"/>
    </row>
    <row r="74" spans="6:8" x14ac:dyDescent="0.2">
      <c r="F74" s="29"/>
      <c r="G74" s="29"/>
      <c r="H74" s="29"/>
    </row>
    <row r="75" spans="6:8" x14ac:dyDescent="0.2">
      <c r="F75" s="29"/>
      <c r="G75" s="29"/>
      <c r="H75" s="29"/>
    </row>
    <row r="76" spans="6:8" x14ac:dyDescent="0.2">
      <c r="F76" s="29"/>
      <c r="G76" s="29"/>
    </row>
    <row r="77" spans="6:8" x14ac:dyDescent="0.2">
      <c r="F77" s="29"/>
      <c r="G77" s="29"/>
    </row>
    <row r="78" spans="6:8" x14ac:dyDescent="0.2">
      <c r="F78" s="29"/>
      <c r="G78" s="29"/>
    </row>
    <row r="79" spans="6:8" x14ac:dyDescent="0.2">
      <c r="F79" s="29"/>
      <c r="G79" s="29"/>
    </row>
    <row r="80" spans="6:8" x14ac:dyDescent="0.2">
      <c r="F80" s="29"/>
      <c r="G80" s="29"/>
    </row>
    <row r="81" spans="6:7" x14ac:dyDescent="0.2">
      <c r="F81" s="29"/>
      <c r="G81" s="29"/>
    </row>
    <row r="82" spans="6:7" x14ac:dyDescent="0.2">
      <c r="F82" s="29"/>
      <c r="G82" s="29"/>
    </row>
    <row r="83" spans="6:7" x14ac:dyDescent="0.2">
      <c r="F83" s="29"/>
      <c r="G83" s="29"/>
    </row>
    <row r="84" spans="6:7" x14ac:dyDescent="0.2">
      <c r="F84" s="29"/>
      <c r="G84" s="29"/>
    </row>
    <row r="85" spans="6:7" x14ac:dyDescent="0.2">
      <c r="F85" s="29"/>
      <c r="G85" s="29"/>
    </row>
    <row r="86" spans="6:7" x14ac:dyDescent="0.2">
      <c r="F86" s="29"/>
      <c r="G86" s="29"/>
    </row>
    <row r="87" spans="6:7" x14ac:dyDescent="0.2">
      <c r="F87" s="29"/>
      <c r="G87" s="29"/>
    </row>
    <row r="88" spans="6:7" x14ac:dyDescent="0.2">
      <c r="F88" s="29"/>
      <c r="G88" s="29"/>
    </row>
    <row r="89" spans="6:7" x14ac:dyDescent="0.2">
      <c r="F89" s="29"/>
      <c r="G89" s="29"/>
    </row>
    <row r="90" spans="6:7" x14ac:dyDescent="0.2">
      <c r="F90" s="29"/>
      <c r="G90" s="29"/>
    </row>
    <row r="91" spans="6:7" x14ac:dyDescent="0.2">
      <c r="F91" s="29"/>
      <c r="G91" s="29"/>
    </row>
    <row r="92" spans="6:7" x14ac:dyDescent="0.2">
      <c r="F92" s="29"/>
      <c r="G92" s="29"/>
    </row>
    <row r="93" spans="6:7" x14ac:dyDescent="0.2">
      <c r="F93" s="29"/>
    </row>
    <row r="94" spans="6:7" x14ac:dyDescent="0.2">
      <c r="F94" s="29"/>
    </row>
    <row r="95" spans="6:7" x14ac:dyDescent="0.2">
      <c r="F95" s="29"/>
    </row>
    <row r="96" spans="6:7" x14ac:dyDescent="0.2">
      <c r="F96" s="29"/>
    </row>
    <row r="97" spans="6:6" x14ac:dyDescent="0.2">
      <c r="F97" s="29"/>
    </row>
    <row r="98" spans="6:6" x14ac:dyDescent="0.2">
      <c r="F98" s="29"/>
    </row>
    <row r="99" spans="6:6" x14ac:dyDescent="0.2">
      <c r="F99" s="29"/>
    </row>
    <row r="100" spans="6:6" x14ac:dyDescent="0.2">
      <c r="F100" s="29"/>
    </row>
  </sheetData>
  <mergeCells count="20">
    <mergeCell ref="F8:H8"/>
    <mergeCell ref="F9:H9"/>
    <mergeCell ref="F10:H10"/>
    <mergeCell ref="F1:H1"/>
    <mergeCell ref="F4:H4"/>
    <mergeCell ref="F2:H2"/>
    <mergeCell ref="F3:H3"/>
    <mergeCell ref="F5:H5"/>
    <mergeCell ref="F6:H6"/>
    <mergeCell ref="F7:H7"/>
    <mergeCell ref="A7:D7"/>
    <mergeCell ref="A8:D8"/>
    <mergeCell ref="A9:D9"/>
    <mergeCell ref="A10:D10"/>
    <mergeCell ref="A3:D3"/>
    <mergeCell ref="A1:D1"/>
    <mergeCell ref="A2:D2"/>
    <mergeCell ref="A4:D4"/>
    <mergeCell ref="A5:D5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defaultColWidth="14.42578125" defaultRowHeight="12.75" customHeight="1" x14ac:dyDescent="0.2"/>
  <cols>
    <col min="1" max="1" width="34.85546875" customWidth="1"/>
    <col min="2" max="4" width="17.28515625" customWidth="1"/>
    <col min="5" max="5" width="19" customWidth="1"/>
    <col min="6" max="9" width="17.28515625" customWidth="1"/>
    <col min="10" max="10" width="9.42578125" customWidth="1"/>
    <col min="11" max="22" width="17.28515625" customWidth="1"/>
  </cols>
  <sheetData>
    <row r="1" spans="1:10" ht="12.75" customHeight="1" x14ac:dyDescent="0.2">
      <c r="A1" s="162"/>
      <c r="B1" s="150"/>
      <c r="C1" s="150"/>
      <c r="D1" s="150"/>
      <c r="E1" s="4"/>
      <c r="F1" s="5"/>
      <c r="G1" s="5"/>
      <c r="H1" s="2"/>
      <c r="I1" s="4"/>
    </row>
    <row r="2" spans="1:10" ht="12.75" customHeight="1" x14ac:dyDescent="0.2">
      <c r="A2" s="163" t="s">
        <v>1</v>
      </c>
      <c r="B2" s="158"/>
      <c r="C2" s="158"/>
      <c r="D2" s="159"/>
      <c r="E2" s="9"/>
      <c r="F2" s="163" t="s">
        <v>1</v>
      </c>
      <c r="G2" s="158"/>
      <c r="H2" s="159"/>
      <c r="I2" s="11"/>
      <c r="J2" s="12"/>
    </row>
    <row r="3" spans="1:10" ht="12.75" customHeight="1" x14ac:dyDescent="0.2">
      <c r="A3" s="151" t="s">
        <v>6</v>
      </c>
      <c r="B3" s="149"/>
      <c r="C3" s="149"/>
      <c r="D3" s="152"/>
      <c r="E3" s="9"/>
      <c r="F3" s="151" t="s">
        <v>7</v>
      </c>
      <c r="G3" s="149"/>
      <c r="H3" s="152"/>
      <c r="I3" s="11"/>
      <c r="J3" s="12"/>
    </row>
    <row r="4" spans="1:10" ht="12.75" customHeight="1" x14ac:dyDescent="0.2">
      <c r="A4" s="151" t="s">
        <v>8</v>
      </c>
      <c r="B4" s="149"/>
      <c r="C4" s="149"/>
      <c r="D4" s="152"/>
      <c r="E4" s="9"/>
      <c r="F4" s="151" t="s">
        <v>8</v>
      </c>
      <c r="G4" s="149"/>
      <c r="H4" s="152"/>
      <c r="I4" s="11"/>
      <c r="J4" s="12"/>
    </row>
    <row r="5" spans="1:10" ht="12.75" customHeight="1" x14ac:dyDescent="0.2">
      <c r="A5" s="151"/>
      <c r="B5" s="149"/>
      <c r="C5" s="149"/>
      <c r="D5" s="152"/>
      <c r="E5" s="14"/>
      <c r="F5" s="161"/>
      <c r="G5" s="149"/>
      <c r="H5" s="152"/>
      <c r="I5" s="16"/>
      <c r="J5" s="15"/>
    </row>
    <row r="6" spans="1:10" ht="12.75" customHeight="1" x14ac:dyDescent="0.2">
      <c r="A6" s="151" t="s">
        <v>10</v>
      </c>
      <c r="B6" s="149"/>
      <c r="C6" s="149"/>
      <c r="D6" s="152"/>
      <c r="E6" s="19"/>
      <c r="F6" s="164"/>
      <c r="G6" s="149"/>
      <c r="H6" s="152"/>
      <c r="I6" s="16"/>
      <c r="J6" s="15"/>
    </row>
    <row r="7" spans="1:10" ht="12.75" customHeight="1" x14ac:dyDescent="0.2">
      <c r="A7" s="153"/>
      <c r="B7" s="149"/>
      <c r="C7" s="149"/>
      <c r="D7" s="152"/>
      <c r="E7" s="7"/>
      <c r="F7" s="153"/>
      <c r="G7" s="149"/>
      <c r="H7" s="152"/>
      <c r="I7" s="8"/>
    </row>
    <row r="8" spans="1:10" ht="12.75" customHeight="1" x14ac:dyDescent="0.2">
      <c r="A8" s="167"/>
      <c r="B8" s="149"/>
      <c r="C8" s="149"/>
      <c r="D8" s="152"/>
      <c r="E8" s="7"/>
      <c r="F8" s="161"/>
      <c r="G8" s="149"/>
      <c r="H8" s="152"/>
      <c r="I8" s="8"/>
    </row>
    <row r="9" spans="1:10" ht="12.75" customHeight="1" x14ac:dyDescent="0.2">
      <c r="A9" s="150"/>
      <c r="B9" s="150"/>
      <c r="C9" s="150"/>
      <c r="D9" s="156"/>
      <c r="E9" s="14"/>
      <c r="F9" s="166"/>
      <c r="G9" s="150"/>
      <c r="H9" s="156"/>
      <c r="I9" s="8"/>
    </row>
    <row r="10" spans="1:10" ht="12.75" customHeight="1" x14ac:dyDescent="0.2">
      <c r="A10" s="28"/>
      <c r="B10" s="31">
        <v>2013</v>
      </c>
      <c r="C10" s="31">
        <v>2012</v>
      </c>
      <c r="D10" s="31">
        <v>2011</v>
      </c>
      <c r="E10" s="13"/>
      <c r="F10" s="31">
        <v>2013</v>
      </c>
      <c r="G10" s="31">
        <v>2012</v>
      </c>
      <c r="H10" s="31">
        <v>2011</v>
      </c>
      <c r="I10" s="8"/>
    </row>
    <row r="11" spans="1:10" ht="12.75" customHeight="1" x14ac:dyDescent="0.2">
      <c r="A11" s="22" t="s">
        <v>14</v>
      </c>
      <c r="B11" s="33">
        <v>4082157</v>
      </c>
      <c r="C11" s="33">
        <v>4088983</v>
      </c>
      <c r="D11" s="35">
        <v>4285589</v>
      </c>
      <c r="E11" s="13"/>
      <c r="F11" s="38" t="e">
        <f ca="1">DIVIDE(B11,D11)</f>
        <v>#NAME?</v>
      </c>
      <c r="G11" s="39" t="e">
        <f ca="1">DIVIDE(C11,D11)</f>
        <v>#NAME?</v>
      </c>
      <c r="H11" s="40" t="e">
        <f ca="1">DIVIDE(D11,D11)</f>
        <v>#NAME?</v>
      </c>
      <c r="I11" s="8"/>
    </row>
    <row r="12" spans="1:10" ht="12.75" customHeight="1" x14ac:dyDescent="0.2">
      <c r="A12" s="27" t="s">
        <v>21</v>
      </c>
      <c r="B12" s="42">
        <v>1672901</v>
      </c>
      <c r="C12" s="42">
        <v>1671980</v>
      </c>
      <c r="D12" s="44">
        <v>1836263</v>
      </c>
      <c r="E12" s="13"/>
      <c r="F12" s="46">
        <f t="shared" ref="F12:F13" si="0">B12/D12</f>
        <v>0.91103561962529334</v>
      </c>
      <c r="G12" s="48">
        <f t="shared" ref="G12:G13" si="1">C12/D12</f>
        <v>0.91053405748522953</v>
      </c>
      <c r="H12" s="50">
        <f t="shared" ref="H12:H13" si="2">D12/D12</f>
        <v>1</v>
      </c>
      <c r="I12" s="8"/>
    </row>
    <row r="13" spans="1:10" ht="12.75" customHeight="1" x14ac:dyDescent="0.2">
      <c r="A13" s="22" t="s">
        <v>24</v>
      </c>
      <c r="B13" s="52">
        <f t="shared" ref="B13:D13" si="3">B11-B12</f>
        <v>2409256</v>
      </c>
      <c r="C13" s="52">
        <f t="shared" si="3"/>
        <v>2417003</v>
      </c>
      <c r="D13" s="53">
        <f t="shared" si="3"/>
        <v>2449326</v>
      </c>
      <c r="E13" s="54"/>
      <c r="F13" s="55">
        <f t="shared" si="0"/>
        <v>0.98364039739912124</v>
      </c>
      <c r="G13" s="56">
        <f t="shared" si="1"/>
        <v>0.98680330833870211</v>
      </c>
      <c r="H13" s="57">
        <f t="shared" si="2"/>
        <v>1</v>
      </c>
      <c r="I13" s="8"/>
    </row>
    <row r="14" spans="1:10" ht="12.75" customHeight="1" x14ac:dyDescent="0.2">
      <c r="A14" s="22" t="s">
        <v>31</v>
      </c>
      <c r="B14" s="4"/>
      <c r="C14" s="59"/>
      <c r="D14" s="61"/>
      <c r="E14" s="13"/>
      <c r="F14" s="38"/>
      <c r="G14" s="39"/>
      <c r="H14" s="40"/>
      <c r="I14" s="8"/>
    </row>
    <row r="15" spans="1:10" ht="12.75" customHeight="1" x14ac:dyDescent="0.2">
      <c r="A15" s="63" t="s">
        <v>32</v>
      </c>
      <c r="B15" s="36">
        <v>338919</v>
      </c>
      <c r="C15" s="36">
        <v>302066</v>
      </c>
      <c r="D15" s="37">
        <v>339217</v>
      </c>
      <c r="E15" s="13"/>
      <c r="F15" s="30" t="e">
        <f t="shared" ref="F15:F20" ca="1" si="4">DIVIDE(B15,D15)</f>
        <v>#NAME?</v>
      </c>
      <c r="G15" s="29" t="e">
        <f t="shared" ref="G15:G20" ca="1" si="5">DIVIDE(C15,D15)</f>
        <v>#NAME?</v>
      </c>
      <c r="H15" s="32" t="e">
        <f t="shared" ref="H15:H18" ca="1" si="6">DIVIDE(D15,D15)</f>
        <v>#NAME?</v>
      </c>
      <c r="I15" s="8"/>
    </row>
    <row r="16" spans="1:10" ht="12.75" customHeight="1" x14ac:dyDescent="0.2">
      <c r="A16" s="63" t="s">
        <v>33</v>
      </c>
      <c r="B16" s="36">
        <v>207591</v>
      </c>
      <c r="C16" s="36">
        <v>201197</v>
      </c>
      <c r="D16" s="37">
        <v>197638</v>
      </c>
      <c r="E16" s="13"/>
      <c r="F16" s="30" t="e">
        <f t="shared" ca="1" si="4"/>
        <v>#NAME?</v>
      </c>
      <c r="G16" s="29" t="e">
        <f t="shared" ca="1" si="5"/>
        <v>#NAME?</v>
      </c>
      <c r="H16" s="32" t="e">
        <f t="shared" ca="1" si="6"/>
        <v>#NAME?</v>
      </c>
      <c r="I16" s="8"/>
    </row>
    <row r="17" spans="1:9" ht="12.75" customHeight="1" x14ac:dyDescent="0.2">
      <c r="A17" s="63" t="s">
        <v>34</v>
      </c>
      <c r="B17" s="36">
        <v>398098</v>
      </c>
      <c r="C17" s="36">
        <v>422239</v>
      </c>
      <c r="D17" s="37">
        <v>413951</v>
      </c>
      <c r="E17" s="13"/>
      <c r="F17" s="30" t="e">
        <f t="shared" ca="1" si="4"/>
        <v>#NAME?</v>
      </c>
      <c r="G17" s="29" t="e">
        <f t="shared" ca="1" si="5"/>
        <v>#NAME?</v>
      </c>
      <c r="H17" s="32" t="e">
        <f t="shared" ca="1" si="6"/>
        <v>#NAME?</v>
      </c>
      <c r="I17" s="8"/>
    </row>
    <row r="18" spans="1:9" ht="12.75" customHeight="1" x14ac:dyDescent="0.2">
      <c r="A18" s="63" t="s">
        <v>35</v>
      </c>
      <c r="B18" s="36">
        <v>78186</v>
      </c>
      <c r="C18" s="36">
        <v>50569</v>
      </c>
      <c r="D18" s="37">
        <v>46647</v>
      </c>
      <c r="E18" s="13"/>
      <c r="F18" s="30" t="e">
        <f t="shared" ca="1" si="4"/>
        <v>#NAME?</v>
      </c>
      <c r="G18" s="29" t="e">
        <f t="shared" ca="1" si="5"/>
        <v>#NAME?</v>
      </c>
      <c r="H18" s="32" t="e">
        <f t="shared" ca="1" si="6"/>
        <v>#NAME?</v>
      </c>
      <c r="I18" s="8"/>
    </row>
    <row r="19" spans="1:9" ht="12.75" customHeight="1" x14ac:dyDescent="0.2">
      <c r="A19" s="63" t="s">
        <v>37</v>
      </c>
      <c r="B19" s="36">
        <v>47690</v>
      </c>
      <c r="C19" s="36">
        <v>41800</v>
      </c>
      <c r="D19" s="37">
        <v>35798</v>
      </c>
      <c r="E19" s="13"/>
      <c r="F19" s="30" t="e">
        <f t="shared" ca="1" si="4"/>
        <v>#NAME?</v>
      </c>
      <c r="G19" s="29" t="e">
        <f t="shared" ca="1" si="5"/>
        <v>#NAME?</v>
      </c>
      <c r="H19" s="32" t="e">
        <f t="shared" ref="H19:H20" ca="1" si="7">DIVIDE(D19,D19)</f>
        <v>#NAME?</v>
      </c>
      <c r="I19" s="8"/>
    </row>
    <row r="20" spans="1:9" ht="12.75" customHeight="1" x14ac:dyDescent="0.2">
      <c r="A20" s="63" t="s">
        <v>40</v>
      </c>
      <c r="B20" s="42">
        <v>871679</v>
      </c>
      <c r="C20" s="42">
        <v>847347</v>
      </c>
      <c r="D20" s="44">
        <v>822094</v>
      </c>
      <c r="E20" s="13"/>
      <c r="F20" s="46" t="e">
        <f t="shared" ca="1" si="4"/>
        <v>#NAME?</v>
      </c>
      <c r="G20" s="48" t="e">
        <f t="shared" ca="1" si="5"/>
        <v>#NAME?</v>
      </c>
      <c r="H20" s="50" t="e">
        <f t="shared" ca="1" si="7"/>
        <v>#NAME?</v>
      </c>
      <c r="I20" s="8"/>
    </row>
    <row r="21" spans="1:9" ht="12.75" customHeight="1" x14ac:dyDescent="0.2">
      <c r="A21" s="74"/>
      <c r="B21" s="4"/>
      <c r="C21" s="4"/>
      <c r="D21" s="6"/>
      <c r="E21" s="7"/>
      <c r="F21" s="38"/>
      <c r="G21" s="39"/>
      <c r="H21" s="40"/>
      <c r="I21" s="8"/>
    </row>
    <row r="22" spans="1:9" ht="12.75" customHeight="1" x14ac:dyDescent="0.2">
      <c r="A22" s="22" t="s">
        <v>43</v>
      </c>
      <c r="B22" s="78">
        <f t="shared" ref="B22:D22" si="8">SUM(B15:B20)</f>
        <v>1942163</v>
      </c>
      <c r="C22" s="78">
        <f t="shared" si="8"/>
        <v>1865218</v>
      </c>
      <c r="D22" s="80">
        <f t="shared" si="8"/>
        <v>1855345</v>
      </c>
      <c r="E22" s="14"/>
      <c r="F22" s="46" t="e">
        <f ca="1">DIVIDE(B22,D22)</f>
        <v>#NAME?</v>
      </c>
      <c r="G22" s="48" t="e">
        <f ca="1">DIVIDE(C22,D22)</f>
        <v>#NAME?</v>
      </c>
      <c r="H22" s="50" t="e">
        <f ca="1">DIVIDE(D22,D22)</f>
        <v>#NAME?</v>
      </c>
      <c r="I22" s="8"/>
    </row>
    <row r="23" spans="1:9" ht="12.75" customHeight="1" x14ac:dyDescent="0.2">
      <c r="A23" s="8"/>
      <c r="B23" s="59"/>
      <c r="C23" s="59"/>
      <c r="D23" s="61"/>
      <c r="E23" s="13"/>
      <c r="F23" s="38"/>
      <c r="G23" s="39"/>
      <c r="H23" s="40"/>
      <c r="I23" s="8"/>
    </row>
    <row r="24" spans="1:9" ht="12.75" customHeight="1" x14ac:dyDescent="0.2">
      <c r="A24" s="22" t="s">
        <v>47</v>
      </c>
      <c r="B24" s="34">
        <f t="shared" ref="B24:D24" si="9">B13-B22</f>
        <v>467093</v>
      </c>
      <c r="C24" s="34">
        <f t="shared" si="9"/>
        <v>551785</v>
      </c>
      <c r="D24" s="41">
        <f t="shared" si="9"/>
        <v>593981</v>
      </c>
      <c r="E24" s="13"/>
      <c r="F24" s="30" t="e">
        <f ca="1">DIVIDE(B24,D24)</f>
        <v>#NAME?</v>
      </c>
      <c r="G24" s="29" t="e">
        <f ca="1">DIVIDE(C24,D24)</f>
        <v>#NAME?</v>
      </c>
      <c r="H24" s="32" t="e">
        <f ca="1">DIVIDE(D24,D24)</f>
        <v>#NAME?</v>
      </c>
      <c r="I24" s="8"/>
    </row>
    <row r="25" spans="1:9" ht="12.75" customHeight="1" x14ac:dyDescent="0.2">
      <c r="A25" s="8"/>
      <c r="D25" s="10"/>
      <c r="E25" s="13"/>
      <c r="F25" s="30"/>
      <c r="G25" s="29"/>
      <c r="H25" s="32"/>
      <c r="I25" s="8"/>
    </row>
    <row r="26" spans="1:9" ht="12.75" customHeight="1" x14ac:dyDescent="0.2">
      <c r="A26" s="22" t="s">
        <v>51</v>
      </c>
      <c r="D26" s="10"/>
      <c r="E26" s="13"/>
      <c r="F26" s="30"/>
      <c r="G26" s="29"/>
      <c r="H26" s="32"/>
      <c r="I26" s="8"/>
    </row>
    <row r="27" spans="1:9" ht="12.75" customHeight="1" x14ac:dyDescent="0.2">
      <c r="A27" s="27" t="s">
        <v>52</v>
      </c>
      <c r="B27" s="36">
        <v>105585</v>
      </c>
      <c r="C27" s="36">
        <v>91141</v>
      </c>
      <c r="D27" s="37">
        <v>89022</v>
      </c>
      <c r="E27" s="13"/>
      <c r="F27" s="30" t="e">
        <f t="shared" ref="F27:F29" ca="1" si="10">DIVIDE(B27,D27)</f>
        <v>#NAME?</v>
      </c>
      <c r="G27" s="29" t="e">
        <f t="shared" ref="G27:G29" ca="1" si="11">DIVIDE(C27,D27)</f>
        <v>#NAME?</v>
      </c>
      <c r="H27" s="32" t="e">
        <f t="shared" ref="H27:H28" ca="1" si="12">DIVIDE(D27,D27)</f>
        <v>#NAME?</v>
      </c>
      <c r="I27" s="8"/>
    </row>
    <row r="28" spans="1:9" x14ac:dyDescent="0.2">
      <c r="A28" s="27" t="s">
        <v>54</v>
      </c>
      <c r="B28" s="36">
        <v>-4925</v>
      </c>
      <c r="C28" s="36">
        <v>-6333</v>
      </c>
      <c r="D28" s="37">
        <v>-6834</v>
      </c>
      <c r="E28" s="13"/>
      <c r="F28" s="30" t="e">
        <f t="shared" ca="1" si="10"/>
        <v>#NAME?</v>
      </c>
      <c r="G28" s="29" t="e">
        <f t="shared" ca="1" si="11"/>
        <v>#NAME?</v>
      </c>
      <c r="H28" s="32" t="e">
        <f t="shared" ca="1" si="12"/>
        <v>#NAME?</v>
      </c>
      <c r="I28" s="8"/>
    </row>
    <row r="29" spans="1:9" x14ac:dyDescent="0.2">
      <c r="A29" s="27" t="s">
        <v>55</v>
      </c>
      <c r="B29" s="36">
        <v>14611</v>
      </c>
      <c r="C29" s="36">
        <v>13575</v>
      </c>
      <c r="D29" s="37">
        <v>25400</v>
      </c>
      <c r="E29" s="13"/>
      <c r="F29" s="30" t="e">
        <f t="shared" ca="1" si="10"/>
        <v>#NAME?</v>
      </c>
      <c r="G29" s="29" t="e">
        <f t="shared" ca="1" si="11"/>
        <v>#NAME?</v>
      </c>
      <c r="H29" s="32" t="e">
        <f ca="1">DIVIDE(D29,D29)</f>
        <v>#NAME?</v>
      </c>
      <c r="I29" s="8"/>
    </row>
    <row r="30" spans="1:9" x14ac:dyDescent="0.2">
      <c r="A30" s="8"/>
      <c r="B30" s="34"/>
      <c r="C30" s="34"/>
      <c r="D30" s="41"/>
      <c r="E30" s="7"/>
      <c r="F30" s="30"/>
      <c r="G30" s="29"/>
      <c r="H30" s="32"/>
      <c r="I30" s="8"/>
    </row>
    <row r="31" spans="1:9" x14ac:dyDescent="0.2">
      <c r="A31" s="22" t="s">
        <v>56</v>
      </c>
      <c r="B31" s="78">
        <f t="shared" ref="B31:D31" si="13">SUM(B27:B29)</f>
        <v>115271</v>
      </c>
      <c r="C31" s="78">
        <f t="shared" si="13"/>
        <v>98383</v>
      </c>
      <c r="D31" s="80">
        <f t="shared" si="13"/>
        <v>107588</v>
      </c>
      <c r="E31" s="14"/>
      <c r="F31" s="46" t="e">
        <f ca="1">DIVIDE(B31,D31)</f>
        <v>#NAME?</v>
      </c>
      <c r="G31" s="48" t="e">
        <f ca="1">DIVIDE(C31,D31)</f>
        <v>#NAME?</v>
      </c>
      <c r="H31" s="50" t="e">
        <f ca="1">DIVIDE(D31,D31)</f>
        <v>#NAME?</v>
      </c>
      <c r="I31" s="8"/>
    </row>
    <row r="32" spans="1:9" x14ac:dyDescent="0.2">
      <c r="A32" s="8"/>
      <c r="B32" s="59"/>
      <c r="C32" s="59"/>
      <c r="D32" s="61"/>
      <c r="E32" s="13"/>
      <c r="F32" s="38"/>
      <c r="G32" s="39"/>
      <c r="H32" s="40"/>
      <c r="I32" s="8"/>
    </row>
    <row r="33" spans="1:9" x14ac:dyDescent="0.2">
      <c r="A33" s="22" t="s">
        <v>61</v>
      </c>
      <c r="B33" s="34">
        <f t="shared" ref="B33:D33" si="14">B24-B31</f>
        <v>351822</v>
      </c>
      <c r="C33" s="34">
        <f t="shared" si="14"/>
        <v>453402</v>
      </c>
      <c r="D33" s="41">
        <f t="shared" si="14"/>
        <v>486393</v>
      </c>
      <c r="E33" s="7"/>
      <c r="F33" s="30" t="e">
        <f t="shared" ref="F33:F34" ca="1" si="15">DIVIDE(B33,D33)</f>
        <v>#NAME?</v>
      </c>
      <c r="G33" s="29" t="e">
        <f t="shared" ref="G33:G34" ca="1" si="16">DIVIDE(C33,D33)</f>
        <v>#NAME?</v>
      </c>
      <c r="H33" s="32" t="e">
        <f ca="1">DIVIDE(D33,D33)</f>
        <v>#NAME?</v>
      </c>
      <c r="I33" s="8"/>
    </row>
    <row r="34" spans="1:9" x14ac:dyDescent="0.2">
      <c r="A34" s="27" t="s">
        <v>68</v>
      </c>
      <c r="B34" s="42">
        <v>67894</v>
      </c>
      <c r="C34" s="42">
        <v>117403</v>
      </c>
      <c r="D34" s="44">
        <v>101026</v>
      </c>
      <c r="E34" s="14"/>
      <c r="F34" s="46" t="e">
        <f t="shared" ca="1" si="15"/>
        <v>#NAME?</v>
      </c>
      <c r="G34" s="48" t="e">
        <f t="shared" ca="1" si="16"/>
        <v>#NAME?</v>
      </c>
      <c r="H34" s="50" t="e">
        <f ca="1">DIVIDE(D34,D34)</f>
        <v>#NAME?</v>
      </c>
      <c r="I34" s="8"/>
    </row>
    <row r="35" spans="1:9" x14ac:dyDescent="0.2">
      <c r="A35" s="8"/>
      <c r="B35" s="59"/>
      <c r="C35" s="59"/>
      <c r="D35" s="61"/>
      <c r="E35" s="13"/>
      <c r="F35" s="38"/>
      <c r="G35" s="39"/>
      <c r="H35" s="40"/>
      <c r="I35" s="8"/>
    </row>
    <row r="36" spans="1:9" x14ac:dyDescent="0.2">
      <c r="A36" s="27" t="s">
        <v>70</v>
      </c>
      <c r="B36" s="34">
        <f t="shared" ref="B36:D36" si="17">B33-B34</f>
        <v>283928</v>
      </c>
      <c r="C36" s="34">
        <f t="shared" si="17"/>
        <v>335999</v>
      </c>
      <c r="D36" s="41">
        <f t="shared" si="17"/>
        <v>385367</v>
      </c>
      <c r="E36" s="13"/>
      <c r="F36" s="30" t="e">
        <f ca="1">DIVIDE(B36,D36)</f>
        <v>#NAME?</v>
      </c>
      <c r="G36" s="29" t="e">
        <f ca="1">DIVIDE(C36,D36)</f>
        <v>#NAME?</v>
      </c>
      <c r="H36" s="32" t="e">
        <f ca="1">DIVIDE(D36,D36)</f>
        <v>#NAME?</v>
      </c>
      <c r="I36" s="8"/>
    </row>
    <row r="37" spans="1:9" ht="25.5" x14ac:dyDescent="0.2">
      <c r="A37" s="27" t="s">
        <v>74</v>
      </c>
      <c r="B37" s="36">
        <v>-2270</v>
      </c>
      <c r="C37" s="24" t="s">
        <v>42</v>
      </c>
      <c r="D37" s="85" t="s">
        <v>59</v>
      </c>
      <c r="E37" s="13"/>
      <c r="F37" s="88">
        <v>1</v>
      </c>
      <c r="G37" s="75" t="e">
        <f>C37/D37</f>
        <v>#VALUE!</v>
      </c>
      <c r="H37" s="77" t="e">
        <f>D37/D37</f>
        <v>#VALUE!</v>
      </c>
      <c r="I37" s="8"/>
    </row>
    <row r="38" spans="1:9" x14ac:dyDescent="0.2">
      <c r="A38" s="8"/>
      <c r="D38" s="10"/>
      <c r="E38" s="54"/>
      <c r="F38" s="30"/>
      <c r="G38" s="29"/>
      <c r="H38" s="32"/>
      <c r="I38" s="8"/>
    </row>
    <row r="39" spans="1:9" ht="25.5" x14ac:dyDescent="0.2">
      <c r="A39" s="22" t="s">
        <v>77</v>
      </c>
      <c r="B39" s="93">
        <v>286198</v>
      </c>
      <c r="C39" s="93">
        <v>335999</v>
      </c>
      <c r="D39" s="95">
        <v>385367</v>
      </c>
      <c r="E39" s="13"/>
      <c r="F39" s="30" t="e">
        <f ca="1">DIVIDE(B39,D39)</f>
        <v>#NAME?</v>
      </c>
      <c r="G39" s="29" t="e">
        <f ca="1">DIVIDE(C39,D39)</f>
        <v>#NAME?</v>
      </c>
      <c r="H39" s="32" t="e">
        <f ca="1">DIVIDE(D39,D39)</f>
        <v>#NAME?</v>
      </c>
      <c r="I39" s="8"/>
    </row>
    <row r="40" spans="1:9" x14ac:dyDescent="0.2">
      <c r="A40" s="8"/>
      <c r="B40" s="67"/>
      <c r="C40" s="67"/>
      <c r="D40" s="69"/>
      <c r="E40" s="13"/>
      <c r="F40" s="30"/>
      <c r="G40" s="29"/>
      <c r="H40" s="32"/>
      <c r="I40" s="8"/>
    </row>
    <row r="41" spans="1:9" x14ac:dyDescent="0.2">
      <c r="A41" s="27" t="s">
        <v>78</v>
      </c>
      <c r="D41" s="10"/>
      <c r="E41" s="13"/>
      <c r="F41" s="30"/>
      <c r="G41" s="29"/>
      <c r="H41" s="32"/>
      <c r="I41" s="8"/>
    </row>
    <row r="42" spans="1:9" x14ac:dyDescent="0.2">
      <c r="A42" s="27" t="s">
        <v>77</v>
      </c>
      <c r="D42" s="10"/>
      <c r="E42" s="7"/>
      <c r="F42" s="30"/>
      <c r="G42" s="29"/>
      <c r="H42" s="32"/>
      <c r="I42" s="8"/>
    </row>
    <row r="43" spans="1:9" x14ac:dyDescent="0.2">
      <c r="A43" s="27" t="s">
        <v>79</v>
      </c>
      <c r="B43" s="98">
        <v>2.2000000000000002</v>
      </c>
      <c r="C43" s="98">
        <v>2.58</v>
      </c>
      <c r="D43" s="99">
        <v>2.88</v>
      </c>
      <c r="E43" s="7"/>
      <c r="F43" s="30" t="e">
        <f ca="1">DIVIDE(B43,D43)</f>
        <v>#NAME?</v>
      </c>
      <c r="G43" s="29" t="e">
        <f ca="1">DIVIDE(C43,D43)</f>
        <v>#NAME?</v>
      </c>
      <c r="H43" s="32" t="e">
        <f ca="1">DIVIDE(D43,D43)</f>
        <v>#NAME?</v>
      </c>
      <c r="I43" s="8"/>
    </row>
    <row r="44" spans="1:9" x14ac:dyDescent="0.2">
      <c r="A44" s="8"/>
      <c r="B44" s="101"/>
      <c r="C44" s="101"/>
      <c r="D44" s="102"/>
      <c r="E44" s="7"/>
      <c r="F44" s="30"/>
      <c r="G44" s="29"/>
      <c r="H44" s="32"/>
      <c r="I44" s="8"/>
    </row>
    <row r="45" spans="1:9" x14ac:dyDescent="0.2">
      <c r="A45" s="27" t="s">
        <v>80</v>
      </c>
      <c r="B45" s="98">
        <v>2.17</v>
      </c>
      <c r="C45" s="98">
        <v>2.5499999999999998</v>
      </c>
      <c r="D45" s="99">
        <v>2.82</v>
      </c>
      <c r="E45" s="7"/>
      <c r="F45" s="30" t="e">
        <f ca="1">DIVIDE(B45,D45)</f>
        <v>#NAME?</v>
      </c>
      <c r="G45" s="29" t="e">
        <f ca="1">DIVIDE(C45,D45)</f>
        <v>#NAME?</v>
      </c>
      <c r="H45" s="32" t="e">
        <f ca="1">DIVIDE(D45,D45)</f>
        <v>#NAME?</v>
      </c>
      <c r="I45" s="8"/>
    </row>
    <row r="46" spans="1:9" x14ac:dyDescent="0.2">
      <c r="A46" s="8"/>
      <c r="B46" s="101"/>
      <c r="C46" s="101"/>
      <c r="D46" s="102"/>
      <c r="E46" s="7"/>
      <c r="F46" s="30"/>
      <c r="G46" s="29"/>
      <c r="H46" s="32"/>
      <c r="I46" s="8"/>
    </row>
    <row r="47" spans="1:9" x14ac:dyDescent="0.2">
      <c r="A47" s="103" t="s">
        <v>83</v>
      </c>
      <c r="B47" s="105">
        <v>1.6</v>
      </c>
      <c r="C47" s="105">
        <v>1.44</v>
      </c>
      <c r="D47" s="107">
        <v>1.2</v>
      </c>
      <c r="E47" s="7"/>
      <c r="F47" s="46" t="e">
        <f ca="1">DIVIDE(B47,D47)</f>
        <v>#NAME?</v>
      </c>
      <c r="G47" s="48" t="e">
        <f ca="1">DIVIDE(C47,D47)</f>
        <v>#NAME?</v>
      </c>
      <c r="H47" s="50" t="e">
        <f ca="1">DIVIDE(D47,D47)</f>
        <v>#NAME?</v>
      </c>
      <c r="I47" s="8"/>
    </row>
    <row r="48" spans="1:9" x14ac:dyDescent="0.2">
      <c r="A48" s="4"/>
      <c r="B48" s="4"/>
      <c r="C48" s="4"/>
      <c r="D48" s="4"/>
      <c r="F48" s="4"/>
      <c r="G48" s="4"/>
      <c r="H48" s="4"/>
    </row>
    <row r="50" spans="1:5" x14ac:dyDescent="0.2">
      <c r="A50" s="2"/>
      <c r="B50" s="2"/>
      <c r="C50" s="2"/>
      <c r="D50" s="2"/>
    </row>
    <row r="51" spans="1:5" x14ac:dyDescent="0.2">
      <c r="A51" s="158"/>
      <c r="B51" s="158"/>
      <c r="C51" s="158"/>
      <c r="D51" s="159"/>
      <c r="E51" s="8"/>
    </row>
    <row r="52" spans="1:5" x14ac:dyDescent="0.2">
      <c r="A52" s="151" t="s">
        <v>1</v>
      </c>
      <c r="B52" s="149"/>
      <c r="C52" s="149"/>
      <c r="D52" s="152"/>
      <c r="E52" s="8"/>
    </row>
    <row r="53" spans="1:5" x14ac:dyDescent="0.2">
      <c r="A53" s="151"/>
      <c r="B53" s="149"/>
      <c r="C53" s="149"/>
      <c r="D53" s="152"/>
      <c r="E53" s="8"/>
    </row>
    <row r="54" spans="1:5" x14ac:dyDescent="0.2">
      <c r="A54" s="151" t="s">
        <v>93</v>
      </c>
      <c r="B54" s="149"/>
      <c r="C54" s="149"/>
      <c r="D54" s="152"/>
      <c r="E54" s="8"/>
    </row>
    <row r="55" spans="1:5" x14ac:dyDescent="0.2">
      <c r="A55" s="151"/>
      <c r="B55" s="149"/>
      <c r="C55" s="149"/>
      <c r="D55" s="152"/>
      <c r="E55" s="8"/>
    </row>
    <row r="56" spans="1:5" x14ac:dyDescent="0.2">
      <c r="A56" s="151" t="s">
        <v>8</v>
      </c>
      <c r="B56" s="149"/>
      <c r="C56" s="149"/>
      <c r="D56" s="152"/>
      <c r="E56" s="8"/>
    </row>
    <row r="57" spans="1:5" x14ac:dyDescent="0.2">
      <c r="A57" s="165"/>
      <c r="B57" s="150"/>
      <c r="C57" s="150"/>
      <c r="D57" s="156"/>
      <c r="E57" s="8"/>
    </row>
    <row r="58" spans="1:5" x14ac:dyDescent="0.2">
      <c r="A58" s="116"/>
      <c r="B58" s="31">
        <v>2013</v>
      </c>
      <c r="C58" s="31">
        <v>2012</v>
      </c>
      <c r="D58" s="118">
        <v>2011</v>
      </c>
    </row>
    <row r="59" spans="1:5" x14ac:dyDescent="0.2">
      <c r="A59" s="22" t="s">
        <v>14</v>
      </c>
      <c r="B59" s="39">
        <f t="shared" ref="B59:C59" si="18">B11/B$11</f>
        <v>1</v>
      </c>
      <c r="C59" s="39">
        <f t="shared" si="18"/>
        <v>1</v>
      </c>
      <c r="D59" s="40">
        <f>D11/D11</f>
        <v>1</v>
      </c>
      <c r="E59" s="8"/>
    </row>
    <row r="60" spans="1:5" x14ac:dyDescent="0.2">
      <c r="A60" s="27" t="s">
        <v>21</v>
      </c>
      <c r="B60" s="48">
        <f t="shared" ref="B60:D60" si="19">B12/B11</f>
        <v>0.40980809900256165</v>
      </c>
      <c r="C60" s="48">
        <f t="shared" si="19"/>
        <v>0.40889874083604649</v>
      </c>
      <c r="D60" s="50">
        <f t="shared" si="19"/>
        <v>0.42847389238678746</v>
      </c>
      <c r="E60" s="8"/>
    </row>
    <row r="61" spans="1:5" x14ac:dyDescent="0.2">
      <c r="A61" s="22" t="s">
        <v>24</v>
      </c>
      <c r="B61" s="122">
        <f t="shared" ref="B61:D61" si="20">B13/B11</f>
        <v>0.59019190099743835</v>
      </c>
      <c r="C61" s="122">
        <f t="shared" si="20"/>
        <v>0.59110125916395351</v>
      </c>
      <c r="D61" s="123">
        <f t="shared" si="20"/>
        <v>0.57152610761321254</v>
      </c>
      <c r="E61" s="8"/>
    </row>
    <row r="62" spans="1:5" x14ac:dyDescent="0.2">
      <c r="A62" s="22" t="s">
        <v>31</v>
      </c>
      <c r="B62" s="29"/>
      <c r="C62" s="29"/>
      <c r="D62" s="32"/>
      <c r="E62" s="8"/>
    </row>
    <row r="63" spans="1:5" x14ac:dyDescent="0.2">
      <c r="A63" s="63" t="s">
        <v>32</v>
      </c>
      <c r="B63" s="29">
        <f t="shared" ref="B63:D63" si="21">B15/B11</f>
        <v>8.3024489258987338E-2</v>
      </c>
      <c r="C63" s="29">
        <f t="shared" si="21"/>
        <v>7.387313666992501E-2</v>
      </c>
      <c r="D63" s="32">
        <f t="shared" si="21"/>
        <v>7.9152947237824248E-2</v>
      </c>
      <c r="E63" s="8"/>
    </row>
    <row r="64" spans="1:5" x14ac:dyDescent="0.2">
      <c r="A64" s="63" t="s">
        <v>33</v>
      </c>
      <c r="B64" s="29">
        <f t="shared" ref="B64:D64" si="22">B16/B11</f>
        <v>5.0853262135679742E-2</v>
      </c>
      <c r="C64" s="29">
        <f t="shared" si="22"/>
        <v>4.9204655534151154E-2</v>
      </c>
      <c r="D64" s="32">
        <f t="shared" si="22"/>
        <v>4.6116881483502035E-2</v>
      </c>
      <c r="E64" s="8"/>
    </row>
    <row r="65" spans="1:5" x14ac:dyDescent="0.2">
      <c r="A65" s="63" t="s">
        <v>34</v>
      </c>
      <c r="B65" s="29">
        <f t="shared" ref="B65:D65" si="23">B17/B11</f>
        <v>9.7521481902827348E-2</v>
      </c>
      <c r="C65" s="29">
        <f t="shared" si="23"/>
        <v>0.10326259610274731</v>
      </c>
      <c r="D65" s="32">
        <f t="shared" si="23"/>
        <v>9.6591390354978046E-2</v>
      </c>
      <c r="E65" s="8"/>
    </row>
    <row r="66" spans="1:5" x14ac:dyDescent="0.2">
      <c r="A66" s="63" t="s">
        <v>35</v>
      </c>
      <c r="B66" s="29">
        <f t="shared" ref="B66:D66" si="24">B18/B11</f>
        <v>1.9153109495788623E-2</v>
      </c>
      <c r="C66" s="29">
        <f t="shared" si="24"/>
        <v>1.2367133832544669E-2</v>
      </c>
      <c r="D66" s="32">
        <f t="shared" si="24"/>
        <v>1.0884618193671862E-2</v>
      </c>
      <c r="E66" s="8"/>
    </row>
    <row r="67" spans="1:5" x14ac:dyDescent="0.2">
      <c r="A67" s="63" t="s">
        <v>37</v>
      </c>
      <c r="B67" s="29">
        <f t="shared" ref="B67:D67" si="25">B19/B11</f>
        <v>1.1682549201316852E-2</v>
      </c>
      <c r="C67" s="29">
        <f t="shared" si="25"/>
        <v>1.022259080069543E-2</v>
      </c>
      <c r="D67" s="32">
        <f t="shared" si="25"/>
        <v>8.3531108559406885E-3</v>
      </c>
      <c r="E67" s="8"/>
    </row>
    <row r="68" spans="1:5" x14ac:dyDescent="0.2">
      <c r="A68" s="63" t="s">
        <v>40</v>
      </c>
      <c r="B68" s="48">
        <f t="shared" ref="B68:D68" si="26">B20/B11</f>
        <v>0.21353392336453497</v>
      </c>
      <c r="C68" s="48">
        <f t="shared" si="26"/>
        <v>0.20722683366499689</v>
      </c>
      <c r="D68" s="50">
        <f t="shared" si="26"/>
        <v>0.19182754109178457</v>
      </c>
      <c r="E68" s="8"/>
    </row>
    <row r="69" spans="1:5" x14ac:dyDescent="0.2">
      <c r="A69" s="74"/>
      <c r="B69" s="39"/>
      <c r="C69" s="39"/>
      <c r="D69" s="40"/>
      <c r="E69" s="8"/>
    </row>
    <row r="70" spans="1:5" x14ac:dyDescent="0.2">
      <c r="A70" s="22" t="s">
        <v>43</v>
      </c>
      <c r="B70" s="48">
        <f t="shared" ref="B70:D70" si="27">B22/B11</f>
        <v>0.4757688153591349</v>
      </c>
      <c r="C70" s="48">
        <f t="shared" si="27"/>
        <v>0.45615694660506045</v>
      </c>
      <c r="D70" s="50">
        <f t="shared" si="27"/>
        <v>0.43292648921770144</v>
      </c>
      <c r="E70" s="8"/>
    </row>
    <row r="71" spans="1:5" x14ac:dyDescent="0.2">
      <c r="A71" s="8"/>
      <c r="B71" s="39"/>
      <c r="C71" s="39"/>
      <c r="D71" s="40"/>
      <c r="E71" s="8"/>
    </row>
    <row r="72" spans="1:5" x14ac:dyDescent="0.2">
      <c r="A72" s="22" t="s">
        <v>47</v>
      </c>
      <c r="B72" s="47">
        <f t="shared" ref="B72:D72" si="28">B24/B11</f>
        <v>0.11442308563830347</v>
      </c>
      <c r="C72" s="47">
        <f t="shared" si="28"/>
        <v>0.134944312558893</v>
      </c>
      <c r="D72" s="49">
        <f t="shared" si="28"/>
        <v>0.1385996183955111</v>
      </c>
      <c r="E72" s="8"/>
    </row>
    <row r="73" spans="1:5" x14ac:dyDescent="0.2">
      <c r="A73" s="8"/>
      <c r="B73" s="29"/>
      <c r="C73" s="29"/>
      <c r="D73" s="32"/>
      <c r="E73" s="8"/>
    </row>
    <row r="74" spans="1:5" x14ac:dyDescent="0.2">
      <c r="A74" s="22" t="s">
        <v>51</v>
      </c>
      <c r="B74" s="29"/>
      <c r="C74" s="29"/>
      <c r="D74" s="32"/>
      <c r="E74" s="8"/>
    </row>
    <row r="75" spans="1:5" x14ac:dyDescent="0.2">
      <c r="A75" s="27" t="s">
        <v>52</v>
      </c>
      <c r="B75" s="29">
        <f t="shared" ref="B75:D75" si="29">B27/B11</f>
        <v>2.5865002252485635E-2</v>
      </c>
      <c r="C75" s="29">
        <f t="shared" si="29"/>
        <v>2.2289405458521105E-2</v>
      </c>
      <c r="D75" s="32">
        <f t="shared" si="29"/>
        <v>2.077240724670518E-2</v>
      </c>
      <c r="E75" s="8"/>
    </row>
    <row r="76" spans="1:5" x14ac:dyDescent="0.2">
      <c r="A76" s="27" t="s">
        <v>54</v>
      </c>
      <c r="B76" s="29">
        <f t="shared" ref="B76:D76" si="30">B28/B11</f>
        <v>-1.2064700108300587E-3</v>
      </c>
      <c r="C76" s="29">
        <f t="shared" si="30"/>
        <v>-1.5487958741819176E-3</v>
      </c>
      <c r="D76" s="32">
        <f t="shared" si="30"/>
        <v>-1.5946466168360988E-3</v>
      </c>
      <c r="E76" s="8"/>
    </row>
    <row r="77" spans="1:5" x14ac:dyDescent="0.2">
      <c r="A77" s="27" t="s">
        <v>55</v>
      </c>
      <c r="B77" s="29">
        <f t="shared" ref="B77:D77" si="31">B29/B11</f>
        <v>3.5792351935508603E-3</v>
      </c>
      <c r="C77" s="29">
        <f t="shared" si="31"/>
        <v>3.3198964143406808E-3</v>
      </c>
      <c r="D77" s="32">
        <f t="shared" si="31"/>
        <v>5.926839927953894E-3</v>
      </c>
      <c r="E77" s="8"/>
    </row>
    <row r="78" spans="1:5" x14ac:dyDescent="0.2">
      <c r="A78" s="8"/>
      <c r="B78" s="29"/>
      <c r="C78" s="29"/>
      <c r="D78" s="32"/>
      <c r="E78" s="8"/>
    </row>
    <row r="79" spans="1:5" x14ac:dyDescent="0.2">
      <c r="A79" s="22" t="s">
        <v>56</v>
      </c>
      <c r="B79" s="48">
        <f t="shared" ref="B79:D79" si="32">SUM(B75:B77)</f>
        <v>2.8237767435206434E-2</v>
      </c>
      <c r="C79" s="48">
        <f t="shared" si="32"/>
        <v>2.4060505998679871E-2</v>
      </c>
      <c r="D79" s="50">
        <f t="shared" si="32"/>
        <v>2.5104600557822977E-2</v>
      </c>
      <c r="E79" s="8"/>
    </row>
    <row r="80" spans="1:5" x14ac:dyDescent="0.2">
      <c r="A80" s="8"/>
      <c r="B80" s="39"/>
      <c r="C80" s="39"/>
      <c r="D80" s="40"/>
      <c r="E80" s="8"/>
    </row>
    <row r="81" spans="1:5" x14ac:dyDescent="0.2">
      <c r="A81" s="22" t="s">
        <v>61</v>
      </c>
      <c r="B81" s="47">
        <f t="shared" ref="B81:D81" si="33">B33/B11</f>
        <v>8.6185318203097036E-2</v>
      </c>
      <c r="C81" s="47">
        <f t="shared" si="33"/>
        <v>0.11088380656021314</v>
      </c>
      <c r="D81" s="49">
        <f t="shared" si="33"/>
        <v>0.11349501783768812</v>
      </c>
      <c r="E81" s="8"/>
    </row>
    <row r="82" spans="1:5" x14ac:dyDescent="0.2">
      <c r="A82" s="27" t="s">
        <v>68</v>
      </c>
      <c r="B82" s="48">
        <f t="shared" ref="B82:D82" si="34">B34/B11</f>
        <v>1.6631893383816449E-2</v>
      </c>
      <c r="C82" s="48">
        <f t="shared" si="34"/>
        <v>2.8712029372584821E-2</v>
      </c>
      <c r="D82" s="50">
        <f t="shared" si="34"/>
        <v>2.3573422463050005E-2</v>
      </c>
      <c r="E82" s="8"/>
    </row>
    <row r="83" spans="1:5" x14ac:dyDescent="0.2">
      <c r="A83" s="8"/>
      <c r="B83" s="39"/>
      <c r="C83" s="39"/>
      <c r="D83" s="40"/>
      <c r="E83" s="8"/>
    </row>
    <row r="84" spans="1:5" x14ac:dyDescent="0.2">
      <c r="A84" s="22" t="s">
        <v>70</v>
      </c>
      <c r="B84" s="29">
        <f t="shared" ref="B84:D84" si="35">B36/B11</f>
        <v>6.955342481928059E-2</v>
      </c>
      <c r="C84" s="29">
        <f t="shared" si="35"/>
        <v>8.2171777187628317E-2</v>
      </c>
      <c r="D84" s="32">
        <f t="shared" si="35"/>
        <v>8.9921595374638119E-2</v>
      </c>
      <c r="E84" s="8"/>
    </row>
    <row r="85" spans="1:5" ht="25.5" x14ac:dyDescent="0.2">
      <c r="A85" s="22" t="s">
        <v>74</v>
      </c>
      <c r="B85" s="48">
        <f>B37/B11</f>
        <v>-5.5607856336735699E-4</v>
      </c>
      <c r="C85" s="135" t="s">
        <v>59</v>
      </c>
      <c r="D85" s="136" t="s">
        <v>59</v>
      </c>
      <c r="E85" s="8"/>
    </row>
    <row r="86" spans="1:5" x14ac:dyDescent="0.2">
      <c r="A86" s="8"/>
      <c r="B86" s="39"/>
      <c r="C86" s="39"/>
      <c r="D86" s="40"/>
      <c r="E86" s="8"/>
    </row>
    <row r="87" spans="1:5" x14ac:dyDescent="0.2">
      <c r="A87" s="103" t="s">
        <v>77</v>
      </c>
      <c r="B87" s="82">
        <f t="shared" ref="B87:D87" si="36">B39/B11</f>
        <v>7.0109503382647945E-2</v>
      </c>
      <c r="C87" s="82">
        <f t="shared" si="36"/>
        <v>8.2171777187628317E-2</v>
      </c>
      <c r="D87" s="83">
        <f t="shared" si="36"/>
        <v>8.9921595374638119E-2</v>
      </c>
      <c r="E87" s="8"/>
    </row>
    <row r="88" spans="1:5" x14ac:dyDescent="0.2">
      <c r="A88" s="4"/>
      <c r="B88" s="4"/>
      <c r="C88" s="4"/>
      <c r="D88" s="4"/>
    </row>
    <row r="91" spans="1:5" x14ac:dyDescent="0.2">
      <c r="B91" s="137"/>
      <c r="C91" s="137"/>
      <c r="D91" s="137"/>
    </row>
    <row r="94" spans="1:5" x14ac:dyDescent="0.2">
      <c r="B94" s="112"/>
      <c r="C94" s="112"/>
      <c r="D94" s="112"/>
    </row>
    <row r="95" spans="1:5" x14ac:dyDescent="0.2">
      <c r="B95" s="112"/>
      <c r="C95" s="112"/>
      <c r="D95" s="112"/>
    </row>
    <row r="96" spans="1:5" x14ac:dyDescent="0.2">
      <c r="B96" s="112"/>
      <c r="C96" s="112"/>
      <c r="D96" s="112"/>
    </row>
    <row r="97" spans="2:4" x14ac:dyDescent="0.2">
      <c r="B97" s="112"/>
      <c r="C97" s="112"/>
      <c r="D97" s="112"/>
    </row>
    <row r="98" spans="2:4" x14ac:dyDescent="0.2">
      <c r="B98" s="112"/>
      <c r="C98" s="112"/>
      <c r="D98" s="112"/>
    </row>
  </sheetData>
  <mergeCells count="24">
    <mergeCell ref="F6:H6"/>
    <mergeCell ref="A55:D55"/>
    <mergeCell ref="A56:D56"/>
    <mergeCell ref="A57:D57"/>
    <mergeCell ref="A6:D6"/>
    <mergeCell ref="A7:D7"/>
    <mergeCell ref="F7:H7"/>
    <mergeCell ref="F8:H8"/>
    <mergeCell ref="F9:H9"/>
    <mergeCell ref="A9:D9"/>
    <mergeCell ref="A51:D51"/>
    <mergeCell ref="A52:D52"/>
    <mergeCell ref="A53:D53"/>
    <mergeCell ref="A54:D54"/>
    <mergeCell ref="A8:D8"/>
    <mergeCell ref="F4:H4"/>
    <mergeCell ref="F5:H5"/>
    <mergeCell ref="A1:D1"/>
    <mergeCell ref="A2:D2"/>
    <mergeCell ref="F2:H2"/>
    <mergeCell ref="A3:D3"/>
    <mergeCell ref="F3:H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defaultColWidth="14.42578125" defaultRowHeight="12.75" customHeight="1" x14ac:dyDescent="0.2"/>
  <cols>
    <col min="1" max="1" width="34" customWidth="1"/>
    <col min="2" max="5" width="17.28515625" customWidth="1"/>
    <col min="6" max="6" width="31.140625" customWidth="1"/>
    <col min="7" max="20" width="17.28515625" customWidth="1"/>
  </cols>
  <sheetData>
    <row r="1" spans="1:10" ht="12.75" customHeight="1" x14ac:dyDescent="0.2">
      <c r="D1" s="1"/>
      <c r="E1" s="1"/>
      <c r="F1" s="1"/>
    </row>
    <row r="2" spans="1:10" ht="12.75" customHeight="1" x14ac:dyDescent="0.2">
      <c r="A2" s="2"/>
      <c r="B2" s="2"/>
      <c r="C2" s="2"/>
      <c r="D2" s="2"/>
      <c r="F2" s="2"/>
      <c r="G2" s="2"/>
      <c r="H2" s="2"/>
      <c r="I2" s="2"/>
    </row>
    <row r="3" spans="1:10" ht="12.75" customHeight="1" x14ac:dyDescent="0.2">
      <c r="A3" s="157"/>
      <c r="B3" s="158"/>
      <c r="C3" s="158"/>
      <c r="D3" s="159"/>
      <c r="E3" s="7"/>
      <c r="F3" s="157"/>
      <c r="G3" s="158"/>
      <c r="H3" s="158"/>
      <c r="I3" s="159"/>
      <c r="J3" s="8"/>
    </row>
    <row r="4" spans="1:10" ht="12.75" customHeight="1" x14ac:dyDescent="0.2">
      <c r="A4" s="151" t="s">
        <v>1</v>
      </c>
      <c r="B4" s="149"/>
      <c r="C4" s="149"/>
      <c r="D4" s="152"/>
      <c r="E4" s="7"/>
      <c r="F4" s="151" t="s">
        <v>1</v>
      </c>
      <c r="G4" s="149"/>
      <c r="H4" s="149"/>
      <c r="I4" s="152"/>
      <c r="J4" s="8"/>
    </row>
    <row r="5" spans="1:10" ht="12.75" customHeight="1" x14ac:dyDescent="0.2">
      <c r="A5" s="151" t="s">
        <v>2</v>
      </c>
      <c r="B5" s="149"/>
      <c r="C5" s="149"/>
      <c r="D5" s="152"/>
      <c r="E5" s="7"/>
      <c r="F5" s="151" t="s">
        <v>3</v>
      </c>
      <c r="G5" s="149"/>
      <c r="H5" s="149"/>
      <c r="I5" s="152"/>
      <c r="J5" s="8"/>
    </row>
    <row r="6" spans="1:10" ht="12.75" customHeight="1" x14ac:dyDescent="0.2">
      <c r="A6" s="151" t="s">
        <v>4</v>
      </c>
      <c r="B6" s="149"/>
      <c r="C6" s="149"/>
      <c r="D6" s="152"/>
      <c r="E6" s="7"/>
      <c r="F6" s="151" t="s">
        <v>4</v>
      </c>
      <c r="G6" s="149"/>
      <c r="H6" s="149"/>
      <c r="I6" s="152"/>
      <c r="J6" s="8"/>
    </row>
    <row r="7" spans="1:10" ht="12.75" customHeight="1" x14ac:dyDescent="0.2">
      <c r="A7" s="151" t="s">
        <v>5</v>
      </c>
      <c r="B7" s="149"/>
      <c r="C7" s="149"/>
      <c r="D7" s="152"/>
      <c r="E7" s="7"/>
      <c r="F7" s="153"/>
      <c r="G7" s="149"/>
      <c r="H7" s="149"/>
      <c r="I7" s="152"/>
      <c r="J7" s="8"/>
    </row>
    <row r="8" spans="1:10" ht="12.75" customHeight="1" x14ac:dyDescent="0.2">
      <c r="A8" s="151"/>
      <c r="B8" s="149"/>
      <c r="C8" s="149"/>
      <c r="D8" s="152"/>
      <c r="E8" s="7"/>
      <c r="F8" s="151"/>
      <c r="G8" s="149"/>
      <c r="H8" s="149"/>
      <c r="I8" s="152"/>
      <c r="J8" s="8"/>
    </row>
    <row r="9" spans="1:10" ht="12.75" customHeight="1" x14ac:dyDescent="0.2">
      <c r="A9" s="154"/>
      <c r="B9" s="149"/>
      <c r="C9" s="149"/>
      <c r="D9" s="152"/>
      <c r="E9" s="7"/>
      <c r="F9" s="153"/>
      <c r="G9" s="149"/>
      <c r="H9" s="149"/>
      <c r="I9" s="152"/>
      <c r="J9" s="8"/>
    </row>
    <row r="10" spans="1:10" ht="12.75" customHeight="1" x14ac:dyDescent="0.2">
      <c r="A10" s="155"/>
      <c r="B10" s="150"/>
      <c r="C10" s="150"/>
      <c r="D10" s="156"/>
      <c r="E10" s="7"/>
      <c r="F10" s="165"/>
      <c r="G10" s="150"/>
      <c r="H10" s="150"/>
      <c r="I10" s="156"/>
      <c r="J10" s="8"/>
    </row>
    <row r="11" spans="1:10" ht="12.75" customHeight="1" x14ac:dyDescent="0.2">
      <c r="A11" s="6"/>
      <c r="B11" s="18">
        <v>41637</v>
      </c>
      <c r="C11" s="18">
        <v>41273</v>
      </c>
      <c r="D11" s="18">
        <v>40902</v>
      </c>
      <c r="E11" s="7"/>
      <c r="F11" s="20"/>
      <c r="G11" s="18">
        <v>41637</v>
      </c>
      <c r="H11" s="18">
        <v>41273</v>
      </c>
      <c r="I11" s="18">
        <v>40902</v>
      </c>
      <c r="J11" s="8"/>
    </row>
    <row r="12" spans="1:10" ht="12.75" customHeight="1" x14ac:dyDescent="0.2">
      <c r="A12" s="21" t="s">
        <v>11</v>
      </c>
      <c r="B12" s="4"/>
      <c r="C12" s="4"/>
      <c r="D12" s="6"/>
      <c r="E12" s="7"/>
      <c r="F12" s="22" t="s">
        <v>11</v>
      </c>
      <c r="G12" s="4"/>
      <c r="H12" s="4"/>
      <c r="I12" s="6"/>
      <c r="J12" s="8"/>
    </row>
    <row r="13" spans="1:10" ht="12.75" customHeight="1" x14ac:dyDescent="0.2">
      <c r="A13" s="21" t="s">
        <v>12</v>
      </c>
      <c r="D13" s="10"/>
      <c r="E13" s="7"/>
      <c r="F13" s="22" t="s">
        <v>12</v>
      </c>
      <c r="I13" s="10"/>
      <c r="J13" s="8"/>
    </row>
    <row r="14" spans="1:10" ht="12.75" customHeight="1" x14ac:dyDescent="0.2">
      <c r="A14" s="24" t="s">
        <v>13</v>
      </c>
      <c r="B14" s="25">
        <v>682449</v>
      </c>
      <c r="C14" s="25">
        <v>849701</v>
      </c>
      <c r="D14" s="26">
        <v>641688</v>
      </c>
      <c r="E14" s="7"/>
      <c r="F14" s="27" t="s">
        <v>13</v>
      </c>
      <c r="G14" s="29">
        <f t="shared" ref="G14:G17" si="0">B14/D14</f>
        <v>1.0635215244791862</v>
      </c>
      <c r="H14" s="29">
        <f t="shared" ref="H14:H17" si="1">C14/D14</f>
        <v>1.3241653264514841</v>
      </c>
      <c r="I14" s="32">
        <f t="shared" ref="I14:I17" si="2">D14/D14</f>
        <v>1</v>
      </c>
      <c r="J14" s="8"/>
    </row>
    <row r="15" spans="1:10" ht="12.75" customHeight="1" x14ac:dyDescent="0.2">
      <c r="A15" s="24" t="s">
        <v>17</v>
      </c>
      <c r="B15" s="36">
        <v>1093620</v>
      </c>
      <c r="C15" s="36">
        <v>1029959</v>
      </c>
      <c r="D15" s="37">
        <v>1034580</v>
      </c>
      <c r="E15" s="7"/>
      <c r="F15" s="27" t="s">
        <v>18</v>
      </c>
      <c r="G15" s="29">
        <f t="shared" si="0"/>
        <v>1.0570666357362408</v>
      </c>
      <c r="H15" s="29">
        <f t="shared" si="1"/>
        <v>0.99553345318873354</v>
      </c>
      <c r="I15" s="32">
        <f t="shared" si="2"/>
        <v>1</v>
      </c>
      <c r="J15" s="8"/>
    </row>
    <row r="16" spans="1:10" ht="12.75" customHeight="1" x14ac:dyDescent="0.2">
      <c r="A16" s="24" t="s">
        <v>19</v>
      </c>
      <c r="B16" s="36">
        <v>348794</v>
      </c>
      <c r="C16" s="36">
        <v>316049</v>
      </c>
      <c r="D16" s="37">
        <v>333993</v>
      </c>
      <c r="E16" s="7"/>
      <c r="F16" s="27" t="s">
        <v>19</v>
      </c>
      <c r="G16" s="29">
        <f t="shared" si="0"/>
        <v>1.0443153000212579</v>
      </c>
      <c r="H16" s="29">
        <f t="shared" si="1"/>
        <v>0.94627432311455628</v>
      </c>
      <c r="I16" s="32">
        <f t="shared" si="2"/>
        <v>1</v>
      </c>
      <c r="J16" s="8"/>
    </row>
    <row r="17" spans="1:10" ht="12.75" customHeight="1" x14ac:dyDescent="0.2">
      <c r="A17" s="24" t="s">
        <v>20</v>
      </c>
      <c r="B17" s="36">
        <v>355594</v>
      </c>
      <c r="C17" s="36">
        <v>312493</v>
      </c>
      <c r="D17" s="37">
        <v>243431</v>
      </c>
      <c r="E17" s="7"/>
      <c r="F17" s="27" t="s">
        <v>20</v>
      </c>
      <c r="G17" s="29">
        <f t="shared" si="0"/>
        <v>1.4607589008795101</v>
      </c>
      <c r="H17" s="29">
        <f t="shared" si="1"/>
        <v>1.2837025686950305</v>
      </c>
      <c r="I17" s="32">
        <f t="shared" si="2"/>
        <v>1</v>
      </c>
      <c r="J17" s="8"/>
    </row>
    <row r="18" spans="1:10" ht="12.75" customHeight="1" x14ac:dyDescent="0.2">
      <c r="B18" s="34"/>
      <c r="C18" s="34"/>
      <c r="D18" s="41"/>
      <c r="E18" s="7"/>
      <c r="F18" s="8"/>
      <c r="G18" s="29"/>
      <c r="H18" s="29"/>
      <c r="I18" s="32"/>
      <c r="J18" s="8"/>
    </row>
    <row r="19" spans="1:10" ht="12.75" customHeight="1" x14ac:dyDescent="0.2">
      <c r="A19" s="21" t="s">
        <v>22</v>
      </c>
      <c r="B19" s="43">
        <v>2480457</v>
      </c>
      <c r="C19" s="43">
        <v>2508202</v>
      </c>
      <c r="D19" s="45">
        <v>2253692</v>
      </c>
      <c r="E19" s="7"/>
      <c r="F19" s="22" t="s">
        <v>22</v>
      </c>
      <c r="G19" s="47">
        <f t="shared" ref="G19:G20" si="3">B19/D19</f>
        <v>1.1006193392885983</v>
      </c>
      <c r="H19" s="47">
        <f t="shared" ref="H19:H20" si="4">C19/D19</f>
        <v>1.1129302495638269</v>
      </c>
      <c r="I19" s="49">
        <f t="shared" ref="I19:I20" si="5">D19/D19</f>
        <v>1</v>
      </c>
      <c r="J19" s="8"/>
    </row>
    <row r="20" spans="1:10" ht="12.75" customHeight="1" x14ac:dyDescent="0.2">
      <c r="A20" s="24" t="s">
        <v>23</v>
      </c>
      <c r="B20" s="36">
        <v>236263</v>
      </c>
      <c r="C20" s="36">
        <v>230414</v>
      </c>
      <c r="D20" s="37">
        <v>218021</v>
      </c>
      <c r="E20" s="7"/>
      <c r="F20" s="27" t="s">
        <v>23</v>
      </c>
      <c r="G20" s="29">
        <f t="shared" si="3"/>
        <v>1.0836708390476146</v>
      </c>
      <c r="H20" s="29">
        <f t="shared" si="4"/>
        <v>1.0568431481371061</v>
      </c>
      <c r="I20" s="32">
        <f t="shared" si="5"/>
        <v>1</v>
      </c>
      <c r="J20" s="8"/>
    </row>
    <row r="21" spans="1:10" ht="12.75" customHeight="1" x14ac:dyDescent="0.2">
      <c r="B21" s="34"/>
      <c r="C21" s="34"/>
      <c r="D21" s="41"/>
      <c r="E21" s="7"/>
      <c r="F21" s="8"/>
      <c r="G21" s="29"/>
      <c r="H21" s="29"/>
      <c r="I21" s="32"/>
      <c r="J21" s="8"/>
    </row>
    <row r="22" spans="1:10" ht="12.75" customHeight="1" x14ac:dyDescent="0.2">
      <c r="A22" s="21" t="s">
        <v>25</v>
      </c>
      <c r="B22" s="34"/>
      <c r="C22" s="34"/>
      <c r="D22" s="41"/>
      <c r="E22" s="7"/>
      <c r="F22" s="22" t="s">
        <v>25</v>
      </c>
      <c r="G22" s="29"/>
      <c r="H22" s="29"/>
      <c r="I22" s="32"/>
      <c r="J22" s="8"/>
    </row>
    <row r="23" spans="1:10" ht="12.75" customHeight="1" x14ac:dyDescent="0.2">
      <c r="A23" s="24" t="s">
        <v>26</v>
      </c>
      <c r="B23" s="36">
        <v>594321</v>
      </c>
      <c r="C23" s="36">
        <v>474925</v>
      </c>
      <c r="D23" s="37">
        <v>474792</v>
      </c>
      <c r="E23" s="7"/>
      <c r="F23" s="27" t="s">
        <v>26</v>
      </c>
      <c r="G23" s="29">
        <f t="shared" ref="G23:G24" si="6">B23/D23</f>
        <v>1.2517502401051408</v>
      </c>
      <c r="H23" s="29">
        <f t="shared" ref="H23:H25" si="7">C23/D23</f>
        <v>1.0002801226642404</v>
      </c>
      <c r="I23" s="32">
        <f t="shared" ref="I23:I25" si="8">D23/D23</f>
        <v>1</v>
      </c>
      <c r="J23" s="8"/>
    </row>
    <row r="24" spans="1:10" ht="12.75" customHeight="1" x14ac:dyDescent="0.2">
      <c r="A24" s="24" t="s">
        <v>27</v>
      </c>
      <c r="B24" s="36">
        <v>375999</v>
      </c>
      <c r="C24" s="36">
        <v>416659</v>
      </c>
      <c r="D24" s="37">
        <v>467293</v>
      </c>
      <c r="E24" s="7"/>
      <c r="F24" s="27" t="s">
        <v>27</v>
      </c>
      <c r="G24" s="29">
        <f t="shared" si="6"/>
        <v>0.80463221148187536</v>
      </c>
      <c r="H24" s="29">
        <f t="shared" si="7"/>
        <v>0.89164400065911542</v>
      </c>
      <c r="I24" s="32">
        <f t="shared" si="8"/>
        <v>1</v>
      </c>
      <c r="J24" s="8"/>
    </row>
    <row r="25" spans="1:10" ht="12.75" customHeight="1" x14ac:dyDescent="0.2">
      <c r="A25" s="24" t="s">
        <v>28</v>
      </c>
      <c r="B25" s="36">
        <v>715227</v>
      </c>
      <c r="C25" s="36">
        <v>695187</v>
      </c>
      <c r="D25" s="37">
        <v>716976</v>
      </c>
      <c r="E25" s="7"/>
      <c r="F25" s="27" t="s">
        <v>28</v>
      </c>
      <c r="G25" s="29">
        <f>B25/D24</f>
        <v>1.5305750353632517</v>
      </c>
      <c r="H25" s="29">
        <f t="shared" si="7"/>
        <v>0.96960986141795547</v>
      </c>
      <c r="I25" s="32">
        <f t="shared" si="8"/>
        <v>1</v>
      </c>
      <c r="J25" s="8"/>
    </row>
    <row r="26" spans="1:10" ht="12.75" customHeight="1" x14ac:dyDescent="0.2">
      <c r="B26" s="34"/>
      <c r="C26" s="34"/>
      <c r="D26" s="41"/>
      <c r="E26" s="7"/>
      <c r="F26" s="8"/>
      <c r="G26" s="29"/>
      <c r="H26" s="29"/>
      <c r="I26" s="32"/>
      <c r="J26" s="8"/>
    </row>
    <row r="27" spans="1:10" ht="12.75" customHeight="1" x14ac:dyDescent="0.2">
      <c r="A27" s="21" t="s">
        <v>29</v>
      </c>
      <c r="B27" s="43">
        <v>1685547</v>
      </c>
      <c r="C27" s="43">
        <v>1586771</v>
      </c>
      <c r="D27" s="45">
        <v>1659061</v>
      </c>
      <c r="E27" s="7"/>
      <c r="F27" s="22" t="s">
        <v>29</v>
      </c>
      <c r="G27" s="47">
        <f>B27/D27</f>
        <v>1.0159644521810831</v>
      </c>
      <c r="H27" s="47">
        <f>C27/D27</f>
        <v>0.95642715970057757</v>
      </c>
      <c r="I27" s="49">
        <f>D27/D27</f>
        <v>1</v>
      </c>
      <c r="J27" s="8"/>
    </row>
    <row r="28" spans="1:10" x14ac:dyDescent="0.2">
      <c r="B28" s="34"/>
      <c r="C28" s="34"/>
      <c r="D28" s="41"/>
      <c r="E28" s="7"/>
      <c r="F28" s="8"/>
      <c r="G28" s="29"/>
      <c r="H28" s="29"/>
      <c r="I28" s="32"/>
      <c r="J28" s="8"/>
    </row>
    <row r="29" spans="1:10" x14ac:dyDescent="0.2">
      <c r="A29" s="21" t="s">
        <v>30</v>
      </c>
      <c r="B29" s="58">
        <v>4402267</v>
      </c>
      <c r="C29" s="60">
        <v>4325387</v>
      </c>
      <c r="D29" s="62">
        <v>4130774</v>
      </c>
      <c r="E29" s="7"/>
      <c r="F29" s="22" t="s">
        <v>30</v>
      </c>
      <c r="G29" s="65">
        <f>B29/D29</f>
        <v>1.0657244865005928</v>
      </c>
      <c r="H29" s="47">
        <f>C29/D29</f>
        <v>1.0471129623649225</v>
      </c>
      <c r="I29" s="49">
        <f>D29/D29</f>
        <v>1</v>
      </c>
      <c r="J29" s="8"/>
    </row>
    <row r="30" spans="1:10" x14ac:dyDescent="0.2">
      <c r="B30" s="67"/>
      <c r="C30" s="67"/>
      <c r="D30" s="69"/>
      <c r="E30" s="7"/>
      <c r="F30" s="8"/>
      <c r="G30" s="29"/>
      <c r="H30" s="29"/>
      <c r="I30" s="32"/>
      <c r="J30" s="8"/>
    </row>
    <row r="31" spans="1:10" x14ac:dyDescent="0.2">
      <c r="A31" s="21" t="s">
        <v>36</v>
      </c>
      <c r="D31" s="10"/>
      <c r="E31" s="7"/>
      <c r="F31" s="22" t="s">
        <v>36</v>
      </c>
      <c r="G31" s="29"/>
      <c r="H31" s="29"/>
      <c r="I31" s="32"/>
      <c r="J31" s="8"/>
    </row>
    <row r="32" spans="1:10" x14ac:dyDescent="0.2">
      <c r="A32" s="21" t="s">
        <v>38</v>
      </c>
      <c r="D32" s="10"/>
      <c r="E32" s="7"/>
      <c r="F32" s="22" t="s">
        <v>38</v>
      </c>
      <c r="G32" s="29"/>
      <c r="H32" s="29"/>
      <c r="I32" s="32"/>
      <c r="J32" s="8"/>
    </row>
    <row r="33" spans="1:10" x14ac:dyDescent="0.2">
      <c r="A33" s="24" t="s">
        <v>39</v>
      </c>
      <c r="B33" s="25">
        <v>8332</v>
      </c>
      <c r="C33" s="25">
        <v>224365</v>
      </c>
      <c r="D33" s="26">
        <v>180430</v>
      </c>
      <c r="E33" s="7"/>
      <c r="F33" s="27" t="s">
        <v>39</v>
      </c>
      <c r="G33" s="29">
        <f t="shared" ref="G33:G36" si="9">B33/D33</f>
        <v>4.6178573407969853E-2</v>
      </c>
      <c r="H33" s="29">
        <f t="shared" ref="H33:H36" si="10">C33/D33</f>
        <v>1.2435016349830958</v>
      </c>
      <c r="I33" s="32">
        <f t="shared" ref="I33:I36" si="11">D33/D33</f>
        <v>1</v>
      </c>
      <c r="J33" s="8"/>
    </row>
    <row r="34" spans="1:10" x14ac:dyDescent="0.2">
      <c r="A34" s="24" t="s">
        <v>41</v>
      </c>
      <c r="B34" s="36">
        <v>428390</v>
      </c>
      <c r="C34" s="36" t="s">
        <v>42</v>
      </c>
      <c r="D34" s="37">
        <v>0</v>
      </c>
      <c r="E34" s="7"/>
      <c r="F34" s="27" t="s">
        <v>41</v>
      </c>
      <c r="G34" s="75" t="e">
        <f t="shared" si="9"/>
        <v>#DIV/0!</v>
      </c>
      <c r="H34" s="75" t="e">
        <f t="shared" si="10"/>
        <v>#VALUE!</v>
      </c>
      <c r="I34" s="77" t="e">
        <f t="shared" si="11"/>
        <v>#DIV/0!</v>
      </c>
      <c r="J34" s="8"/>
    </row>
    <row r="35" spans="1:10" x14ac:dyDescent="0.2">
      <c r="A35" s="24" t="s">
        <v>44</v>
      </c>
      <c r="B35" s="36">
        <v>198799</v>
      </c>
      <c r="C35" s="36">
        <v>139906</v>
      </c>
      <c r="D35" s="37">
        <v>134864</v>
      </c>
      <c r="E35" s="7"/>
      <c r="F35" s="27" t="s">
        <v>44</v>
      </c>
      <c r="G35" s="29">
        <f t="shared" si="9"/>
        <v>1.4740701743979119</v>
      </c>
      <c r="H35" s="29">
        <f t="shared" si="10"/>
        <v>1.0373858108909717</v>
      </c>
      <c r="I35" s="32">
        <f t="shared" si="11"/>
        <v>1</v>
      </c>
      <c r="J35" s="8"/>
    </row>
    <row r="36" spans="1:10" x14ac:dyDescent="0.2">
      <c r="A36" s="24" t="s">
        <v>45</v>
      </c>
      <c r="B36" s="36">
        <v>727759</v>
      </c>
      <c r="C36" s="36">
        <v>596164</v>
      </c>
      <c r="D36" s="37">
        <v>627050</v>
      </c>
      <c r="E36" s="7"/>
      <c r="F36" s="27" t="s">
        <v>45</v>
      </c>
      <c r="G36" s="29">
        <f t="shared" si="9"/>
        <v>1.1606076070488798</v>
      </c>
      <c r="H36" s="29">
        <f t="shared" si="10"/>
        <v>0.95074395981181725</v>
      </c>
      <c r="I36" s="32">
        <f t="shared" si="11"/>
        <v>1</v>
      </c>
      <c r="J36" s="8"/>
    </row>
    <row r="37" spans="1:10" x14ac:dyDescent="0.2">
      <c r="B37" s="34"/>
      <c r="C37" s="34"/>
      <c r="D37" s="41"/>
      <c r="E37" s="7"/>
      <c r="F37" s="8"/>
      <c r="G37" s="29"/>
      <c r="H37" s="29"/>
      <c r="I37" s="32"/>
      <c r="J37" s="8"/>
    </row>
    <row r="38" spans="1:10" x14ac:dyDescent="0.2">
      <c r="A38" s="21" t="s">
        <v>46</v>
      </c>
      <c r="B38" s="43">
        <v>1363280</v>
      </c>
      <c r="C38" s="43">
        <v>960435</v>
      </c>
      <c r="D38" s="45">
        <v>942344</v>
      </c>
      <c r="E38" s="7"/>
      <c r="F38" s="22" t="s">
        <v>46</v>
      </c>
      <c r="G38" s="47">
        <f t="shared" ref="G38:G40" si="12">B38/D38</f>
        <v>1.446690380582887</v>
      </c>
      <c r="H38" s="47">
        <f t="shared" ref="H38:H40" si="13">C38/D38</f>
        <v>1.0191978725391153</v>
      </c>
      <c r="I38" s="49">
        <f t="shared" ref="I38:I40" si="14">D38/D38</f>
        <v>1</v>
      </c>
      <c r="J38" s="8"/>
    </row>
    <row r="39" spans="1:10" x14ac:dyDescent="0.2">
      <c r="A39" s="24" t="s">
        <v>48</v>
      </c>
      <c r="B39" s="36">
        <v>959895</v>
      </c>
      <c r="C39" s="36">
        <v>1396421</v>
      </c>
      <c r="D39" s="37">
        <v>1400872</v>
      </c>
      <c r="E39" s="7"/>
      <c r="F39" s="27" t="s">
        <v>48</v>
      </c>
      <c r="G39" s="29">
        <f t="shared" si="12"/>
        <v>0.68521249621664215</v>
      </c>
      <c r="H39" s="29">
        <f t="shared" si="13"/>
        <v>0.99682269329389128</v>
      </c>
      <c r="I39" s="32">
        <f t="shared" si="14"/>
        <v>1</v>
      </c>
      <c r="J39" s="8"/>
    </row>
    <row r="40" spans="1:10" x14ac:dyDescent="0.2">
      <c r="A40" s="24" t="s">
        <v>49</v>
      </c>
      <c r="B40" s="36">
        <v>351304</v>
      </c>
      <c r="C40" s="36">
        <v>461152</v>
      </c>
      <c r="D40" s="37">
        <v>370043</v>
      </c>
      <c r="E40" s="7"/>
      <c r="F40" s="27" t="s">
        <v>49</v>
      </c>
      <c r="G40" s="29">
        <f t="shared" si="12"/>
        <v>0.94935993925030338</v>
      </c>
      <c r="H40" s="29">
        <f t="shared" si="13"/>
        <v>1.2462119267220295</v>
      </c>
      <c r="I40" s="32">
        <f t="shared" si="14"/>
        <v>1</v>
      </c>
      <c r="J40" s="8"/>
    </row>
    <row r="41" spans="1:10" x14ac:dyDescent="0.2">
      <c r="B41" s="34"/>
      <c r="C41" s="34"/>
      <c r="D41" s="41"/>
      <c r="E41" s="7"/>
      <c r="F41" s="8"/>
      <c r="G41" s="29"/>
      <c r="H41" s="29"/>
      <c r="I41" s="32"/>
      <c r="J41" s="8"/>
    </row>
    <row r="42" spans="1:10" x14ac:dyDescent="0.2">
      <c r="A42" s="21" t="s">
        <v>50</v>
      </c>
      <c r="B42" s="43">
        <v>2674479</v>
      </c>
      <c r="C42" s="43">
        <v>2818008</v>
      </c>
      <c r="D42" s="45">
        <v>2713259</v>
      </c>
      <c r="E42" s="7"/>
      <c r="F42" s="22" t="s">
        <v>50</v>
      </c>
      <c r="G42" s="47">
        <f>B42/D42</f>
        <v>0.98570722514879705</v>
      </c>
      <c r="H42" s="47">
        <f>C42/D42</f>
        <v>1.0386063401982635</v>
      </c>
      <c r="I42" s="49">
        <f>D42/D42</f>
        <v>1</v>
      </c>
      <c r="J42" s="8"/>
    </row>
    <row r="43" spans="1:10" x14ac:dyDescent="0.2">
      <c r="B43" s="34"/>
      <c r="C43" s="34"/>
      <c r="D43" s="41"/>
      <c r="E43" s="7"/>
      <c r="F43" s="8"/>
      <c r="G43" s="29"/>
      <c r="H43" s="29"/>
      <c r="I43" s="32"/>
      <c r="J43" s="8"/>
    </row>
    <row r="44" spans="1:10" ht="25.5" x14ac:dyDescent="0.2">
      <c r="A44" s="24" t="s">
        <v>53</v>
      </c>
      <c r="B44" s="36">
        <v>45445</v>
      </c>
      <c r="C44" s="36">
        <v>0</v>
      </c>
      <c r="D44" s="85">
        <v>0</v>
      </c>
      <c r="E44" s="7"/>
      <c r="F44" s="27" t="s">
        <v>53</v>
      </c>
      <c r="G44" s="75" t="e">
        <f>B44/D44</f>
        <v>#DIV/0!</v>
      </c>
      <c r="H44" s="75" t="e">
        <f>C44/D44</f>
        <v>#DIV/0!</v>
      </c>
      <c r="I44" s="86">
        <v>1</v>
      </c>
      <c r="J44" s="8"/>
    </row>
    <row r="45" spans="1:10" x14ac:dyDescent="0.2">
      <c r="D45" s="10"/>
      <c r="E45" s="7"/>
      <c r="F45" s="8"/>
      <c r="G45" s="29"/>
      <c r="H45" s="29"/>
      <c r="I45" s="32"/>
      <c r="J45" s="8"/>
    </row>
    <row r="46" spans="1:10" x14ac:dyDescent="0.2">
      <c r="D46" s="10"/>
      <c r="E46" s="7"/>
      <c r="F46" s="8"/>
      <c r="G46" s="29"/>
      <c r="H46" s="29"/>
      <c r="I46" s="32"/>
      <c r="J46" s="8"/>
    </row>
    <row r="47" spans="1:10" x14ac:dyDescent="0.2">
      <c r="A47" s="15"/>
      <c r="D47" s="10"/>
      <c r="E47" s="7"/>
      <c r="F47" s="16"/>
      <c r="G47" s="29"/>
      <c r="H47" s="29"/>
      <c r="I47" s="32"/>
      <c r="J47" s="8"/>
    </row>
    <row r="48" spans="1:10" x14ac:dyDescent="0.2">
      <c r="A48" s="21" t="s">
        <v>57</v>
      </c>
      <c r="D48" s="10"/>
      <c r="E48" s="7"/>
      <c r="F48" s="22" t="s">
        <v>57</v>
      </c>
      <c r="G48" s="29"/>
      <c r="H48" s="29"/>
      <c r="I48" s="32"/>
      <c r="J48" s="8"/>
    </row>
    <row r="49" spans="1:10" ht="25.5" x14ac:dyDescent="0.2">
      <c r="A49" s="24" t="s">
        <v>58</v>
      </c>
      <c r="D49" s="10"/>
      <c r="E49" s="7"/>
      <c r="F49" s="27" t="s">
        <v>58</v>
      </c>
      <c r="G49" s="29"/>
      <c r="H49" s="29"/>
      <c r="I49" s="32"/>
      <c r="J49" s="8"/>
    </row>
    <row r="50" spans="1:10" x14ac:dyDescent="0.2">
      <c r="A50" s="24" t="s">
        <v>60</v>
      </c>
      <c r="B50" s="24" t="s">
        <v>42</v>
      </c>
      <c r="C50" s="24" t="s">
        <v>42</v>
      </c>
      <c r="D50" s="10"/>
      <c r="E50" s="7"/>
      <c r="F50" s="27" t="s">
        <v>60</v>
      </c>
      <c r="G50" s="75" t="e">
        <f>B50/D50</f>
        <v>#VALUE!</v>
      </c>
      <c r="H50" s="75" t="e">
        <f>C50/D50</f>
        <v>#VALUE!</v>
      </c>
      <c r="I50" s="77" t="e">
        <f>D50/D50</f>
        <v>#DIV/0!</v>
      </c>
      <c r="J50" s="8"/>
    </row>
    <row r="51" spans="1:10" ht="25.5" x14ac:dyDescent="0.2">
      <c r="A51" s="24" t="s">
        <v>62</v>
      </c>
      <c r="D51" s="10"/>
      <c r="E51" s="7"/>
      <c r="F51" s="27" t="s">
        <v>62</v>
      </c>
      <c r="G51" s="29"/>
      <c r="H51" s="29"/>
      <c r="I51" s="32"/>
      <c r="J51" s="8"/>
    </row>
    <row r="52" spans="1:10" ht="25.5" x14ac:dyDescent="0.2">
      <c r="A52" s="24" t="s">
        <v>64</v>
      </c>
      <c r="D52" s="10"/>
      <c r="E52" s="7"/>
      <c r="F52" s="27" t="s">
        <v>64</v>
      </c>
      <c r="G52" s="29"/>
      <c r="H52" s="29"/>
      <c r="I52" s="32"/>
      <c r="J52" s="8"/>
    </row>
    <row r="53" spans="1:10" x14ac:dyDescent="0.2">
      <c r="A53" s="24" t="s">
        <v>66</v>
      </c>
      <c r="B53" s="36">
        <v>104847</v>
      </c>
      <c r="C53" s="36">
        <v>104847</v>
      </c>
      <c r="D53" s="37">
        <v>104847</v>
      </c>
      <c r="E53" s="7"/>
      <c r="F53" s="27" t="s">
        <v>66</v>
      </c>
      <c r="G53" s="29">
        <f t="shared" ref="G53:G56" si="15">B53/D53</f>
        <v>1</v>
      </c>
      <c r="H53" s="29">
        <f t="shared" ref="H53:H56" si="16">C53/D53</f>
        <v>1</v>
      </c>
      <c r="I53" s="86">
        <v>1</v>
      </c>
      <c r="J53" s="8"/>
    </row>
    <row r="54" spans="1:10" x14ac:dyDescent="0.2">
      <c r="A54" s="24" t="s">
        <v>65</v>
      </c>
      <c r="B54" s="36">
        <v>734181</v>
      </c>
      <c r="C54" s="36">
        <v>655943</v>
      </c>
      <c r="D54" s="37">
        <v>630044</v>
      </c>
      <c r="E54" s="7"/>
      <c r="F54" s="27" t="s">
        <v>65</v>
      </c>
      <c r="G54" s="29">
        <f t="shared" si="15"/>
        <v>1.165285281662868</v>
      </c>
      <c r="H54" s="29">
        <f t="shared" si="16"/>
        <v>1.0411066528686885</v>
      </c>
      <c r="I54" s="86">
        <v>1</v>
      </c>
      <c r="J54" s="8"/>
    </row>
    <row r="55" spans="1:10" x14ac:dyDescent="0.2">
      <c r="A55" s="24" t="s">
        <v>67</v>
      </c>
      <c r="B55" s="36">
        <v>3432176</v>
      </c>
      <c r="C55" s="36">
        <v>3354545</v>
      </c>
      <c r="D55" s="37">
        <v>3205420</v>
      </c>
      <c r="E55" s="7"/>
      <c r="F55" s="27" t="s">
        <v>67</v>
      </c>
      <c r="G55" s="29">
        <f t="shared" si="15"/>
        <v>1.0707414317000581</v>
      </c>
      <c r="H55" s="29">
        <f t="shared" si="16"/>
        <v>1.0465227645675137</v>
      </c>
      <c r="I55" s="86">
        <v>1</v>
      </c>
      <c r="J55" s="8"/>
    </row>
    <row r="56" spans="1:10" ht="25.5" x14ac:dyDescent="0.2">
      <c r="A56" s="24" t="s">
        <v>69</v>
      </c>
      <c r="B56" s="36">
        <v>-34135</v>
      </c>
      <c r="C56" s="36">
        <v>-72307</v>
      </c>
      <c r="D56" s="37">
        <v>-35943</v>
      </c>
      <c r="E56" s="7"/>
      <c r="F56" s="27" t="s">
        <v>69</v>
      </c>
      <c r="G56" s="29">
        <f t="shared" si="15"/>
        <v>0.94969813315527363</v>
      </c>
      <c r="H56" s="29">
        <f t="shared" si="16"/>
        <v>2.0117129900119632</v>
      </c>
      <c r="I56" s="86">
        <v>1</v>
      </c>
      <c r="J56" s="8"/>
    </row>
    <row r="57" spans="1:10" ht="25.5" x14ac:dyDescent="0.2">
      <c r="A57" s="24" t="s">
        <v>71</v>
      </c>
      <c r="B57" s="34"/>
      <c r="C57" s="34"/>
      <c r="D57" s="41"/>
      <c r="E57" s="7"/>
      <c r="F57" s="27" t="s">
        <v>71</v>
      </c>
      <c r="G57" s="29"/>
      <c r="H57" s="29"/>
      <c r="I57" s="32"/>
      <c r="J57" s="8"/>
    </row>
    <row r="58" spans="1:10" ht="25.5" x14ac:dyDescent="0.2">
      <c r="A58" s="24" t="s">
        <v>72</v>
      </c>
      <c r="B58" s="36">
        <v>-2554726</v>
      </c>
      <c r="C58" s="36">
        <v>-2535649</v>
      </c>
      <c r="D58" s="37">
        <v>-2486853</v>
      </c>
      <c r="E58" s="7"/>
      <c r="F58" s="27" t="s">
        <v>72</v>
      </c>
      <c r="G58" s="29">
        <f>B58/D58</f>
        <v>1.0272927269927092</v>
      </c>
      <c r="H58" s="29">
        <f>C58/D58</f>
        <v>1.0196215859964382</v>
      </c>
      <c r="I58" s="86">
        <v>1</v>
      </c>
      <c r="J58" s="8"/>
    </row>
    <row r="59" spans="1:10" x14ac:dyDescent="0.2">
      <c r="B59" s="34"/>
      <c r="C59" s="34"/>
      <c r="D59" s="41"/>
      <c r="E59" s="7"/>
      <c r="F59" s="8"/>
      <c r="G59" s="29"/>
      <c r="H59" s="29"/>
      <c r="I59" s="32"/>
      <c r="J59" s="8"/>
    </row>
    <row r="60" spans="1:10" x14ac:dyDescent="0.2">
      <c r="A60" s="21" t="s">
        <v>73</v>
      </c>
      <c r="B60" s="43">
        <v>1682343</v>
      </c>
      <c r="C60" s="43">
        <v>1507379</v>
      </c>
      <c r="D60" s="45">
        <v>1417515</v>
      </c>
      <c r="E60" s="7"/>
      <c r="F60" s="22" t="s">
        <v>73</v>
      </c>
      <c r="G60" s="47">
        <f>B60/D60</f>
        <v>1.1868255362377118</v>
      </c>
      <c r="H60" s="47">
        <f>C60/D60</f>
        <v>1.0633954490781403</v>
      </c>
      <c r="I60" s="96">
        <v>1</v>
      </c>
      <c r="J60" s="8"/>
    </row>
    <row r="61" spans="1:10" x14ac:dyDescent="0.2">
      <c r="B61" s="90"/>
      <c r="C61" s="90"/>
      <c r="D61" s="41"/>
      <c r="E61" s="7"/>
      <c r="F61" s="8"/>
      <c r="G61" s="29"/>
      <c r="H61" s="29"/>
      <c r="I61" s="32"/>
      <c r="J61" s="8"/>
    </row>
    <row r="62" spans="1:10" ht="25.5" x14ac:dyDescent="0.2">
      <c r="A62" s="21" t="s">
        <v>75</v>
      </c>
      <c r="B62" s="90"/>
      <c r="C62" s="90"/>
      <c r="D62" s="41"/>
      <c r="E62" s="7"/>
      <c r="F62" s="22" t="s">
        <v>75</v>
      </c>
      <c r="G62" s="29"/>
      <c r="H62" s="29"/>
      <c r="I62" s="32"/>
      <c r="J62" s="8"/>
    </row>
    <row r="63" spans="1:10" x14ac:dyDescent="0.2">
      <c r="A63" s="97" t="s">
        <v>76</v>
      </c>
      <c r="B63" s="92">
        <v>4402267</v>
      </c>
      <c r="C63" s="92">
        <v>4325387</v>
      </c>
      <c r="D63" s="76">
        <v>4130774</v>
      </c>
      <c r="E63" s="7"/>
      <c r="F63" s="91" t="s">
        <v>76</v>
      </c>
      <c r="G63" s="82">
        <f>B63/D63</f>
        <v>1.0657244865005928</v>
      </c>
      <c r="H63" s="82">
        <f>C63/D63</f>
        <v>1.0471129623649225</v>
      </c>
      <c r="I63" s="100">
        <v>1</v>
      </c>
      <c r="J63" s="8"/>
    </row>
    <row r="64" spans="1:10" x14ac:dyDescent="0.2">
      <c r="A64" s="4"/>
      <c r="B64" s="4"/>
      <c r="C64" s="4"/>
      <c r="D64" s="4"/>
      <c r="F64" s="4"/>
      <c r="G64" s="39"/>
      <c r="H64" s="39"/>
      <c r="I64" s="39"/>
    </row>
  </sheetData>
  <mergeCells count="16">
    <mergeCell ref="F9:I9"/>
    <mergeCell ref="F10:I10"/>
    <mergeCell ref="A3:D3"/>
    <mergeCell ref="F3:I3"/>
    <mergeCell ref="A4:D4"/>
    <mergeCell ref="F4:I4"/>
    <mergeCell ref="A5:D5"/>
    <mergeCell ref="F5:I5"/>
    <mergeCell ref="A6:D6"/>
    <mergeCell ref="A7:D7"/>
    <mergeCell ref="A8:D8"/>
    <mergeCell ref="A9:D9"/>
    <mergeCell ref="A10:D10"/>
    <mergeCell ref="F7:I7"/>
    <mergeCell ref="F8:I8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ColWidth="14.42578125" defaultRowHeight="12.75" customHeight="1" x14ac:dyDescent="0.2"/>
  <cols>
    <col min="1" max="1" width="33.42578125" customWidth="1"/>
    <col min="2" max="2" width="36.5703125" customWidth="1"/>
    <col min="3" max="20" width="17.28515625" customWidth="1"/>
  </cols>
  <sheetData>
    <row r="1" spans="1:9" ht="12.75" customHeight="1" x14ac:dyDescent="0.2">
      <c r="B1" s="10"/>
      <c r="C1" s="168" t="s">
        <v>81</v>
      </c>
      <c r="D1" s="156"/>
      <c r="E1" s="7"/>
      <c r="F1" s="169" t="s">
        <v>82</v>
      </c>
      <c r="G1" s="156"/>
      <c r="H1" s="8"/>
    </row>
    <row r="2" spans="1:9" ht="12.75" customHeight="1" x14ac:dyDescent="0.2">
      <c r="B2" s="104" t="s">
        <v>84</v>
      </c>
      <c r="C2" s="5"/>
      <c r="D2" s="5"/>
      <c r="E2" s="10"/>
      <c r="F2" s="109"/>
      <c r="G2" s="110"/>
      <c r="H2" s="8"/>
    </row>
    <row r="3" spans="1:9" ht="12.75" customHeight="1" x14ac:dyDescent="0.2">
      <c r="B3" s="10"/>
      <c r="C3" s="31">
        <v>2013</v>
      </c>
      <c r="D3" s="31">
        <v>2012</v>
      </c>
      <c r="E3" s="7"/>
      <c r="F3" s="31">
        <v>2013</v>
      </c>
      <c r="G3" s="31">
        <v>2012</v>
      </c>
      <c r="H3" s="16"/>
      <c r="I3" s="15"/>
    </row>
    <row r="4" spans="1:9" ht="12.75" customHeight="1" x14ac:dyDescent="0.2">
      <c r="A4" s="21" t="s">
        <v>89</v>
      </c>
      <c r="B4" s="10"/>
      <c r="C4" s="3"/>
      <c r="D4" s="6"/>
      <c r="E4" s="7"/>
      <c r="F4" s="3"/>
      <c r="G4" s="6"/>
      <c r="H4" s="8"/>
    </row>
    <row r="5" spans="1:9" ht="12.75" customHeight="1" x14ac:dyDescent="0.2">
      <c r="A5" s="27" t="s">
        <v>90</v>
      </c>
      <c r="B5" s="85" t="s">
        <v>91</v>
      </c>
      <c r="C5" s="111">
        <f>'Balance Sheets'!B20/'Balance Sheets'!B39</f>
        <v>1.819477290065137</v>
      </c>
      <c r="D5" s="113">
        <f>'Balance Sheets'!C20/'Balance Sheets'!C39</f>
        <v>2.611527068463769</v>
      </c>
      <c r="E5" s="7"/>
      <c r="F5" s="111">
        <f>Mattel!G15/Mattel!G30</f>
        <v>3.2249990452913773</v>
      </c>
      <c r="G5" s="113">
        <f>Mattel!H15/Mattel!H30</f>
        <v>2.0727156919648579</v>
      </c>
      <c r="H5" s="8"/>
    </row>
    <row r="6" spans="1:9" ht="12.75" customHeight="1" x14ac:dyDescent="0.2">
      <c r="A6" s="27" t="s">
        <v>94</v>
      </c>
      <c r="B6" s="85" t="s">
        <v>95</v>
      </c>
      <c r="C6" s="111">
        <f>('Balance Sheets'!B14+'Balance Sheets'!B16)/'Balance Sheets'!B39</f>
        <v>1.3027910627310604</v>
      </c>
      <c r="D6" s="113">
        <f>('Balance Sheets'!C14+'Balance Sheets'!C16)/'Balance Sheets'!C39</f>
        <v>1.957092359191408</v>
      </c>
      <c r="E6" s="7"/>
      <c r="F6" s="111">
        <f>(Mattel!G11+Mattel!G12)/Mattel!G30</f>
        <v>2.1951815855800811</v>
      </c>
      <c r="G6" s="113">
        <f>(Mattel!H11+Mattel!H12)/Mattel!H30</f>
        <v>1.4933135665717956</v>
      </c>
      <c r="H6" s="111"/>
      <c r="I6" s="112"/>
    </row>
    <row r="7" spans="1:9" ht="12.75" customHeight="1" x14ac:dyDescent="0.2">
      <c r="A7" s="8"/>
      <c r="B7" s="10"/>
      <c r="C7" s="111"/>
      <c r="D7" s="113"/>
      <c r="E7" s="7"/>
      <c r="F7" s="111"/>
      <c r="G7" s="113"/>
      <c r="H7" s="111"/>
      <c r="I7" s="112"/>
    </row>
    <row r="8" spans="1:9" ht="12.75" customHeight="1" x14ac:dyDescent="0.2">
      <c r="A8" s="22" t="s">
        <v>99</v>
      </c>
      <c r="B8" s="10"/>
      <c r="C8" s="111"/>
      <c r="D8" s="113"/>
      <c r="E8" s="7"/>
      <c r="F8" s="111"/>
      <c r="G8" s="113"/>
      <c r="H8" s="111"/>
      <c r="I8" s="112"/>
    </row>
    <row r="9" spans="1:9" ht="12.75" customHeight="1" x14ac:dyDescent="0.2">
      <c r="A9" s="27" t="s">
        <v>100</v>
      </c>
      <c r="B9" s="85" t="s">
        <v>101</v>
      </c>
      <c r="C9" s="111">
        <f>'Income Statements'!B13/'Income Statements'!B11</f>
        <v>0.59019190099743835</v>
      </c>
      <c r="D9" s="113">
        <f>'Income Statements'!C13/'Income Statements'!C11</f>
        <v>0.59110125916395351</v>
      </c>
      <c r="E9" s="7"/>
      <c r="F9" s="111">
        <f>Mattel!B11/Mattel!B9</f>
        <v>0.53645966656036836</v>
      </c>
      <c r="G9" s="113">
        <f>Mattel!C11/Mattel!C9</f>
        <v>0.53095470855167692</v>
      </c>
      <c r="H9" s="111"/>
      <c r="I9" s="112"/>
    </row>
    <row r="10" spans="1:9" ht="12.75" customHeight="1" x14ac:dyDescent="0.2">
      <c r="A10" s="27" t="s">
        <v>107</v>
      </c>
      <c r="B10" s="85" t="s">
        <v>108</v>
      </c>
      <c r="C10" s="111">
        <f>'Income Statements'!B24/'Income Statements'!B11</f>
        <v>0.11442308563830347</v>
      </c>
      <c r="D10" s="113">
        <f>'Income Statements'!C24/'Income Statements'!C11</f>
        <v>0.134944312558893</v>
      </c>
      <c r="E10" s="7"/>
      <c r="F10" s="111">
        <f>Mattel!B18/Mattel!B9</f>
        <v>0.18012682400878843</v>
      </c>
      <c r="G10" s="113">
        <f>Mattel!C18/Mattel!C9</f>
        <v>0.15901478317383549</v>
      </c>
      <c r="H10" s="111"/>
      <c r="I10" s="112"/>
    </row>
    <row r="11" spans="1:9" ht="12.75" customHeight="1" x14ac:dyDescent="0.2">
      <c r="A11" s="27" t="s">
        <v>110</v>
      </c>
      <c r="B11" s="85" t="s">
        <v>111</v>
      </c>
      <c r="C11" s="111">
        <f>'Income Statements'!B36/'Income Statements'!B11</f>
        <v>6.955342481928059E-2</v>
      </c>
      <c r="D11" s="113">
        <f>'Income Statements'!C36/'Income Statements'!C11</f>
        <v>8.2171777187628317E-2</v>
      </c>
      <c r="E11" s="7"/>
      <c r="F11" s="111">
        <f>Mattel!B27/Mattel!B9</f>
        <v>0.13939229828345637</v>
      </c>
      <c r="G11" s="113">
        <f>Mattel!C27/Mattel!C9</f>
        <v>0.12092795365620387</v>
      </c>
      <c r="H11" s="111"/>
      <c r="I11" s="112"/>
    </row>
    <row r="12" spans="1:9" ht="12.75" customHeight="1" x14ac:dyDescent="0.2">
      <c r="A12" s="27" t="s">
        <v>116</v>
      </c>
      <c r="B12" s="85" t="s">
        <v>117</v>
      </c>
      <c r="C12" s="111">
        <f t="array" ref="C12">'Income Statements'!B36/('Balance Sheets'!B58+'Balance Sheets'!C58)/2</f>
        <v>4.4506699956924148E-2</v>
      </c>
      <c r="D12" s="113">
        <f t="array" ref="D12">'Income Statements'!C36/('Balance Sheets'!C58+'Balance Sheets'!D58)/2</f>
        <v>5.7437808002614797E-2</v>
      </c>
      <c r="E12" s="7"/>
      <c r="F12" s="111">
        <f t="array" ref="F12">Mattel!B27/(Mattel!G45+Mattel!H45)/2</f>
        <v>7.1530368342495959E-2</v>
      </c>
      <c r="G12" s="113">
        <f t="array" ref="G12">Mattel!C27/(Mattel!H45+Mattel!I45)/2</f>
        <v>6.837903096124151E-2</v>
      </c>
      <c r="H12" s="111"/>
      <c r="I12" s="112"/>
    </row>
    <row r="13" spans="1:9" ht="12.75" customHeight="1" x14ac:dyDescent="0.2">
      <c r="A13" s="27" t="s">
        <v>135</v>
      </c>
      <c r="B13" s="85" t="s">
        <v>136</v>
      </c>
      <c r="C13" s="111">
        <f t="array" ref="C13">'Income Statements'!B36/('Balance Sheets'!B30+'Balance Sheets'!C30)/2</f>
        <v>1.6265997712558267E-2</v>
      </c>
      <c r="D13" s="113">
        <f t="array" ref="D13">'Income Statements'!C36/('Balance Sheets'!C30+'Balance Sheets'!B30)/2</f>
        <v>1.9249101763200053E-2</v>
      </c>
      <c r="E13" s="7"/>
      <c r="F13" s="111">
        <f t="array" ref="F13">Mattel!B27/(Mattel!G21+Mattel!H21)/2</f>
        <v>3.4857139728179214E-2</v>
      </c>
      <c r="G13" s="113">
        <f t="array" ref="G13">Mattel!C27/(Mattel!H21+Mattel!I21)/2</f>
        <v>3.1826409036643508E-2</v>
      </c>
      <c r="H13" s="111"/>
      <c r="I13" s="112"/>
    </row>
    <row r="14" spans="1:9" ht="12.75" customHeight="1" x14ac:dyDescent="0.2">
      <c r="A14" s="27" t="s">
        <v>137</v>
      </c>
      <c r="B14" s="85" t="s">
        <v>138</v>
      </c>
      <c r="C14" s="111">
        <f t="array" ref="C14">'Income Statements'!B11/('Balance Sheets'!B30+'Balance Sheets'!C30)/2</f>
        <v>0.23386336121940673</v>
      </c>
      <c r="D14" s="113">
        <f t="array" ref="D14">'Income Statements'!C11/('Balance Sheets'!C30+'Balance Sheets'!D30)/2</f>
        <v>0.24177537537423896</v>
      </c>
      <c r="E14" s="7"/>
      <c r="F14" s="111">
        <f t="array" ref="F14">Mattel!B9/(Mattel!G21+Mattel!H21)/2</f>
        <v>0.25006503341595449</v>
      </c>
      <c r="G14" s="113">
        <f t="array" ref="G14">Mattel!C9/(Mattel!H21+Mattel!I21)/2</f>
        <v>0.26318488053742684</v>
      </c>
      <c r="H14" s="111"/>
      <c r="I14" s="112"/>
    </row>
    <row r="15" spans="1:9" ht="12.75" customHeight="1" x14ac:dyDescent="0.2">
      <c r="A15" s="27" t="s">
        <v>139</v>
      </c>
      <c r="B15" s="85" t="s">
        <v>140</v>
      </c>
      <c r="C15" s="111">
        <f t="array" ref="C15">('Balance Sheets'!B30+'Balance Sheets'!C30)/('Balance Sheets'!B58+'Balance Sheets'!C58)</f>
        <v>2.736180143598721</v>
      </c>
      <c r="D15" s="113">
        <f>('Balance Sheets'!C30+'Balance Sheets'!D30)/('Balance Sheets'!C58+'Balance Sheets'!D58)</f>
        <v>2.8910999851618553</v>
      </c>
      <c r="E15" s="7"/>
      <c r="F15" s="111">
        <f>(Mattel!G21+Mattel!H21)/(Mattel!G45+Mattel!H45)</f>
        <v>2.0521009153447367</v>
      </c>
      <c r="G15" s="113">
        <f>(Mattel!H21+Mattel!I21)/(Mattel!H45+Mattel!I45)</f>
        <v>2.1484997218037685</v>
      </c>
      <c r="H15" s="111"/>
      <c r="I15" s="112"/>
    </row>
    <row r="16" spans="1:9" ht="12.75" customHeight="1" x14ac:dyDescent="0.2">
      <c r="A16" s="8"/>
      <c r="B16" s="10"/>
      <c r="C16" s="111"/>
      <c r="D16" s="113"/>
      <c r="E16" s="7"/>
      <c r="F16" s="111"/>
      <c r="G16" s="113"/>
      <c r="H16" s="111"/>
      <c r="I16" s="112"/>
    </row>
    <row r="17" spans="1:9" ht="12.75" customHeight="1" x14ac:dyDescent="0.2">
      <c r="A17" s="22" t="s">
        <v>141</v>
      </c>
      <c r="B17" s="10"/>
      <c r="C17" s="111"/>
      <c r="D17" s="113"/>
      <c r="E17" s="7"/>
      <c r="F17" s="111"/>
      <c r="G17" s="113"/>
      <c r="H17" s="111"/>
      <c r="I17" s="112"/>
    </row>
    <row r="18" spans="1:9" ht="12.75" customHeight="1" x14ac:dyDescent="0.2">
      <c r="A18" s="27" t="s">
        <v>142</v>
      </c>
      <c r="B18" s="85" t="s">
        <v>143</v>
      </c>
      <c r="C18" s="111">
        <f t="array" ref="C18">'Income Statements'!B11/('Balance Sheets'!B16+'Balance Sheets'!C16)/2</f>
        <v>0.96115025624193873</v>
      </c>
      <c r="D18" s="113">
        <f t="array" ref="D18">'Income Statements'!C11/('Balance Sheets'!C16+'Balance Sheets'!D16)/2</f>
        <v>0.99028959976052766</v>
      </c>
      <c r="E18" s="7"/>
      <c r="F18" s="111">
        <f t="array" ref="F18">Mattel!B9/(Mattel!G12+Mattel!H12)/2</f>
        <v>1.3037904443134489</v>
      </c>
      <c r="G18" s="113">
        <f t="array" ref="G18">Mattel!C9/(Mattel!H12+Mattel!I12)/2</f>
        <v>1.2979238089847667</v>
      </c>
      <c r="H18" s="111"/>
      <c r="I18" s="112"/>
    </row>
    <row r="19" spans="1:9" ht="12.75" customHeight="1" x14ac:dyDescent="0.2">
      <c r="A19" s="27" t="s">
        <v>144</v>
      </c>
      <c r="B19" s="85" t="s">
        <v>145</v>
      </c>
      <c r="C19" s="111">
        <f t="shared" ref="C19:D19" si="0">365/C18</f>
        <v>379.75331913985667</v>
      </c>
      <c r="D19" s="113">
        <f t="shared" si="0"/>
        <v>368.5790500963198</v>
      </c>
      <c r="E19" s="7"/>
      <c r="F19" s="111">
        <f t="shared" ref="F19:G19" si="1">365/F18</f>
        <v>279.95296452122875</v>
      </c>
      <c r="G19" s="113">
        <f t="shared" si="1"/>
        <v>281.21835617261866</v>
      </c>
      <c r="H19" s="111"/>
      <c r="I19" s="112"/>
    </row>
    <row r="20" spans="1:9" ht="12.75" customHeight="1" x14ac:dyDescent="0.2">
      <c r="A20" s="27" t="s">
        <v>146</v>
      </c>
      <c r="B20" s="85" t="s">
        <v>147</v>
      </c>
      <c r="C20" s="111">
        <f t="array" ref="C20">'Income Statements'!B12/('Balance Sheets'!B17+'Balance Sheets'!C17)/2</f>
        <v>1.2581173299560948</v>
      </c>
      <c r="D20" s="113">
        <f t="array" ref="D20">'Income Statements'!C12/('Balance Sheets'!C17+'Balance Sheets'!D17)/2</f>
        <v>1.286055362576572</v>
      </c>
      <c r="E20" s="7"/>
      <c r="F20" s="111">
        <f t="array" ref="F20">Mattel!B10/(Mattel!G13+Mattel!H13)/2</f>
        <v>1.4537232807815068</v>
      </c>
      <c r="G20" s="113">
        <f t="array" ref="G20">Mattel!C10/(Mattel!H13+Mattel!I13)/2</f>
        <v>1.5816721057667766</v>
      </c>
      <c r="H20" s="111"/>
      <c r="I20" s="112"/>
    </row>
    <row r="21" spans="1:9" ht="12.75" customHeight="1" x14ac:dyDescent="0.2">
      <c r="A21" s="27" t="s">
        <v>148</v>
      </c>
      <c r="B21" s="85" t="s">
        <v>149</v>
      </c>
      <c r="C21" s="111">
        <f t="shared" ref="C21:D21" si="2">365/C20</f>
        <v>290.11602599316996</v>
      </c>
      <c r="D21" s="113">
        <f t="shared" si="2"/>
        <v>283.81359824878285</v>
      </c>
      <c r="E21" s="7"/>
      <c r="F21" s="111">
        <f t="shared" ref="F21:G21" si="3">365/F20</f>
        <v>251.07942125256446</v>
      </c>
      <c r="G21" s="113">
        <f t="shared" si="3"/>
        <v>230.76843719327789</v>
      </c>
      <c r="H21" s="111"/>
      <c r="I21" s="112"/>
    </row>
    <row r="22" spans="1:9" ht="12.75" customHeight="1" x14ac:dyDescent="0.2">
      <c r="A22" s="27" t="s">
        <v>150</v>
      </c>
      <c r="B22" s="85" t="s">
        <v>151</v>
      </c>
      <c r="C22" s="111">
        <f t="array" ref="C22">('Income Statements'!B12+'Balance Sheets'!B17-'Balance Sheets'!C17)/('Balance Sheets'!B36+'Balance Sheets'!C36)/2</f>
        <v>2.5178931518578112</v>
      </c>
      <c r="D22" s="113">
        <f t="array" ref="D22">('Income Statements'!C12+'Balance Sheets'!C17-'Balance Sheets'!D17)/('Balance Sheets'!C36+'Balance Sheets'!D36)/2</f>
        <v>3.009855515522073</v>
      </c>
      <c r="E22" s="7"/>
      <c r="F22" s="111">
        <f t="array" ref="F22">(Mattel!B10+Mattel!G13-Mattel!H13)/(Mattel!G27+Mattel!H27)/2</f>
        <v>2.044027038147608</v>
      </c>
      <c r="G22" s="113">
        <f t="array" ref="G22">(Mattel!C10+Mattel!H13-Mattel!I13)/(Mattel!H27+Mattel!I27)/2</f>
        <v>2.0751311124499217</v>
      </c>
      <c r="H22" s="111"/>
      <c r="I22" s="112"/>
    </row>
    <row r="23" spans="1:9" ht="12.75" customHeight="1" x14ac:dyDescent="0.2">
      <c r="A23" s="27" t="s">
        <v>152</v>
      </c>
      <c r="B23" s="85" t="s">
        <v>153</v>
      </c>
      <c r="C23" s="111">
        <f t="shared" ref="C23:D23" si="4">365/C22</f>
        <v>144.96246583405937</v>
      </c>
      <c r="D23" s="113">
        <f t="shared" si="4"/>
        <v>121.26827952958702</v>
      </c>
      <c r="E23" s="7"/>
      <c r="F23" s="111">
        <f t="shared" ref="F23:G23" si="5">365/F22</f>
        <v>178.56906644971775</v>
      </c>
      <c r="G23" s="113">
        <f t="shared" si="5"/>
        <v>175.8925003871573</v>
      </c>
      <c r="H23" s="111"/>
      <c r="I23" s="112"/>
    </row>
    <row r="24" spans="1:9" ht="12.75" customHeight="1" x14ac:dyDescent="0.2">
      <c r="A24" s="27" t="s">
        <v>154</v>
      </c>
      <c r="B24" s="85" t="s">
        <v>155</v>
      </c>
      <c r="C24" s="111">
        <f t="shared" ref="C24:D24" si="6">C21+C19-C23</f>
        <v>524.90687929896728</v>
      </c>
      <c r="D24" s="113">
        <f t="shared" si="6"/>
        <v>531.1243688155156</v>
      </c>
      <c r="E24" s="7"/>
      <c r="F24" s="111">
        <f t="shared" ref="F24:G24" si="7">F21+F19-F23</f>
        <v>352.46331932407543</v>
      </c>
      <c r="G24" s="113">
        <f t="shared" si="7"/>
        <v>336.0942929787393</v>
      </c>
      <c r="H24" s="111"/>
      <c r="I24" s="112"/>
    </row>
    <row r="25" spans="1:9" ht="12.75" customHeight="1" x14ac:dyDescent="0.2">
      <c r="A25" s="8"/>
      <c r="B25" s="10"/>
      <c r="C25" s="111"/>
      <c r="D25" s="113"/>
      <c r="E25" s="7"/>
      <c r="F25" s="111"/>
      <c r="G25" s="113"/>
      <c r="H25" s="111"/>
      <c r="I25" s="112"/>
    </row>
    <row r="26" spans="1:9" ht="12.75" customHeight="1" x14ac:dyDescent="0.2">
      <c r="A26" s="22" t="s">
        <v>156</v>
      </c>
      <c r="B26" s="10"/>
      <c r="C26" s="8"/>
      <c r="D26" s="10"/>
      <c r="E26" s="7"/>
      <c r="F26" s="8"/>
      <c r="G26" s="10"/>
      <c r="H26" s="111"/>
      <c r="I26" s="112"/>
    </row>
    <row r="27" spans="1:9" ht="12.75" customHeight="1" x14ac:dyDescent="0.2">
      <c r="A27" s="138" t="s">
        <v>157</v>
      </c>
      <c r="B27" s="139" t="s">
        <v>158</v>
      </c>
      <c r="C27" s="140">
        <f>C28/'Balance Sheets'!B16</f>
        <v>1.7373493535231616E-2</v>
      </c>
      <c r="D27" s="141">
        <f>D28/'Balance Sheets'!C16</f>
        <v>1.9029883713817735E-2</v>
      </c>
      <c r="E27" s="7"/>
      <c r="F27" s="140">
        <f>F28/Mattel!G12</f>
        <v>1.6189127096551476E-2</v>
      </c>
      <c r="G27" s="141">
        <f>G28/Mattel!H12</f>
        <v>2.730607996361363E-2</v>
      </c>
      <c r="H27" s="111"/>
      <c r="I27" s="112"/>
    </row>
    <row r="28" spans="1:9" x14ac:dyDescent="0.2">
      <c r="A28" s="8"/>
      <c r="B28" s="85" t="s">
        <v>159</v>
      </c>
      <c r="C28" s="142">
        <v>19000</v>
      </c>
      <c r="D28" s="37">
        <v>19600</v>
      </c>
      <c r="E28" s="143"/>
      <c r="F28" s="142">
        <v>20400</v>
      </c>
      <c r="G28" s="37">
        <v>33500</v>
      </c>
      <c r="H28" s="140"/>
      <c r="I28" s="144"/>
    </row>
    <row r="29" spans="1:9" x14ac:dyDescent="0.2">
      <c r="A29" s="22" t="s">
        <v>160</v>
      </c>
      <c r="B29" s="10"/>
      <c r="C29" s="111"/>
      <c r="D29" s="113"/>
      <c r="E29" s="7"/>
      <c r="F29" s="111"/>
      <c r="G29" s="113"/>
      <c r="H29" s="111"/>
      <c r="I29" s="112"/>
    </row>
    <row r="30" spans="1:9" x14ac:dyDescent="0.2">
      <c r="A30" s="27" t="s">
        <v>161</v>
      </c>
      <c r="B30" s="85" t="s">
        <v>162</v>
      </c>
      <c r="C30" s="111">
        <f>'Balance Sheets'!B43/'Balance Sheets'!B58</f>
        <v>1.5897346736069875</v>
      </c>
      <c r="D30" s="113">
        <f>'Balance Sheets'!C43/'Balance Sheets'!C58</f>
        <v>1.8694754272150533</v>
      </c>
      <c r="E30" s="7"/>
      <c r="F30" s="111">
        <f>Mattel!G37/Mattel!G45</f>
        <v>0.98047336677575281</v>
      </c>
      <c r="G30" s="113">
        <f>Mattel!H37/Mattel!H45</f>
        <v>1.1280376153716738</v>
      </c>
      <c r="H30" s="111"/>
      <c r="I30" s="112"/>
    </row>
    <row r="31" spans="1:9" x14ac:dyDescent="0.2">
      <c r="A31" s="27" t="s">
        <v>163</v>
      </c>
      <c r="B31" s="85" t="s">
        <v>164</v>
      </c>
      <c r="C31" s="111">
        <f>'Income Statements'!B33/'Income Statements'!B27</f>
        <v>3.3321210399204433</v>
      </c>
      <c r="D31" s="113">
        <f>'Income Statements'!C33/'Income Statements'!C27</f>
        <v>4.9747314600454242</v>
      </c>
      <c r="E31" s="7"/>
      <c r="F31" s="111">
        <f>Mattel!B24/Mattel!B20</f>
        <v>14.000738806445449</v>
      </c>
      <c r="G31" s="113">
        <f>Mattel!C24/Mattel!C20</f>
        <v>10.638205662182699</v>
      </c>
      <c r="H31" s="111"/>
      <c r="I31" s="112"/>
    </row>
    <row r="32" spans="1:9" x14ac:dyDescent="0.2">
      <c r="A32" s="8"/>
      <c r="B32" s="10"/>
      <c r="C32" s="111"/>
      <c r="D32" s="113"/>
      <c r="E32" s="7"/>
      <c r="F32" s="111"/>
      <c r="G32" s="113"/>
      <c r="H32" s="111"/>
      <c r="I32" s="112"/>
    </row>
    <row r="33" spans="1:9" x14ac:dyDescent="0.2">
      <c r="A33" s="22" t="s">
        <v>165</v>
      </c>
      <c r="B33" s="10"/>
      <c r="C33" s="8"/>
      <c r="D33" s="10"/>
      <c r="E33" s="7"/>
      <c r="F33" s="8"/>
      <c r="G33" s="10"/>
      <c r="H33" s="111"/>
      <c r="I33" s="112"/>
    </row>
    <row r="34" spans="1:9" x14ac:dyDescent="0.2">
      <c r="A34" s="8"/>
      <c r="B34" s="85" t="s">
        <v>166</v>
      </c>
      <c r="C34" s="142">
        <v>156129</v>
      </c>
      <c r="D34" s="37">
        <v>225464</v>
      </c>
      <c r="E34" s="7"/>
      <c r="F34" s="142">
        <v>494371</v>
      </c>
      <c r="G34" s="37">
        <v>423378</v>
      </c>
      <c r="H34" s="111"/>
      <c r="I34" s="112"/>
    </row>
    <row r="35" spans="1:9" x14ac:dyDescent="0.2">
      <c r="A35" s="27" t="s">
        <v>167</v>
      </c>
      <c r="B35" s="85" t="s">
        <v>168</v>
      </c>
      <c r="C35" s="111">
        <f>156129/'Income Statements'!B36</f>
        <v>0.5498894085824575</v>
      </c>
      <c r="D35" s="113">
        <f>225464/'Income Statements'!C36</f>
        <v>0.67102580662442446</v>
      </c>
      <c r="E35" s="7"/>
      <c r="F35" s="111">
        <f>F34/Mattel!B27</f>
        <v>0.54690445425822842</v>
      </c>
      <c r="G35" s="113">
        <f>G34/Mattel!C27</f>
        <v>0.54526417193842858</v>
      </c>
      <c r="H35" s="145"/>
      <c r="I35" s="34"/>
    </row>
    <row r="36" spans="1:9" x14ac:dyDescent="0.2">
      <c r="A36" s="24" t="s">
        <v>169</v>
      </c>
      <c r="B36" s="85" t="s">
        <v>170</v>
      </c>
      <c r="C36" s="146">
        <f t="shared" ref="C36:D36" si="8">C12*(1-C35)</f>
        <v>2.0032937039654242E-2</v>
      </c>
      <c r="D36" s="147">
        <f t="shared" si="8"/>
        <v>1.8895556556921381E-2</v>
      </c>
      <c r="E36" s="7"/>
      <c r="F36" s="146">
        <f t="shared" ref="F36:G36" si="9">F12*(1-F35)</f>
        <v>3.2410091281253148E-2</v>
      </c>
      <c r="G36" s="147">
        <f t="shared" si="9"/>
        <v>3.109439526620799E-2</v>
      </c>
      <c r="H36" s="111"/>
      <c r="I36" s="112"/>
    </row>
    <row r="37" spans="1:9" x14ac:dyDescent="0.2">
      <c r="C37" s="4"/>
      <c r="D37" s="4"/>
      <c r="F37" s="4"/>
      <c r="G37" s="4"/>
      <c r="H37" s="112"/>
      <c r="I37" s="112"/>
    </row>
    <row r="38" spans="1:9" x14ac:dyDescent="0.2">
      <c r="H38" s="112"/>
      <c r="I38" s="112"/>
    </row>
  </sheetData>
  <mergeCells count="2">
    <mergeCell ref="C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/>
  </sheetViews>
  <sheetFormatPr defaultColWidth="14.42578125" defaultRowHeight="12.75" customHeight="1" x14ac:dyDescent="0.2"/>
  <cols>
    <col min="1" max="1" width="40.42578125" customWidth="1"/>
    <col min="2" max="2" width="17.28515625" customWidth="1"/>
    <col min="3" max="3" width="16.42578125" customWidth="1"/>
    <col min="4" max="5" width="17.28515625" customWidth="1"/>
    <col min="6" max="6" width="42.5703125" customWidth="1"/>
    <col min="7" max="9" width="17.28515625" customWidth="1"/>
    <col min="10" max="10" width="20.5703125" customWidth="1"/>
    <col min="11" max="20" width="17.28515625" customWidth="1"/>
  </cols>
  <sheetData>
    <row r="1" spans="1:13" ht="12.75" customHeight="1" x14ac:dyDescent="0.2">
      <c r="A1" s="162"/>
      <c r="B1" s="150"/>
      <c r="C1" s="150"/>
      <c r="D1" s="150"/>
      <c r="E1" s="106"/>
      <c r="F1" s="2"/>
      <c r="G1" s="2"/>
      <c r="H1" s="2"/>
      <c r="I1" s="2"/>
    </row>
    <row r="2" spans="1:13" ht="12.75" customHeight="1" x14ac:dyDescent="0.2">
      <c r="A2" s="163" t="s">
        <v>85</v>
      </c>
      <c r="B2" s="158"/>
      <c r="C2" s="158"/>
      <c r="D2" s="159"/>
      <c r="E2" s="108"/>
      <c r="F2" s="163" t="s">
        <v>85</v>
      </c>
      <c r="G2" s="158"/>
      <c r="H2" s="158"/>
      <c r="I2" s="159"/>
      <c r="J2" s="8"/>
    </row>
    <row r="3" spans="1:13" ht="12.75" customHeight="1" x14ac:dyDescent="0.2">
      <c r="A3" s="151" t="s">
        <v>86</v>
      </c>
      <c r="B3" s="149"/>
      <c r="C3" s="149"/>
      <c r="D3" s="152"/>
      <c r="E3" s="7"/>
      <c r="F3" s="151" t="s">
        <v>2</v>
      </c>
      <c r="G3" s="149"/>
      <c r="H3" s="149"/>
      <c r="I3" s="152"/>
      <c r="J3" s="8"/>
      <c r="K3" s="12"/>
      <c r="L3" s="17"/>
      <c r="M3" s="17"/>
    </row>
    <row r="4" spans="1:13" ht="12.75" customHeight="1" x14ac:dyDescent="0.2">
      <c r="A4" s="151" t="s">
        <v>87</v>
      </c>
      <c r="B4" s="149"/>
      <c r="C4" s="149"/>
      <c r="D4" s="152"/>
      <c r="E4" s="7"/>
      <c r="F4" s="151" t="s">
        <v>88</v>
      </c>
      <c r="G4" s="149"/>
      <c r="H4" s="149"/>
      <c r="I4" s="152"/>
      <c r="J4" s="8"/>
      <c r="M4" s="15"/>
    </row>
    <row r="5" spans="1:13" ht="12.75" customHeight="1" x14ac:dyDescent="0.2">
      <c r="A5" s="151" t="s">
        <v>92</v>
      </c>
      <c r="B5" s="149"/>
      <c r="C5" s="149"/>
      <c r="D5" s="152"/>
      <c r="E5" s="7"/>
      <c r="F5" s="151" t="s">
        <v>5</v>
      </c>
      <c r="G5" s="149"/>
      <c r="H5" s="149"/>
      <c r="I5" s="152"/>
      <c r="J5" s="8"/>
      <c r="K5" s="15"/>
    </row>
    <row r="6" spans="1:13" ht="12.75" customHeight="1" x14ac:dyDescent="0.2">
      <c r="A6" s="155"/>
      <c r="B6" s="150"/>
      <c r="C6" s="150"/>
      <c r="D6" s="156"/>
      <c r="E6" s="7"/>
      <c r="F6" s="155"/>
      <c r="G6" s="150"/>
      <c r="H6" s="150"/>
      <c r="I6" s="156"/>
      <c r="J6" s="8"/>
      <c r="K6" s="17"/>
      <c r="L6" s="112"/>
      <c r="M6" s="112"/>
    </row>
    <row r="7" spans="1:13" ht="12.75" customHeight="1" x14ac:dyDescent="0.2">
      <c r="A7" s="6"/>
      <c r="B7" s="31">
        <v>2013</v>
      </c>
      <c r="C7" s="31">
        <v>2012</v>
      </c>
      <c r="D7" s="31">
        <v>2011</v>
      </c>
      <c r="E7" s="7"/>
      <c r="F7" s="20"/>
      <c r="G7" s="31">
        <v>2013</v>
      </c>
      <c r="H7" s="31">
        <v>2012</v>
      </c>
      <c r="I7" s="31">
        <v>2011</v>
      </c>
      <c r="J7" s="8"/>
      <c r="K7" s="17"/>
      <c r="L7" s="112"/>
      <c r="M7" s="112"/>
    </row>
    <row r="8" spans="1:13" ht="12.75" customHeight="1" x14ac:dyDescent="0.2">
      <c r="B8" s="4"/>
      <c r="C8" s="4"/>
      <c r="D8" s="6"/>
      <c r="E8" s="7"/>
      <c r="F8" s="8"/>
      <c r="G8" s="4"/>
      <c r="H8" s="114"/>
      <c r="I8" s="115"/>
      <c r="J8" s="8"/>
      <c r="K8" s="17"/>
      <c r="L8" s="112"/>
      <c r="M8" s="112"/>
    </row>
    <row r="9" spans="1:13" ht="12.75" customHeight="1" x14ac:dyDescent="0.2">
      <c r="A9" s="21" t="s">
        <v>96</v>
      </c>
      <c r="B9" s="25">
        <v>6484892</v>
      </c>
      <c r="C9" s="25">
        <v>6420881</v>
      </c>
      <c r="D9" s="26">
        <v>6266037</v>
      </c>
      <c r="E9" s="7"/>
      <c r="F9" s="22" t="s">
        <v>11</v>
      </c>
      <c r="H9" s="12"/>
      <c r="I9" s="117"/>
      <c r="J9" s="8"/>
      <c r="K9" s="12"/>
      <c r="L9" s="112"/>
      <c r="M9" s="112"/>
    </row>
    <row r="10" spans="1:13" ht="12.75" customHeight="1" x14ac:dyDescent="0.2">
      <c r="A10" s="24" t="s">
        <v>97</v>
      </c>
      <c r="B10" s="42">
        <v>3006009</v>
      </c>
      <c r="C10" s="42">
        <v>3011684</v>
      </c>
      <c r="D10" s="44">
        <v>3120211</v>
      </c>
      <c r="E10" s="7"/>
      <c r="F10" s="119" t="s">
        <v>98</v>
      </c>
      <c r="I10" s="10"/>
      <c r="J10" s="8"/>
      <c r="K10" s="17"/>
      <c r="L10" s="112"/>
      <c r="M10" s="112"/>
    </row>
    <row r="11" spans="1:13" ht="12.75" customHeight="1" x14ac:dyDescent="0.2">
      <c r="A11" s="21" t="s">
        <v>24</v>
      </c>
      <c r="B11" s="120">
        <v>3478883</v>
      </c>
      <c r="C11" s="120">
        <v>3409197</v>
      </c>
      <c r="D11" s="121">
        <v>3145826</v>
      </c>
      <c r="E11" s="7"/>
      <c r="F11" s="63" t="s">
        <v>102</v>
      </c>
      <c r="G11" s="25">
        <v>1039216</v>
      </c>
      <c r="H11" s="25">
        <v>1335711</v>
      </c>
      <c r="I11" s="26">
        <v>1369113</v>
      </c>
      <c r="J11" s="8"/>
      <c r="K11" s="17"/>
      <c r="L11" s="112"/>
      <c r="M11" s="112"/>
    </row>
    <row r="12" spans="1:13" ht="12.75" customHeight="1" x14ac:dyDescent="0.2">
      <c r="A12" s="21" t="s">
        <v>31</v>
      </c>
      <c r="B12" s="59"/>
      <c r="C12" s="59"/>
      <c r="D12" s="61"/>
      <c r="E12" s="7"/>
      <c r="F12" s="63" t="s">
        <v>103</v>
      </c>
      <c r="G12" s="36">
        <v>1260105</v>
      </c>
      <c r="H12" s="36">
        <v>1226833</v>
      </c>
      <c r="I12" s="37">
        <v>1246687</v>
      </c>
      <c r="J12" s="8"/>
      <c r="K12" s="17"/>
      <c r="L12" s="112"/>
      <c r="M12" s="112"/>
    </row>
    <row r="13" spans="1:13" ht="12.75" customHeight="1" x14ac:dyDescent="0.2">
      <c r="A13" s="24" t="s">
        <v>104</v>
      </c>
      <c r="B13" s="36">
        <v>750205</v>
      </c>
      <c r="C13" s="36">
        <v>717803</v>
      </c>
      <c r="D13" s="37">
        <v>699247</v>
      </c>
      <c r="E13" s="7"/>
      <c r="F13" s="27" t="s">
        <v>19</v>
      </c>
      <c r="G13" s="36">
        <v>568843</v>
      </c>
      <c r="H13" s="36">
        <v>465057</v>
      </c>
      <c r="I13" s="37">
        <v>487000</v>
      </c>
      <c r="J13" s="8"/>
      <c r="K13" s="17"/>
    </row>
    <row r="14" spans="1:13" ht="12.75" customHeight="1" x14ac:dyDescent="0.2">
      <c r="A14" s="24" t="s">
        <v>105</v>
      </c>
      <c r="B14" s="42">
        <v>1560575</v>
      </c>
      <c r="C14" s="42">
        <v>1670379</v>
      </c>
      <c r="D14" s="44">
        <v>1405478</v>
      </c>
      <c r="E14" s="7"/>
      <c r="F14" s="27" t="s">
        <v>106</v>
      </c>
      <c r="G14" s="42">
        <v>509829</v>
      </c>
      <c r="H14" s="42">
        <v>529204</v>
      </c>
      <c r="I14" s="44">
        <v>340907</v>
      </c>
      <c r="J14" s="8"/>
      <c r="K14" s="17"/>
    </row>
    <row r="15" spans="1:13" ht="12.75" customHeight="1" x14ac:dyDescent="0.2">
      <c r="B15" s="4"/>
      <c r="C15" s="4"/>
      <c r="D15" s="6"/>
      <c r="E15" s="7"/>
      <c r="F15" s="22" t="s">
        <v>22</v>
      </c>
      <c r="G15" s="120">
        <v>3377993</v>
      </c>
      <c r="H15" s="120">
        <v>3556805</v>
      </c>
      <c r="I15" s="121">
        <v>3443707</v>
      </c>
      <c r="J15" s="8"/>
      <c r="K15" s="17"/>
    </row>
    <row r="16" spans="1:13" ht="12.75" customHeight="1" x14ac:dyDescent="0.2">
      <c r="A16" s="24" t="s">
        <v>109</v>
      </c>
      <c r="B16" s="78">
        <f t="shared" ref="B16:D16" si="0">B13+B14</f>
        <v>2310780</v>
      </c>
      <c r="C16" s="78">
        <f t="shared" si="0"/>
        <v>2388182</v>
      </c>
      <c r="D16" s="80">
        <f t="shared" si="0"/>
        <v>2104725</v>
      </c>
      <c r="E16" s="7"/>
      <c r="F16" s="8"/>
      <c r="G16" s="59"/>
      <c r="H16" s="59"/>
      <c r="I16" s="61"/>
      <c r="J16" s="8"/>
      <c r="K16" s="17"/>
    </row>
    <row r="17" spans="1:13" ht="12.75" customHeight="1" x14ac:dyDescent="0.2">
      <c r="B17" s="4"/>
      <c r="C17" s="4"/>
      <c r="D17" s="6"/>
      <c r="E17" s="7"/>
      <c r="F17" s="22" t="s">
        <v>112</v>
      </c>
      <c r="I17" s="41"/>
      <c r="J17" s="8"/>
    </row>
    <row r="18" spans="1:13" ht="12.75" customHeight="1" x14ac:dyDescent="0.2">
      <c r="A18" s="21" t="s">
        <v>113</v>
      </c>
      <c r="B18" s="25">
        <v>1168103</v>
      </c>
      <c r="C18" s="25">
        <v>1021015</v>
      </c>
      <c r="D18" s="26">
        <v>1041101</v>
      </c>
      <c r="E18" s="7"/>
      <c r="F18" s="27" t="s">
        <v>23</v>
      </c>
      <c r="G18" s="36">
        <v>659333</v>
      </c>
      <c r="H18" s="36">
        <v>593213</v>
      </c>
      <c r="I18" s="37">
        <v>523941</v>
      </c>
      <c r="J18" s="8"/>
      <c r="K18" s="15"/>
    </row>
    <row r="19" spans="1:13" ht="12.75" customHeight="1" x14ac:dyDescent="0.2">
      <c r="D19" s="10"/>
      <c r="E19" s="7"/>
      <c r="F19" s="27" t="s">
        <v>26</v>
      </c>
      <c r="G19" s="36">
        <v>1083239</v>
      </c>
      <c r="H19" s="36">
        <v>1080798</v>
      </c>
      <c r="I19" s="37">
        <v>822139</v>
      </c>
      <c r="J19" s="8"/>
      <c r="K19" s="17"/>
      <c r="L19" s="112"/>
      <c r="M19" s="112"/>
    </row>
    <row r="20" spans="1:13" ht="12.75" customHeight="1" x14ac:dyDescent="0.2">
      <c r="A20" s="24" t="s">
        <v>52</v>
      </c>
      <c r="B20" s="36">
        <v>78505</v>
      </c>
      <c r="C20" s="36">
        <v>88835</v>
      </c>
      <c r="D20" s="37">
        <v>75332</v>
      </c>
      <c r="E20" s="7"/>
      <c r="F20" s="27" t="s">
        <v>114</v>
      </c>
      <c r="G20" s="42">
        <v>1319061</v>
      </c>
      <c r="H20" s="42">
        <v>1295696</v>
      </c>
      <c r="I20" s="44">
        <v>881851</v>
      </c>
      <c r="J20" s="8"/>
      <c r="K20" s="17"/>
      <c r="L20" s="112"/>
      <c r="M20" s="112"/>
    </row>
    <row r="21" spans="1:13" ht="12.75" customHeight="1" x14ac:dyDescent="0.2">
      <c r="A21" s="24" t="s">
        <v>115</v>
      </c>
      <c r="B21" s="124">
        <v>-5555</v>
      </c>
      <c r="C21" s="124">
        <v>-6841</v>
      </c>
      <c r="D21" s="125">
        <v>-8093</v>
      </c>
      <c r="E21" s="7"/>
      <c r="F21" s="22" t="s">
        <v>30</v>
      </c>
      <c r="G21" s="126">
        <v>6439626</v>
      </c>
      <c r="H21" s="126">
        <v>6526785</v>
      </c>
      <c r="I21" s="127">
        <v>5671638</v>
      </c>
      <c r="J21" s="8"/>
      <c r="K21" s="17"/>
      <c r="M21" s="112"/>
    </row>
    <row r="22" spans="1:13" ht="12.75" customHeight="1" x14ac:dyDescent="0.2">
      <c r="A22" s="24" t="s">
        <v>118</v>
      </c>
      <c r="B22" s="128">
        <v>-3975</v>
      </c>
      <c r="C22" s="128">
        <v>-6024</v>
      </c>
      <c r="D22" s="129">
        <v>-3189</v>
      </c>
      <c r="E22" s="130"/>
      <c r="F22" s="8"/>
      <c r="G22" s="59"/>
      <c r="H22" s="59"/>
      <c r="I22" s="61"/>
      <c r="J22" s="8"/>
      <c r="K22" s="17"/>
      <c r="M22" s="112"/>
    </row>
    <row r="23" spans="1:13" ht="12.75" customHeight="1" x14ac:dyDescent="0.2">
      <c r="B23" s="4"/>
      <c r="C23" s="4"/>
      <c r="D23" s="6"/>
      <c r="E23" s="130"/>
      <c r="F23" s="131" t="s">
        <v>36</v>
      </c>
      <c r="G23" s="34"/>
      <c r="H23" s="34"/>
      <c r="I23" s="41"/>
      <c r="J23" s="8"/>
      <c r="K23" s="17"/>
      <c r="M23" s="112"/>
    </row>
    <row r="24" spans="1:13" ht="12.75" customHeight="1" x14ac:dyDescent="0.2">
      <c r="A24" s="43" t="s">
        <v>119</v>
      </c>
      <c r="B24" s="36">
        <v>1099128</v>
      </c>
      <c r="C24" s="36">
        <v>945045</v>
      </c>
      <c r="D24" s="37">
        <v>970673</v>
      </c>
      <c r="E24" s="130"/>
      <c r="F24" s="131" t="s">
        <v>38</v>
      </c>
      <c r="G24" s="34"/>
      <c r="H24" s="34"/>
      <c r="I24" s="41"/>
      <c r="J24" s="8"/>
      <c r="K24" s="17"/>
    </row>
    <row r="25" spans="1:13" ht="12.75" customHeight="1" x14ac:dyDescent="0.2">
      <c r="A25" s="36" t="s">
        <v>120</v>
      </c>
      <c r="B25" s="42">
        <v>195184</v>
      </c>
      <c r="C25" s="42">
        <v>168581</v>
      </c>
      <c r="D25" s="44">
        <v>202165</v>
      </c>
      <c r="E25" s="130"/>
      <c r="F25" s="132" t="s">
        <v>39</v>
      </c>
      <c r="G25" s="25">
        <v>4278</v>
      </c>
      <c r="H25" s="25">
        <v>9844</v>
      </c>
      <c r="I25" s="26">
        <v>8018</v>
      </c>
      <c r="J25" s="8"/>
      <c r="K25" s="17"/>
    </row>
    <row r="26" spans="1:13" ht="12.75" customHeight="1" x14ac:dyDescent="0.2">
      <c r="B26" s="4"/>
      <c r="C26" s="4"/>
      <c r="D26" s="6"/>
      <c r="E26" s="7"/>
      <c r="F26" s="132" t="s">
        <v>41</v>
      </c>
      <c r="G26" s="133" t="s">
        <v>59</v>
      </c>
      <c r="H26" s="36">
        <v>400000</v>
      </c>
      <c r="I26" s="37">
        <v>50000</v>
      </c>
      <c r="J26" s="8"/>
    </row>
    <row r="27" spans="1:13" ht="12.75" customHeight="1" x14ac:dyDescent="0.2">
      <c r="A27" s="21" t="s">
        <v>121</v>
      </c>
      <c r="B27" s="25">
        <v>903944</v>
      </c>
      <c r="C27" s="25">
        <v>776464</v>
      </c>
      <c r="D27" s="26">
        <v>768508</v>
      </c>
      <c r="E27" s="7"/>
      <c r="F27" s="27" t="s">
        <v>44</v>
      </c>
      <c r="G27" s="36">
        <v>375328</v>
      </c>
      <c r="H27" s="36">
        <v>385375</v>
      </c>
      <c r="I27" s="37">
        <v>334999</v>
      </c>
      <c r="J27" s="8"/>
      <c r="K27" s="15"/>
    </row>
    <row r="28" spans="1:13" x14ac:dyDescent="0.2">
      <c r="A28" s="24" t="s">
        <v>122</v>
      </c>
      <c r="B28" s="98">
        <v>2.61</v>
      </c>
      <c r="C28" s="98">
        <v>2.25</v>
      </c>
      <c r="D28" s="99">
        <v>2.2000000000000002</v>
      </c>
      <c r="E28" s="7"/>
      <c r="F28" s="27" t="s">
        <v>45</v>
      </c>
      <c r="G28" s="36">
        <v>640155</v>
      </c>
      <c r="H28" s="36">
        <v>887748</v>
      </c>
      <c r="I28" s="37">
        <v>618801</v>
      </c>
      <c r="J28" s="8"/>
      <c r="K28" s="17"/>
    </row>
    <row r="29" spans="1:13" x14ac:dyDescent="0.2">
      <c r="A29" s="24" t="s">
        <v>123</v>
      </c>
      <c r="B29" s="98">
        <v>2.58</v>
      </c>
      <c r="C29" s="98">
        <v>2.2200000000000002</v>
      </c>
      <c r="D29" s="99">
        <v>2.1800000000000002</v>
      </c>
      <c r="E29" s="7"/>
      <c r="F29" s="27" t="s">
        <v>124</v>
      </c>
      <c r="G29" s="42">
        <v>27679</v>
      </c>
      <c r="H29" s="42">
        <v>33045</v>
      </c>
      <c r="I29" s="44">
        <v>27110</v>
      </c>
      <c r="J29" s="8"/>
    </row>
    <row r="30" spans="1:13" x14ac:dyDescent="0.2">
      <c r="A30" s="134" t="s">
        <v>125</v>
      </c>
      <c r="B30" s="105">
        <v>1.44</v>
      </c>
      <c r="C30" s="105">
        <v>1.24</v>
      </c>
      <c r="D30" s="107">
        <v>0.92</v>
      </c>
      <c r="E30" s="7"/>
      <c r="F30" s="22" t="s">
        <v>46</v>
      </c>
      <c r="G30" s="120">
        <v>1047440</v>
      </c>
      <c r="H30" s="120">
        <v>1716012</v>
      </c>
      <c r="I30" s="121">
        <v>1038928</v>
      </c>
      <c r="J30" s="8"/>
      <c r="K30" s="15"/>
    </row>
    <row r="31" spans="1:13" x14ac:dyDescent="0.2">
      <c r="A31" s="4"/>
      <c r="B31" s="4"/>
      <c r="C31" s="4"/>
      <c r="D31" s="4"/>
      <c r="E31" s="10"/>
      <c r="F31" s="8"/>
      <c r="G31" s="59"/>
      <c r="H31" s="59"/>
      <c r="I31" s="61"/>
      <c r="J31" s="8"/>
      <c r="K31" s="17"/>
      <c r="L31" s="112"/>
      <c r="M31" s="112"/>
    </row>
    <row r="32" spans="1:13" x14ac:dyDescent="0.2">
      <c r="E32" s="10"/>
      <c r="F32" s="22" t="s">
        <v>126</v>
      </c>
      <c r="G32" s="34"/>
      <c r="H32" s="34"/>
      <c r="I32" s="10"/>
      <c r="J32" s="8"/>
      <c r="K32" s="17"/>
      <c r="L32" s="112"/>
      <c r="M32" s="112"/>
    </row>
    <row r="33" spans="5:11" x14ac:dyDescent="0.2">
      <c r="E33" s="10"/>
      <c r="F33" s="27" t="s">
        <v>48</v>
      </c>
      <c r="G33" s="36">
        <v>1600000</v>
      </c>
      <c r="H33" s="36">
        <v>1100000</v>
      </c>
      <c r="I33" s="37">
        <v>1500000</v>
      </c>
      <c r="J33" s="8"/>
      <c r="K33" s="17"/>
    </row>
    <row r="34" spans="5:11" x14ac:dyDescent="0.2">
      <c r="E34" s="10"/>
      <c r="F34" s="27" t="s">
        <v>127</v>
      </c>
      <c r="G34" s="36">
        <v>540627</v>
      </c>
      <c r="H34" s="36">
        <v>643729</v>
      </c>
      <c r="I34" s="37">
        <v>522107</v>
      </c>
      <c r="J34" s="8"/>
      <c r="K34" s="84"/>
    </row>
    <row r="35" spans="5:11" x14ac:dyDescent="0.2">
      <c r="E35" s="10"/>
      <c r="F35" s="22" t="s">
        <v>128</v>
      </c>
      <c r="G35" s="36">
        <v>2140627</v>
      </c>
      <c r="H35" s="36">
        <v>1743729</v>
      </c>
      <c r="I35" s="37">
        <v>2022107</v>
      </c>
      <c r="J35" s="8"/>
      <c r="K35" s="17"/>
    </row>
    <row r="36" spans="5:11" x14ac:dyDescent="0.2">
      <c r="E36" s="10"/>
      <c r="F36" s="8"/>
      <c r="G36" s="34"/>
      <c r="H36" s="34"/>
      <c r="I36" s="10"/>
      <c r="J36" s="8"/>
      <c r="K36" s="17"/>
    </row>
    <row r="37" spans="5:11" x14ac:dyDescent="0.2">
      <c r="E37" s="10"/>
      <c r="F37" s="22" t="s">
        <v>129</v>
      </c>
      <c r="G37" s="34">
        <f t="shared" ref="G37:I37" si="1">G30+G35</f>
        <v>3188067</v>
      </c>
      <c r="H37" s="34">
        <f t="shared" si="1"/>
        <v>3459741</v>
      </c>
      <c r="I37" s="41">
        <f t="shared" si="1"/>
        <v>3061035</v>
      </c>
      <c r="J37" s="8"/>
      <c r="K37" s="17"/>
    </row>
    <row r="38" spans="5:11" x14ac:dyDescent="0.2">
      <c r="E38" s="10"/>
      <c r="F38" s="8"/>
      <c r="I38" s="10"/>
      <c r="J38" s="8"/>
    </row>
    <row r="39" spans="5:11" x14ac:dyDescent="0.2">
      <c r="E39" s="10"/>
      <c r="F39" s="22" t="s">
        <v>130</v>
      </c>
      <c r="I39" s="10"/>
      <c r="J39" s="8"/>
    </row>
    <row r="40" spans="5:11" ht="25.5" x14ac:dyDescent="0.2">
      <c r="E40" s="10"/>
      <c r="F40" s="27" t="s">
        <v>131</v>
      </c>
      <c r="G40" s="36">
        <v>441369</v>
      </c>
      <c r="H40" s="36">
        <v>441369</v>
      </c>
      <c r="I40" s="37">
        <v>441369</v>
      </c>
      <c r="J40" s="8"/>
    </row>
    <row r="41" spans="5:11" x14ac:dyDescent="0.2">
      <c r="E41" s="10"/>
      <c r="F41" s="27" t="s">
        <v>65</v>
      </c>
      <c r="G41" s="36">
        <v>1784445</v>
      </c>
      <c r="H41" s="36">
        <v>1727682</v>
      </c>
      <c r="I41" s="37">
        <v>1690405</v>
      </c>
      <c r="J41" s="8"/>
    </row>
    <row r="42" spans="5:11" ht="38.25" x14ac:dyDescent="0.2">
      <c r="E42" s="10"/>
      <c r="F42" s="27" t="s">
        <v>132</v>
      </c>
      <c r="G42" s="124">
        <v>-2448701</v>
      </c>
      <c r="H42" s="124">
        <v>-2152702</v>
      </c>
      <c r="I42" s="125">
        <v>-2242522</v>
      </c>
      <c r="J42" s="8"/>
    </row>
    <row r="43" spans="5:11" x14ac:dyDescent="0.2">
      <c r="E43" s="10"/>
      <c r="F43" s="27" t="s">
        <v>67</v>
      </c>
      <c r="G43" s="36">
        <v>3918122</v>
      </c>
      <c r="H43" s="36">
        <v>3515181</v>
      </c>
      <c r="I43" s="37">
        <v>3167996</v>
      </c>
      <c r="J43" s="8"/>
    </row>
    <row r="44" spans="5:11" x14ac:dyDescent="0.2">
      <c r="E44" s="10"/>
      <c r="F44" s="27" t="s">
        <v>69</v>
      </c>
      <c r="G44" s="128">
        <v>-443676</v>
      </c>
      <c r="H44" s="128">
        <v>-464486</v>
      </c>
      <c r="I44" s="129">
        <v>-446645</v>
      </c>
      <c r="J44" s="8"/>
    </row>
    <row r="45" spans="5:11" x14ac:dyDescent="0.2">
      <c r="E45" s="10"/>
      <c r="F45" s="22" t="s">
        <v>133</v>
      </c>
      <c r="G45" s="120">
        <v>3251559</v>
      </c>
      <c r="H45" s="120">
        <v>3067044</v>
      </c>
      <c r="I45" s="121">
        <v>2610603</v>
      </c>
      <c r="J45" s="8"/>
    </row>
    <row r="46" spans="5:11" x14ac:dyDescent="0.2">
      <c r="E46" s="10"/>
      <c r="F46" s="8"/>
      <c r="G46" s="5"/>
      <c r="H46" s="5"/>
      <c r="I46" s="53"/>
      <c r="J46" s="8"/>
    </row>
    <row r="47" spans="5:11" x14ac:dyDescent="0.2">
      <c r="E47" s="10"/>
      <c r="F47" s="91" t="s">
        <v>134</v>
      </c>
      <c r="G47" s="126">
        <v>6439626</v>
      </c>
      <c r="H47" s="126">
        <v>6526785</v>
      </c>
      <c r="I47" s="127">
        <v>5671638</v>
      </c>
      <c r="J47" s="8"/>
    </row>
    <row r="48" spans="5:11" x14ac:dyDescent="0.2">
      <c r="F48" s="4"/>
      <c r="G48" s="4"/>
      <c r="H48" s="4"/>
      <c r="I48" s="4"/>
    </row>
  </sheetData>
  <mergeCells count="11">
    <mergeCell ref="A6:D6"/>
    <mergeCell ref="F6:I6"/>
    <mergeCell ref="A1:D1"/>
    <mergeCell ref="A2:D2"/>
    <mergeCell ref="A3:D3"/>
    <mergeCell ref="F2:I2"/>
    <mergeCell ref="F3:I3"/>
    <mergeCell ref="A4:D4"/>
    <mergeCell ref="A5:D5"/>
    <mergeCell ref="F4:I4"/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Sheets</vt:lpstr>
      <vt:lpstr>Income Statements</vt:lpstr>
      <vt:lpstr>Trend Balance Sheet</vt:lpstr>
      <vt:lpstr>Ratios</vt:lpstr>
      <vt:lpstr>Mattel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Cleophas Kalekem</dc:creator>
  <cp:lastModifiedBy>Cleophas Kalekem</cp:lastModifiedBy>
  <dcterms:created xsi:type="dcterms:W3CDTF">2017-01-18T10:47:59Z</dcterms:created>
  <dcterms:modified xsi:type="dcterms:W3CDTF">2017-01-18T10:48:00Z</dcterms:modified>
</cp:coreProperties>
</file>