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10.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 yWindow="90" windowWidth="20265" windowHeight="9330" tabRatio="791" firstSheet="5" activeTab="5"/>
  </bookViews>
  <sheets>
    <sheet name="Requisitos" sheetId="4" state="hidden" r:id="rId1"/>
    <sheet name="AI 19-28Dic" sheetId="7" state="hidden" r:id="rId2"/>
    <sheet name="Check list" sheetId="3" state="hidden" r:id="rId3"/>
    <sheet name="% Evaluación" sheetId="6" state="hidden" r:id="rId4"/>
    <sheet name="Temas del taller AUDITORES " sheetId="9" state="hidden" r:id="rId5"/>
    <sheet name="Programa" sheetId="8" r:id="rId6"/>
    <sheet name="Lista Verificación" sheetId="10" state="hidden" r:id="rId7"/>
    <sheet name="List Ver Dir-Jef" sheetId="16" r:id="rId8"/>
    <sheet name="ListVer -General" sheetId="11" r:id="rId9"/>
    <sheet name="Comparativo Resultados Old" sheetId="17" state="hidden" r:id="rId10"/>
    <sheet name="Comparativo Resultados" sheetId="19" r:id="rId11"/>
    <sheet name="Obs-NC" sheetId="18" r:id="rId12"/>
    <sheet name="Para Ing Almanza" sheetId="20" state="hidden" r:id="rId13"/>
  </sheets>
  <externalReferences>
    <externalReference r:id="rId14"/>
    <externalReference r:id="rId15"/>
  </externalReferences>
  <definedNames>
    <definedName name="_xlnm.Print_Area" localSheetId="1">'AI 19-28Dic'!$A$1:$N$42</definedName>
    <definedName name="_xlnm.Print_Area" localSheetId="2">'Check list'!$A$1:$K$37</definedName>
    <definedName name="_xlnm.Print_Area" localSheetId="10">'Comparativo Resultados'!$A$1:$D$53</definedName>
    <definedName name="_xlnm.Print_Area" localSheetId="7">'List Ver Dir-Jef'!$A$1:$U$49</definedName>
    <definedName name="_xlnm.Print_Area" localSheetId="6">'Lista Verificación'!$A$1:$AB$38</definedName>
    <definedName name="_xlnm.Print_Area" localSheetId="8">'ListVer -General'!$A$1:$BA$44</definedName>
    <definedName name="_xlnm.Print_Area" localSheetId="11">'Obs-NC'!$A$1:$AD$94</definedName>
    <definedName name="_xlnm.Print_Area" localSheetId="12">'Para Ing Almanza'!$A$1:$B$24</definedName>
    <definedName name="_xlnm.Print_Area" localSheetId="5">Programa!$A$1:$P$79</definedName>
    <definedName name="_xlnm.Print_Area" localSheetId="0">Requisitos!$A$1:$G$34</definedName>
    <definedName name="_xlnm.Print_Titles" localSheetId="11">'Obs-NC'!$1:$4</definedName>
    <definedName name="_xlnm.Print_Titles" localSheetId="5">Programa!$1:$6</definedName>
  </definedNames>
  <calcPr calcId="145621" concurrentCalc="0"/>
</workbook>
</file>

<file path=xl/calcChain.xml><?xml version="1.0" encoding="utf-8"?>
<calcChain xmlns="http://schemas.openxmlformats.org/spreadsheetml/2006/main">
  <c r="AC8" i="18" l="1"/>
  <c r="AC9" i="18"/>
  <c r="AC10" i="18"/>
  <c r="AC11" i="18"/>
  <c r="AC12" i="18"/>
  <c r="AC13" i="18"/>
  <c r="AD8" i="18"/>
  <c r="AD9" i="18"/>
  <c r="AD10" i="18"/>
  <c r="AD11" i="18"/>
  <c r="AD12" i="18"/>
  <c r="AD13" i="18"/>
  <c r="B13" i="18"/>
  <c r="C13" i="18"/>
  <c r="D13" i="18"/>
  <c r="E13" i="18"/>
  <c r="F13" i="18"/>
  <c r="G13" i="18"/>
  <c r="H13" i="18"/>
  <c r="I13" i="18"/>
  <c r="J13" i="18"/>
  <c r="K13" i="18"/>
  <c r="L13" i="18"/>
  <c r="M13" i="18"/>
  <c r="N13" i="18"/>
  <c r="O13" i="18"/>
  <c r="P13" i="18"/>
  <c r="Q13" i="18"/>
  <c r="R13" i="18"/>
  <c r="S13" i="18"/>
  <c r="T13" i="18"/>
  <c r="U13" i="18"/>
  <c r="V13" i="18"/>
  <c r="W13" i="18"/>
  <c r="X13" i="18"/>
  <c r="Y13" i="18"/>
  <c r="Z13" i="18"/>
  <c r="AA13" i="18"/>
  <c r="B14" i="18"/>
  <c r="C14" i="18"/>
  <c r="D14" i="18"/>
  <c r="E14" i="18"/>
  <c r="F14" i="18"/>
  <c r="G14" i="18"/>
  <c r="H14" i="18"/>
  <c r="I14" i="18"/>
  <c r="J14" i="18"/>
  <c r="K14" i="18"/>
  <c r="L14" i="18"/>
  <c r="M14" i="18"/>
  <c r="N14" i="18"/>
  <c r="O14" i="18"/>
  <c r="P14" i="18"/>
  <c r="Q14" i="18"/>
  <c r="R14" i="18"/>
  <c r="S14" i="18"/>
  <c r="T14" i="18"/>
  <c r="U14" i="18"/>
  <c r="V14" i="18"/>
  <c r="W14" i="18"/>
  <c r="X14" i="18"/>
  <c r="Y14" i="18"/>
  <c r="Z14" i="18"/>
  <c r="AA14" i="18"/>
  <c r="AC19" i="18"/>
  <c r="AD19" i="18"/>
  <c r="AC20" i="18"/>
  <c r="AD20" i="18"/>
  <c r="AD21" i="18"/>
  <c r="AD22" i="18"/>
  <c r="AD23" i="18"/>
  <c r="AD24" i="18"/>
  <c r="AC21" i="18"/>
  <c r="AC22" i="18"/>
  <c r="AC23" i="18"/>
  <c r="B24" i="18"/>
  <c r="C24" i="18"/>
  <c r="D24" i="18"/>
  <c r="E24" i="18"/>
  <c r="F24" i="18"/>
  <c r="G24" i="18"/>
  <c r="H24" i="18"/>
  <c r="I24" i="18"/>
  <c r="J24" i="18"/>
  <c r="K24" i="18"/>
  <c r="L24" i="18"/>
  <c r="M24" i="18"/>
  <c r="N24" i="18"/>
  <c r="O24" i="18"/>
  <c r="P24" i="18"/>
  <c r="Q24" i="18"/>
  <c r="R24" i="18"/>
  <c r="S24" i="18"/>
  <c r="T24" i="18"/>
  <c r="U24" i="18"/>
  <c r="V24" i="18"/>
  <c r="W24" i="18"/>
  <c r="X24" i="18"/>
  <c r="Y24" i="18"/>
  <c r="Z24" i="18"/>
  <c r="AA24" i="18"/>
  <c r="AC24" i="18"/>
  <c r="B25" i="18"/>
  <c r="C25" i="18"/>
  <c r="D25" i="18"/>
  <c r="E25" i="18"/>
  <c r="F25" i="18"/>
  <c r="G25" i="18"/>
  <c r="H25" i="18"/>
  <c r="I25" i="18"/>
  <c r="J25" i="18"/>
  <c r="K25" i="18"/>
  <c r="L25" i="18"/>
  <c r="M25" i="18"/>
  <c r="N25" i="18"/>
  <c r="O25" i="18"/>
  <c r="P25" i="18"/>
  <c r="Q25" i="18"/>
  <c r="R25" i="18"/>
  <c r="S25" i="18"/>
  <c r="T25" i="18"/>
  <c r="U25" i="18"/>
  <c r="V25" i="18"/>
  <c r="W25" i="18"/>
  <c r="X25" i="18"/>
  <c r="Y25" i="18"/>
  <c r="Z25" i="18"/>
  <c r="AA25" i="18"/>
  <c r="AC30" i="18"/>
  <c r="AD30" i="18"/>
  <c r="AC31" i="18"/>
  <c r="AD31" i="18"/>
  <c r="AD32" i="18"/>
  <c r="AD33" i="18"/>
  <c r="AD34" i="18"/>
  <c r="AD35" i="18"/>
  <c r="AC32" i="18"/>
  <c r="AC33" i="18"/>
  <c r="AC34" i="18"/>
  <c r="B35" i="18"/>
  <c r="C35" i="18"/>
  <c r="D35" i="18"/>
  <c r="E35" i="18"/>
  <c r="F35" i="18"/>
  <c r="G35" i="18"/>
  <c r="H35" i="18"/>
  <c r="I35" i="18"/>
  <c r="J35" i="18"/>
  <c r="K35" i="18"/>
  <c r="L35" i="18"/>
  <c r="M35" i="18"/>
  <c r="N35" i="18"/>
  <c r="O35" i="18"/>
  <c r="P35" i="18"/>
  <c r="Q35" i="18"/>
  <c r="R35" i="18"/>
  <c r="S35" i="18"/>
  <c r="T35" i="18"/>
  <c r="U35" i="18"/>
  <c r="V35" i="18"/>
  <c r="W35" i="18"/>
  <c r="X35" i="18"/>
  <c r="Y35" i="18"/>
  <c r="Z35" i="18"/>
  <c r="AA35" i="18"/>
  <c r="AC35" i="18"/>
  <c r="B36" i="18"/>
  <c r="C36" i="18"/>
  <c r="D36" i="18"/>
  <c r="E36" i="18"/>
  <c r="F36" i="18"/>
  <c r="G36" i="18"/>
  <c r="H36" i="18"/>
  <c r="I36" i="18"/>
  <c r="J36" i="18"/>
  <c r="K36" i="18"/>
  <c r="L36" i="18"/>
  <c r="M36" i="18"/>
  <c r="N36" i="18"/>
  <c r="O36" i="18"/>
  <c r="P36" i="18"/>
  <c r="Q36" i="18"/>
  <c r="R36" i="18"/>
  <c r="S36" i="18"/>
  <c r="T36" i="18"/>
  <c r="U36" i="18"/>
  <c r="V36" i="18"/>
  <c r="W36" i="18"/>
  <c r="X36" i="18"/>
  <c r="Y36" i="18"/>
  <c r="Z36" i="18"/>
  <c r="AA36" i="18"/>
  <c r="H41" i="18"/>
  <c r="I41" i="18"/>
  <c r="H42" i="18"/>
  <c r="I42" i="18"/>
  <c r="I43" i="18"/>
  <c r="I44" i="18"/>
  <c r="I45" i="18"/>
  <c r="I46" i="18"/>
  <c r="H43" i="18"/>
  <c r="H44" i="18"/>
  <c r="H45" i="18"/>
  <c r="B46" i="18"/>
  <c r="C46" i="18"/>
  <c r="C48" i="18"/>
  <c r="D46" i="18"/>
  <c r="D47" i="18"/>
  <c r="E46" i="18"/>
  <c r="F46" i="18"/>
  <c r="G46" i="18"/>
  <c r="G47" i="18"/>
  <c r="H46" i="18"/>
  <c r="E47" i="18"/>
  <c r="F47" i="18"/>
  <c r="E48" i="18"/>
  <c r="E6" i="19"/>
  <c r="E7" i="19"/>
  <c r="E8" i="19"/>
  <c r="E9" i="19"/>
  <c r="E10" i="19"/>
  <c r="E11" i="19"/>
  <c r="E34" i="19"/>
  <c r="E35" i="19"/>
  <c r="E36" i="19"/>
  <c r="E37" i="19"/>
  <c r="E38" i="19"/>
  <c r="E39" i="19"/>
  <c r="F50" i="19"/>
  <c r="F51" i="19"/>
  <c r="F52" i="19"/>
  <c r="F53" i="19"/>
  <c r="B6"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E6" i="17"/>
  <c r="F6"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I6" i="17"/>
  <c r="A7" i="17"/>
  <c r="B7" i="17"/>
  <c r="E7" i="17"/>
  <c r="F7" i="17"/>
  <c r="I7" i="17"/>
  <c r="A8" i="17"/>
  <c r="B8" i="17"/>
  <c r="E8" i="17"/>
  <c r="F8" i="17"/>
  <c r="I8" i="17"/>
  <c r="A9" i="17"/>
  <c r="B9" i="17"/>
  <c r="E9" i="17"/>
  <c r="F9" i="17"/>
  <c r="I9" i="17"/>
  <c r="A10" i="17"/>
  <c r="B10" i="17"/>
  <c r="E10" i="17"/>
  <c r="F10" i="17"/>
  <c r="I10" i="17"/>
  <c r="A11" i="17"/>
  <c r="B11" i="17"/>
  <c r="E11" i="17"/>
  <c r="F11" i="17"/>
  <c r="I11" i="17"/>
  <c r="A12" i="17"/>
  <c r="B12" i="17"/>
  <c r="E12" i="17"/>
  <c r="F12" i="17"/>
  <c r="I12" i="17"/>
  <c r="A13" i="17"/>
  <c r="B13" i="17"/>
  <c r="E13" i="17"/>
  <c r="F13" i="17"/>
  <c r="I13" i="17"/>
  <c r="A14" i="17"/>
  <c r="B14" i="17"/>
  <c r="E14" i="17"/>
  <c r="F14" i="17"/>
  <c r="I14" i="17"/>
  <c r="A15" i="17"/>
  <c r="B15" i="17"/>
  <c r="E15" i="17"/>
  <c r="F15" i="17"/>
  <c r="I15" i="17"/>
  <c r="A16" i="17"/>
  <c r="B16" i="17"/>
  <c r="E16" i="17"/>
  <c r="F16" i="17"/>
  <c r="I16" i="17"/>
  <c r="A17" i="17"/>
  <c r="B17" i="17"/>
  <c r="E17" i="17"/>
  <c r="F17" i="17"/>
  <c r="I17" i="17"/>
  <c r="A18" i="17"/>
  <c r="B18" i="17"/>
  <c r="E18" i="17"/>
  <c r="F18" i="17"/>
  <c r="I18" i="17"/>
  <c r="A19" i="17"/>
  <c r="B19" i="17"/>
  <c r="E19" i="17"/>
  <c r="F19" i="17"/>
  <c r="I19" i="17"/>
  <c r="A20" i="17"/>
  <c r="B20" i="17"/>
  <c r="E20" i="17"/>
  <c r="F20" i="17"/>
  <c r="I20" i="17"/>
  <c r="A21" i="17"/>
  <c r="B21" i="17"/>
  <c r="E21" i="17"/>
  <c r="F21" i="17"/>
  <c r="I21" i="17"/>
  <c r="A22" i="17"/>
  <c r="B22" i="17"/>
  <c r="E22" i="17"/>
  <c r="F22" i="17"/>
  <c r="I22" i="17"/>
  <c r="A23" i="17"/>
  <c r="B23" i="17"/>
  <c r="E23" i="17"/>
  <c r="F23" i="17"/>
  <c r="I23" i="17"/>
  <c r="A24" i="17"/>
  <c r="B24" i="17"/>
  <c r="E24" i="17"/>
  <c r="F24" i="17"/>
  <c r="I24" i="17"/>
  <c r="A25" i="17"/>
  <c r="B25" i="17"/>
  <c r="E25" i="17"/>
  <c r="F25" i="17"/>
  <c r="I25" i="17"/>
  <c r="A26" i="17"/>
  <c r="B26" i="17"/>
  <c r="E26" i="17"/>
  <c r="F26" i="17"/>
  <c r="I26" i="17"/>
  <c r="A27" i="17"/>
  <c r="B27" i="17"/>
  <c r="E27" i="17"/>
  <c r="F27" i="17"/>
  <c r="I27" i="17"/>
  <c r="A28" i="17"/>
  <c r="B28" i="17"/>
  <c r="E28" i="17"/>
  <c r="F28" i="17"/>
  <c r="I28" i="17"/>
  <c r="A29" i="17"/>
  <c r="B29" i="17"/>
  <c r="E29" i="17"/>
  <c r="F29" i="17"/>
  <c r="I29" i="17"/>
  <c r="A30" i="17"/>
  <c r="B30" i="17"/>
  <c r="E30" i="17"/>
  <c r="F30" i="17"/>
  <c r="I30" i="17"/>
  <c r="E31" i="17"/>
  <c r="F31" i="17"/>
  <c r="I31" i="17"/>
  <c r="B36" i="17"/>
  <c r="D36" i="17"/>
  <c r="E36" i="17"/>
  <c r="F36" i="17"/>
  <c r="F66" i="17"/>
  <c r="G36" i="17"/>
  <c r="G66" i="17"/>
  <c r="H36" i="17"/>
  <c r="I36" i="17"/>
  <c r="A37" i="17"/>
  <c r="B37" i="17"/>
  <c r="D37" i="17"/>
  <c r="E37" i="17"/>
  <c r="F37" i="17"/>
  <c r="F67" i="17"/>
  <c r="G37" i="17"/>
  <c r="G67" i="17"/>
  <c r="H37" i="17"/>
  <c r="I37" i="17"/>
  <c r="A38" i="17"/>
  <c r="B38" i="17"/>
  <c r="D38" i="17"/>
  <c r="E38" i="17"/>
  <c r="F38" i="17"/>
  <c r="F68" i="17"/>
  <c r="G38" i="17"/>
  <c r="G68" i="17"/>
  <c r="H38" i="17"/>
  <c r="I38" i="17"/>
  <c r="A39" i="17"/>
  <c r="B39" i="17"/>
  <c r="D39" i="17"/>
  <c r="E39" i="17"/>
  <c r="F39" i="17"/>
  <c r="F69" i="17"/>
  <c r="G39" i="17"/>
  <c r="G69" i="17"/>
  <c r="H39" i="17"/>
  <c r="I39" i="17"/>
  <c r="A40" i="17"/>
  <c r="B40" i="17"/>
  <c r="D40" i="17"/>
  <c r="E40" i="17"/>
  <c r="F40" i="17"/>
  <c r="F70" i="17"/>
  <c r="G40" i="17"/>
  <c r="G70" i="17"/>
  <c r="H40" i="17"/>
  <c r="I40" i="17"/>
  <c r="A41" i="17"/>
  <c r="B41" i="17"/>
  <c r="D41" i="17"/>
  <c r="E41" i="17"/>
  <c r="F41" i="17"/>
  <c r="F71" i="17"/>
  <c r="G41" i="17"/>
  <c r="G71" i="17"/>
  <c r="H41" i="17"/>
  <c r="I41" i="17"/>
  <c r="A42" i="17"/>
  <c r="B42" i="17"/>
  <c r="D42" i="17"/>
  <c r="E42" i="17"/>
  <c r="F42" i="17"/>
  <c r="F72" i="17"/>
  <c r="G42" i="17"/>
  <c r="G72" i="17"/>
  <c r="H42" i="17"/>
  <c r="I42" i="17"/>
  <c r="A43" i="17"/>
  <c r="B43" i="17"/>
  <c r="D43" i="17"/>
  <c r="E43" i="17"/>
  <c r="F43" i="17"/>
  <c r="F73" i="17"/>
  <c r="G43" i="17"/>
  <c r="G73" i="17"/>
  <c r="H43" i="17"/>
  <c r="I43" i="17"/>
  <c r="A44" i="17"/>
  <c r="B44" i="17"/>
  <c r="D44" i="17"/>
  <c r="E44" i="17"/>
  <c r="F44" i="17"/>
  <c r="F74" i="17"/>
  <c r="G44" i="17"/>
  <c r="G74" i="17"/>
  <c r="H44" i="17"/>
  <c r="I44" i="17"/>
  <c r="A45" i="17"/>
  <c r="B45" i="17"/>
  <c r="D45" i="17"/>
  <c r="E45" i="17"/>
  <c r="F45" i="17"/>
  <c r="F75" i="17"/>
  <c r="G45" i="17"/>
  <c r="G75" i="17"/>
  <c r="H45" i="17"/>
  <c r="I45" i="17"/>
  <c r="A46" i="17"/>
  <c r="B46" i="17"/>
  <c r="D46" i="17"/>
  <c r="E46" i="17"/>
  <c r="F46" i="17"/>
  <c r="F76" i="17"/>
  <c r="G46" i="17"/>
  <c r="G76" i="17"/>
  <c r="H46" i="17"/>
  <c r="I46" i="17"/>
  <c r="B47" i="17"/>
  <c r="D47" i="17"/>
  <c r="D48" i="17"/>
  <c r="D49" i="17"/>
  <c r="D50" i="17"/>
  <c r="D51" i="17"/>
  <c r="D52" i="17"/>
  <c r="D53" i="17"/>
  <c r="D54" i="17"/>
  <c r="D55" i="17"/>
  <c r="D56" i="17"/>
  <c r="D57" i="17"/>
  <c r="D58" i="17"/>
  <c r="D59" i="17"/>
  <c r="D60" i="17"/>
  <c r="D61" i="17"/>
  <c r="E47" i="17"/>
  <c r="F47" i="17"/>
  <c r="G47" i="17"/>
  <c r="H47" i="17"/>
  <c r="H48" i="17"/>
  <c r="H49" i="17"/>
  <c r="H50" i="17"/>
  <c r="H51" i="17"/>
  <c r="H52" i="17"/>
  <c r="H53" i="17"/>
  <c r="H54" i="17"/>
  <c r="H55" i="17"/>
  <c r="H56" i="17"/>
  <c r="H57" i="17"/>
  <c r="H58" i="17"/>
  <c r="H59" i="17"/>
  <c r="H60" i="17"/>
  <c r="H61" i="17"/>
  <c r="I47" i="17"/>
  <c r="B48" i="17"/>
  <c r="E48" i="17"/>
  <c r="E78" i="17"/>
  <c r="F48" i="17"/>
  <c r="G48" i="17"/>
  <c r="I48" i="17"/>
  <c r="I78" i="17"/>
  <c r="A49" i="17"/>
  <c r="B49" i="17"/>
  <c r="E49" i="17"/>
  <c r="E79" i="17"/>
  <c r="F49" i="17"/>
  <c r="G49" i="17"/>
  <c r="I49" i="17"/>
  <c r="I79" i="17"/>
  <c r="A50" i="17"/>
  <c r="B50" i="17"/>
  <c r="E50" i="17"/>
  <c r="E80" i="17"/>
  <c r="F50" i="17"/>
  <c r="G50" i="17"/>
  <c r="I50" i="17"/>
  <c r="I80" i="17"/>
  <c r="A51" i="17"/>
  <c r="B51" i="17"/>
  <c r="E51" i="17"/>
  <c r="E81" i="17"/>
  <c r="F51" i="17"/>
  <c r="G51" i="17"/>
  <c r="I51" i="17"/>
  <c r="I81" i="17"/>
  <c r="A52" i="17"/>
  <c r="B52" i="17"/>
  <c r="E52" i="17"/>
  <c r="E82" i="17"/>
  <c r="F52" i="17"/>
  <c r="G52" i="17"/>
  <c r="I52" i="17"/>
  <c r="I82" i="17"/>
  <c r="A53" i="17"/>
  <c r="B53" i="17"/>
  <c r="E53" i="17"/>
  <c r="E83" i="17"/>
  <c r="F53" i="17"/>
  <c r="G53" i="17"/>
  <c r="I53" i="17"/>
  <c r="I83" i="17"/>
  <c r="A54" i="17"/>
  <c r="B54" i="17"/>
  <c r="E54" i="17"/>
  <c r="E84" i="17"/>
  <c r="F54" i="17"/>
  <c r="G54" i="17"/>
  <c r="I54" i="17"/>
  <c r="I84" i="17"/>
  <c r="A55" i="17"/>
  <c r="B55" i="17"/>
  <c r="E55" i="17"/>
  <c r="E85" i="17"/>
  <c r="F55" i="17"/>
  <c r="G55" i="17"/>
  <c r="I55" i="17"/>
  <c r="I85" i="17"/>
  <c r="A56" i="17"/>
  <c r="B56" i="17"/>
  <c r="E56" i="17"/>
  <c r="E86" i="17"/>
  <c r="F56" i="17"/>
  <c r="G56" i="17"/>
  <c r="I56" i="17"/>
  <c r="I86" i="17"/>
  <c r="A57" i="17"/>
  <c r="B57" i="17"/>
  <c r="E57" i="17"/>
  <c r="E87" i="17"/>
  <c r="F57" i="17"/>
  <c r="G57" i="17"/>
  <c r="I57" i="17"/>
  <c r="I87" i="17"/>
  <c r="A58" i="17"/>
  <c r="B58" i="17"/>
  <c r="E58" i="17"/>
  <c r="E88" i="17"/>
  <c r="F58" i="17"/>
  <c r="G58" i="17"/>
  <c r="I58" i="17"/>
  <c r="I88" i="17"/>
  <c r="A59" i="17"/>
  <c r="B59" i="17"/>
  <c r="E59" i="17"/>
  <c r="E89" i="17"/>
  <c r="F59" i="17"/>
  <c r="G59" i="17"/>
  <c r="I59" i="17"/>
  <c r="I89" i="17"/>
  <c r="A60" i="17"/>
  <c r="B60" i="17"/>
  <c r="E60" i="17"/>
  <c r="E90" i="17"/>
  <c r="F60" i="17"/>
  <c r="G60" i="17"/>
  <c r="I60" i="17"/>
  <c r="I90" i="17"/>
  <c r="F61" i="17"/>
  <c r="G61" i="17"/>
  <c r="B66"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E66"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I66" i="17"/>
  <c r="A67" i="17"/>
  <c r="B67" i="17"/>
  <c r="E67" i="17"/>
  <c r="I67" i="17"/>
  <c r="A68" i="17"/>
  <c r="B68" i="17"/>
  <c r="E68" i="17"/>
  <c r="I68" i="17"/>
  <c r="A69" i="17"/>
  <c r="B69" i="17"/>
  <c r="E69" i="17"/>
  <c r="I69" i="17"/>
  <c r="A70" i="17"/>
  <c r="B70" i="17"/>
  <c r="E70" i="17"/>
  <c r="I70" i="17"/>
  <c r="A71" i="17"/>
  <c r="B71" i="17"/>
  <c r="E71" i="17"/>
  <c r="I71" i="17"/>
  <c r="A72" i="17"/>
  <c r="B72" i="17"/>
  <c r="E72" i="17"/>
  <c r="I72" i="17"/>
  <c r="A73" i="17"/>
  <c r="B73" i="17"/>
  <c r="E73" i="17"/>
  <c r="I73" i="17"/>
  <c r="A74" i="17"/>
  <c r="B74" i="17"/>
  <c r="E74" i="17"/>
  <c r="I74" i="17"/>
  <c r="A75" i="17"/>
  <c r="B75" i="17"/>
  <c r="E75" i="17"/>
  <c r="I75" i="17"/>
  <c r="A76" i="17"/>
  <c r="B76" i="17"/>
  <c r="E76" i="17"/>
  <c r="I76" i="17"/>
  <c r="A77" i="17"/>
  <c r="B77" i="17"/>
  <c r="E77" i="17"/>
  <c r="F77" i="17"/>
  <c r="G77" i="17"/>
  <c r="I77" i="17"/>
  <c r="A78" i="17"/>
  <c r="B78" i="17"/>
  <c r="F78" i="17"/>
  <c r="G78" i="17"/>
  <c r="A79" i="17"/>
  <c r="B79" i="17"/>
  <c r="F79" i="17"/>
  <c r="G79" i="17"/>
  <c r="A80" i="17"/>
  <c r="B80" i="17"/>
  <c r="F80" i="17"/>
  <c r="G80" i="17"/>
  <c r="A81" i="17"/>
  <c r="B81" i="17"/>
  <c r="F81" i="17"/>
  <c r="G81" i="17"/>
  <c r="A82" i="17"/>
  <c r="B82" i="17"/>
  <c r="F82" i="17"/>
  <c r="G82" i="17"/>
  <c r="A83" i="17"/>
  <c r="B83" i="17"/>
  <c r="F83" i="17"/>
  <c r="G83" i="17"/>
  <c r="A84" i="17"/>
  <c r="B84" i="17"/>
  <c r="F84" i="17"/>
  <c r="G84" i="17"/>
  <c r="A85" i="17"/>
  <c r="B85" i="17"/>
  <c r="F85" i="17"/>
  <c r="G85" i="17"/>
  <c r="A86" i="17"/>
  <c r="B86" i="17"/>
  <c r="F86" i="17"/>
  <c r="G86" i="17"/>
  <c r="A87" i="17"/>
  <c r="B87" i="17"/>
  <c r="F87" i="17"/>
  <c r="G87" i="17"/>
  <c r="A88" i="17"/>
  <c r="B88" i="17"/>
  <c r="F88" i="17"/>
  <c r="G88" i="17"/>
  <c r="A89" i="17"/>
  <c r="B89" i="17"/>
  <c r="F89" i="17"/>
  <c r="G89" i="17"/>
  <c r="A90" i="17"/>
  <c r="B90" i="17"/>
  <c r="F90" i="17"/>
  <c r="G90" i="17"/>
  <c r="D15" i="11"/>
  <c r="BA15" i="11"/>
  <c r="D16" i="11"/>
  <c r="BA16" i="11"/>
  <c r="D17" i="11"/>
  <c r="BA17" i="11"/>
  <c r="D18" i="11"/>
  <c r="BA18" i="11"/>
  <c r="D19" i="11"/>
  <c r="BA19" i="11"/>
  <c r="D20" i="11"/>
  <c r="BA20" i="11"/>
  <c r="D21" i="11"/>
  <c r="BA21" i="11"/>
  <c r="C22" i="11"/>
  <c r="E22" i="11"/>
  <c r="E29" i="11"/>
  <c r="E36" i="11"/>
  <c r="E38" i="11"/>
  <c r="F22" i="11"/>
  <c r="F29" i="11"/>
  <c r="F36" i="11"/>
  <c r="F38" i="11"/>
  <c r="G22" i="11"/>
  <c r="H22" i="11"/>
  <c r="I22" i="11"/>
  <c r="I29" i="11"/>
  <c r="I36" i="11"/>
  <c r="I38" i="11"/>
  <c r="J22" i="11"/>
  <c r="J29" i="11"/>
  <c r="J36" i="11"/>
  <c r="J38" i="11"/>
  <c r="K22" i="11"/>
  <c r="L22" i="11"/>
  <c r="M22" i="11"/>
  <c r="M29" i="11"/>
  <c r="M36" i="11"/>
  <c r="M38" i="11"/>
  <c r="N22" i="11"/>
  <c r="N29" i="11"/>
  <c r="N36" i="11"/>
  <c r="N38" i="11"/>
  <c r="O22" i="11"/>
  <c r="P22" i="11"/>
  <c r="Q22" i="11"/>
  <c r="Q29" i="11"/>
  <c r="Q36" i="11"/>
  <c r="Q38" i="11"/>
  <c r="R22" i="11"/>
  <c r="R29" i="11"/>
  <c r="R36" i="11"/>
  <c r="R38" i="11"/>
  <c r="S22" i="11"/>
  <c r="T22" i="11"/>
  <c r="U22" i="11"/>
  <c r="U29" i="11"/>
  <c r="U36" i="11"/>
  <c r="U38" i="11"/>
  <c r="V22" i="11"/>
  <c r="V29" i="11"/>
  <c r="V36" i="11"/>
  <c r="V38" i="11"/>
  <c r="W22" i="11"/>
  <c r="X22" i="11"/>
  <c r="Y22" i="11"/>
  <c r="Y29" i="11"/>
  <c r="Y36" i="11"/>
  <c r="Y38" i="11"/>
  <c r="Z22" i="11"/>
  <c r="Z29" i="11"/>
  <c r="Z36" i="11"/>
  <c r="Z38" i="11"/>
  <c r="AA22" i="11"/>
  <c r="AB22" i="11"/>
  <c r="AC22" i="11"/>
  <c r="AC29" i="11"/>
  <c r="AC36" i="11"/>
  <c r="AC38" i="11"/>
  <c r="AD22" i="11"/>
  <c r="AD29" i="11"/>
  <c r="AD36" i="11"/>
  <c r="AD38" i="11"/>
  <c r="AE22" i="11"/>
  <c r="AF22" i="11"/>
  <c r="AG22" i="11"/>
  <c r="AG29" i="11"/>
  <c r="AG36" i="11"/>
  <c r="AG38" i="11"/>
  <c r="AH22" i="11"/>
  <c r="AH29" i="11"/>
  <c r="AH36" i="11"/>
  <c r="AH38" i="11"/>
  <c r="AI22" i="11"/>
  <c r="AJ22" i="11"/>
  <c r="AK22" i="11"/>
  <c r="AK29" i="11"/>
  <c r="AK36" i="11"/>
  <c r="AK38" i="11"/>
  <c r="AL22" i="11"/>
  <c r="AL29" i="11"/>
  <c r="AL36" i="11"/>
  <c r="AL38" i="11"/>
  <c r="AM22" i="11"/>
  <c r="AN22" i="11"/>
  <c r="AO22" i="11"/>
  <c r="AO29" i="11"/>
  <c r="AO36" i="11"/>
  <c r="AO38" i="11"/>
  <c r="AP22" i="11"/>
  <c r="AP29" i="11"/>
  <c r="AP36" i="11"/>
  <c r="AP38" i="11"/>
  <c r="AQ22" i="11"/>
  <c r="AR22" i="11"/>
  <c r="AS22" i="11"/>
  <c r="AS29" i="11"/>
  <c r="AS36" i="11"/>
  <c r="AS38" i="11"/>
  <c r="AT22" i="11"/>
  <c r="AT29" i="11"/>
  <c r="AT36" i="11"/>
  <c r="AT38" i="11"/>
  <c r="AU22" i="11"/>
  <c r="AV22" i="11"/>
  <c r="AW22" i="11"/>
  <c r="AW29" i="11"/>
  <c r="AW36" i="11"/>
  <c r="AW38" i="11"/>
  <c r="AX22" i="11"/>
  <c r="AX29" i="11"/>
  <c r="AX36" i="11"/>
  <c r="AX38" i="11"/>
  <c r="AY22" i="11"/>
  <c r="AZ22" i="11"/>
  <c r="BA22" i="11"/>
  <c r="D25" i="11"/>
  <c r="BA25" i="11"/>
  <c r="D26" i="11"/>
  <c r="BA26" i="11"/>
  <c r="D27" i="11"/>
  <c r="BA27" i="11"/>
  <c r="D28" i="11"/>
  <c r="BA28" i="11"/>
  <c r="C29" i="11"/>
  <c r="C36" i="11"/>
  <c r="C38" i="11"/>
  <c r="G29" i="11"/>
  <c r="H29" i="11"/>
  <c r="K29" i="11"/>
  <c r="K36" i="11"/>
  <c r="K38" i="11"/>
  <c r="L29" i="11"/>
  <c r="L36" i="11"/>
  <c r="L38" i="11"/>
  <c r="O29" i="11"/>
  <c r="P29" i="11"/>
  <c r="S29" i="11"/>
  <c r="S36" i="11"/>
  <c r="S38" i="11"/>
  <c r="T29" i="11"/>
  <c r="T36" i="11"/>
  <c r="T38" i="11"/>
  <c r="W29" i="11"/>
  <c r="X29" i="11"/>
  <c r="AA29" i="11"/>
  <c r="AA36" i="11"/>
  <c r="AA38" i="11"/>
  <c r="AB29" i="11"/>
  <c r="AB36" i="11"/>
  <c r="AB38" i="11"/>
  <c r="AE29" i="11"/>
  <c r="AF29" i="11"/>
  <c r="AI29" i="11"/>
  <c r="AI36" i="11"/>
  <c r="AI38" i="11"/>
  <c r="AJ29" i="11"/>
  <c r="AJ36" i="11"/>
  <c r="AJ38" i="11"/>
  <c r="AM29" i="11"/>
  <c r="AN29" i="11"/>
  <c r="AQ29" i="11"/>
  <c r="AQ36" i="11"/>
  <c r="AQ38" i="11"/>
  <c r="AR29" i="11"/>
  <c r="AR36" i="11"/>
  <c r="AR38" i="11"/>
  <c r="AU29" i="11"/>
  <c r="AV29" i="11"/>
  <c r="AY29" i="11"/>
  <c r="AY36" i="11"/>
  <c r="AY38" i="11"/>
  <c r="AZ29" i="11"/>
  <c r="AZ36" i="11"/>
  <c r="AZ38" i="11"/>
  <c r="D32" i="11"/>
  <c r="BA32" i="11"/>
  <c r="BB32" i="11"/>
  <c r="D33" i="11"/>
  <c r="BA33" i="11"/>
  <c r="BB33" i="11"/>
  <c r="D34" i="11"/>
  <c r="BA34" i="11"/>
  <c r="BB34" i="11"/>
  <c r="D35" i="11"/>
  <c r="BA35" i="11"/>
  <c r="BB35" i="11"/>
  <c r="G36" i="11"/>
  <c r="G38" i="11"/>
  <c r="H36" i="11"/>
  <c r="O36" i="11"/>
  <c r="O38" i="11"/>
  <c r="P36" i="11"/>
  <c r="W36" i="11"/>
  <c r="W38" i="11"/>
  <c r="X36" i="11"/>
  <c r="AE36" i="11"/>
  <c r="AE38" i="11"/>
  <c r="AF36" i="11"/>
  <c r="AM36" i="11"/>
  <c r="AM38" i="11"/>
  <c r="AN36" i="11"/>
  <c r="AU36" i="11"/>
  <c r="AU38" i="11"/>
  <c r="AV36" i="11"/>
  <c r="H38" i="11"/>
  <c r="P38" i="11"/>
  <c r="X38" i="11"/>
  <c r="AF38" i="11"/>
  <c r="AN38" i="11"/>
  <c r="AV38" i="11"/>
  <c r="D15" i="16"/>
  <c r="D16" i="16"/>
  <c r="D17" i="16"/>
  <c r="D18" i="16"/>
  <c r="D19" i="16"/>
  <c r="D20" i="16"/>
  <c r="D21" i="16"/>
  <c r="D22" i="16"/>
  <c r="D23" i="16"/>
  <c r="D24" i="16"/>
  <c r="U15" i="16"/>
  <c r="U16" i="16"/>
  <c r="U17" i="16"/>
  <c r="U18" i="16"/>
  <c r="U19" i="16"/>
  <c r="U20" i="16"/>
  <c r="U21" i="16"/>
  <c r="U22" i="16"/>
  <c r="U23" i="16"/>
  <c r="U24" i="16"/>
  <c r="U25" i="16"/>
  <c r="C24" i="16"/>
  <c r="C33" i="16"/>
  <c r="C40" i="16"/>
  <c r="C42" i="16"/>
  <c r="E24" i="16"/>
  <c r="F24" i="16"/>
  <c r="G24" i="16"/>
  <c r="G33" i="16"/>
  <c r="G40" i="16"/>
  <c r="G42" i="16"/>
  <c r="H24" i="16"/>
  <c r="I24" i="16"/>
  <c r="J24" i="16"/>
  <c r="K24" i="16"/>
  <c r="K33" i="16"/>
  <c r="K40" i="16"/>
  <c r="K42" i="16"/>
  <c r="L24" i="16"/>
  <c r="M24" i="16"/>
  <c r="N24" i="16"/>
  <c r="O24" i="16"/>
  <c r="O33" i="16"/>
  <c r="O40" i="16"/>
  <c r="O42" i="16"/>
  <c r="D27" i="16"/>
  <c r="U27" i="16"/>
  <c r="D28" i="16"/>
  <c r="U28" i="16"/>
  <c r="D29" i="16"/>
  <c r="U29" i="16"/>
  <c r="D30" i="16"/>
  <c r="U30" i="16"/>
  <c r="D31" i="16"/>
  <c r="U31" i="16"/>
  <c r="D32" i="16"/>
  <c r="U32" i="16"/>
  <c r="D33" i="16"/>
  <c r="E33" i="16"/>
  <c r="F33" i="16"/>
  <c r="H33" i="16"/>
  <c r="H40" i="16"/>
  <c r="H42" i="16"/>
  <c r="I33" i="16"/>
  <c r="J33" i="16"/>
  <c r="L33" i="16"/>
  <c r="L40" i="16"/>
  <c r="L42" i="16"/>
  <c r="M33" i="16"/>
  <c r="N33" i="16"/>
  <c r="U33" i="16"/>
  <c r="U34" i="16"/>
  <c r="D36" i="16"/>
  <c r="U36" i="16"/>
  <c r="D37" i="16"/>
  <c r="D38" i="16"/>
  <c r="D39" i="16"/>
  <c r="D40" i="16"/>
  <c r="U37" i="16"/>
  <c r="U38" i="16"/>
  <c r="U39" i="16"/>
  <c r="U40" i="16"/>
  <c r="U41" i="16"/>
  <c r="E40" i="16"/>
  <c r="E42" i="16"/>
  <c r="F40" i="16"/>
  <c r="I40" i="16"/>
  <c r="I42" i="16"/>
  <c r="J40" i="16"/>
  <c r="M40" i="16"/>
  <c r="M42" i="16"/>
  <c r="N40" i="16"/>
  <c r="F42" i="16"/>
  <c r="J42" i="16"/>
  <c r="N42" i="16"/>
  <c r="AB15" i="10"/>
  <c r="AB16" i="10"/>
  <c r="AB17" i="10"/>
  <c r="AB18" i="10"/>
  <c r="AB19" i="10"/>
  <c r="AB20" i="10"/>
  <c r="AB21" i="10"/>
  <c r="AB23" i="10"/>
  <c r="AB24" i="10"/>
  <c r="AB25" i="10"/>
  <c r="AB26" i="10"/>
  <c r="AB27" i="10"/>
  <c r="AB28" i="10"/>
  <c r="AB29" i="10"/>
  <c r="AB30" i="10"/>
  <c r="C31" i="10"/>
  <c r="D31" i="10"/>
  <c r="E31" i="10"/>
  <c r="F31" i="10"/>
  <c r="G31" i="10"/>
  <c r="H31" i="10"/>
  <c r="I31" i="10"/>
  <c r="J31" i="10"/>
  <c r="K31" i="10"/>
  <c r="L31" i="10"/>
  <c r="M31" i="10"/>
  <c r="N31" i="10"/>
  <c r="O31" i="10"/>
  <c r="P31" i="10"/>
  <c r="Q31" i="10"/>
  <c r="R31" i="10"/>
  <c r="S31" i="10"/>
  <c r="T31" i="10"/>
  <c r="U31" i="10"/>
  <c r="V31" i="10"/>
  <c r="W31" i="10"/>
  <c r="X31" i="10"/>
  <c r="Y31" i="10"/>
  <c r="Z31" i="10"/>
  <c r="AA31" i="10"/>
  <c r="D17" i="8"/>
  <c r="G17" i="8"/>
  <c r="J17" i="8"/>
  <c r="M17" i="8"/>
  <c r="N17" i="8"/>
  <c r="D47" i="8"/>
  <c r="G47" i="8"/>
  <c r="J47" i="8"/>
  <c r="M47" i="8"/>
  <c r="J28" i="3"/>
  <c r="D15" i="7"/>
  <c r="G15" i="7"/>
  <c r="J15" i="7"/>
  <c r="M15" i="7"/>
  <c r="N15" i="7"/>
  <c r="F13" i="4"/>
  <c r="F15" i="4"/>
  <c r="F21" i="4"/>
  <c r="F24" i="4"/>
  <c r="F28" i="4"/>
  <c r="F31" i="4"/>
  <c r="F33" i="4"/>
  <c r="G33" i="4"/>
  <c r="G34" i="4"/>
  <c r="BA36" i="11"/>
  <c r="D36" i="11"/>
  <c r="BA37" i="11"/>
  <c r="BA29" i="11"/>
  <c r="D29" i="11"/>
  <c r="BA30" i="11"/>
  <c r="BA38" i="11"/>
  <c r="D22" i="11"/>
  <c r="D38" i="11"/>
  <c r="BA39" i="11"/>
  <c r="U42" i="16"/>
  <c r="D42" i="16"/>
  <c r="F91" i="17"/>
  <c r="F48" i="18"/>
  <c r="D48" i="18"/>
  <c r="BA23" i="11"/>
  <c r="I91" i="17"/>
  <c r="E91" i="17"/>
  <c r="G91" i="17"/>
  <c r="I61" i="17"/>
  <c r="E61" i="17"/>
  <c r="G48" i="18"/>
  <c r="U43" i="16"/>
</calcChain>
</file>

<file path=xl/comments1.xml><?xml version="1.0" encoding="utf-8"?>
<comments xmlns="http://schemas.openxmlformats.org/spreadsheetml/2006/main">
  <authors>
    <author>usuario1</author>
  </authors>
  <commentList>
    <comment ref="B27" authorId="0">
      <text>
        <r>
          <rPr>
            <b/>
            <sz val="8"/>
            <color indexed="81"/>
            <rFont val="Tahoma"/>
            <family val="2"/>
          </rPr>
          <t>Indicar el valor que indique el entrevistado</t>
        </r>
        <r>
          <rPr>
            <sz val="8"/>
            <color indexed="81"/>
            <rFont val="Tahoma"/>
            <family val="2"/>
          </rPr>
          <t xml:space="preserve">
</t>
        </r>
      </text>
    </comment>
    <comment ref="B28" authorId="0">
      <text>
        <r>
          <rPr>
            <b/>
            <sz val="8"/>
            <color indexed="81"/>
            <rFont val="Tahoma"/>
            <family val="2"/>
          </rPr>
          <t>Indicar el valor que indique el entrevistado</t>
        </r>
        <r>
          <rPr>
            <sz val="8"/>
            <color indexed="81"/>
            <rFont val="Tahoma"/>
            <family val="2"/>
          </rPr>
          <t xml:space="preserve">
</t>
        </r>
      </text>
    </comment>
    <comment ref="B29" authorId="0">
      <text>
        <r>
          <rPr>
            <b/>
            <sz val="8"/>
            <color indexed="81"/>
            <rFont val="Tahoma"/>
            <family val="2"/>
          </rPr>
          <t>Indicar el valor que indique el entrevistado</t>
        </r>
        <r>
          <rPr>
            <sz val="8"/>
            <color indexed="81"/>
            <rFont val="Tahoma"/>
            <family val="2"/>
          </rPr>
          <t xml:space="preserve">
</t>
        </r>
      </text>
    </comment>
    <comment ref="B30" authorId="0">
      <text>
        <r>
          <rPr>
            <b/>
            <sz val="8"/>
            <color indexed="81"/>
            <rFont val="Tahoma"/>
            <family val="2"/>
          </rPr>
          <t>Indicar el valor que indique el entrevistado</t>
        </r>
        <r>
          <rPr>
            <sz val="8"/>
            <color indexed="81"/>
            <rFont val="Tahoma"/>
            <family val="2"/>
          </rPr>
          <t xml:space="preserve">
</t>
        </r>
      </text>
    </comment>
  </commentList>
</comments>
</file>

<file path=xl/comments2.xml><?xml version="1.0" encoding="utf-8"?>
<comments xmlns="http://schemas.openxmlformats.org/spreadsheetml/2006/main">
  <authors>
    <author>usuario1</author>
  </authors>
  <commentList>
    <comment ref="B36" authorId="0">
      <text>
        <r>
          <rPr>
            <b/>
            <sz val="8"/>
            <color indexed="81"/>
            <rFont val="Tahoma"/>
            <family val="2"/>
          </rPr>
          <t>Indicar el valor que indique el entrevistado</t>
        </r>
        <r>
          <rPr>
            <sz val="8"/>
            <color indexed="81"/>
            <rFont val="Tahoma"/>
            <family val="2"/>
          </rPr>
          <t xml:space="preserve">
</t>
        </r>
      </text>
    </comment>
    <comment ref="B37" authorId="0">
      <text>
        <r>
          <rPr>
            <b/>
            <sz val="8"/>
            <color indexed="81"/>
            <rFont val="Tahoma"/>
            <family val="2"/>
          </rPr>
          <t>Indicar el valor que indique el entrevistado</t>
        </r>
        <r>
          <rPr>
            <sz val="8"/>
            <color indexed="81"/>
            <rFont val="Tahoma"/>
            <family val="2"/>
          </rPr>
          <t xml:space="preserve">
</t>
        </r>
      </text>
    </comment>
    <comment ref="B38" authorId="0">
      <text>
        <r>
          <rPr>
            <b/>
            <sz val="8"/>
            <color indexed="81"/>
            <rFont val="Tahoma"/>
            <family val="2"/>
          </rPr>
          <t>Indicar el valor que indique el entrevistado</t>
        </r>
        <r>
          <rPr>
            <sz val="8"/>
            <color indexed="81"/>
            <rFont val="Tahoma"/>
            <family val="2"/>
          </rPr>
          <t xml:space="preserve">
</t>
        </r>
      </text>
    </comment>
    <comment ref="B39" authorId="0">
      <text>
        <r>
          <rPr>
            <b/>
            <sz val="8"/>
            <color indexed="81"/>
            <rFont val="Tahoma"/>
            <family val="2"/>
          </rPr>
          <t>Indicar el valor que indique el entrevistado</t>
        </r>
        <r>
          <rPr>
            <sz val="8"/>
            <color indexed="81"/>
            <rFont val="Tahoma"/>
            <family val="2"/>
          </rPr>
          <t xml:space="preserve">
</t>
        </r>
      </text>
    </comment>
  </commentList>
</comments>
</file>

<file path=xl/comments3.xml><?xml version="1.0" encoding="utf-8"?>
<comments xmlns="http://schemas.openxmlformats.org/spreadsheetml/2006/main">
  <authors>
    <author>usuario1</author>
  </authors>
  <commentList>
    <comment ref="B32" authorId="0">
      <text>
        <r>
          <rPr>
            <b/>
            <sz val="8"/>
            <color indexed="81"/>
            <rFont val="Tahoma"/>
            <family val="2"/>
          </rPr>
          <t>Indicar el valor que indique el entrevistado</t>
        </r>
        <r>
          <rPr>
            <sz val="8"/>
            <color indexed="81"/>
            <rFont val="Tahoma"/>
            <family val="2"/>
          </rPr>
          <t xml:space="preserve">
</t>
        </r>
      </text>
    </comment>
    <comment ref="B33" authorId="0">
      <text>
        <r>
          <rPr>
            <b/>
            <sz val="8"/>
            <color indexed="81"/>
            <rFont val="Tahoma"/>
            <family val="2"/>
          </rPr>
          <t>Indicar el valor que indique el entrevistado</t>
        </r>
        <r>
          <rPr>
            <sz val="8"/>
            <color indexed="81"/>
            <rFont val="Tahoma"/>
            <family val="2"/>
          </rPr>
          <t xml:space="preserve">
</t>
        </r>
      </text>
    </comment>
    <comment ref="B34" authorId="0">
      <text>
        <r>
          <rPr>
            <b/>
            <sz val="8"/>
            <color indexed="81"/>
            <rFont val="Tahoma"/>
            <family val="2"/>
          </rPr>
          <t>Indicar el valor que indique el entrevistado</t>
        </r>
        <r>
          <rPr>
            <sz val="8"/>
            <color indexed="81"/>
            <rFont val="Tahoma"/>
            <family val="2"/>
          </rPr>
          <t xml:space="preserve">
</t>
        </r>
      </text>
    </comment>
    <comment ref="B35" authorId="0">
      <text>
        <r>
          <rPr>
            <b/>
            <sz val="8"/>
            <color indexed="81"/>
            <rFont val="Tahoma"/>
            <family val="2"/>
          </rPr>
          <t>Indicar el valor que indique el entrevistado</t>
        </r>
        <r>
          <rPr>
            <sz val="8"/>
            <color indexed="81"/>
            <rFont val="Tahoma"/>
            <family val="2"/>
          </rPr>
          <t xml:space="preserve">
</t>
        </r>
      </text>
    </comment>
  </commentList>
</comments>
</file>

<file path=xl/sharedStrings.xml><?xml version="1.0" encoding="utf-8"?>
<sst xmlns="http://schemas.openxmlformats.org/spreadsheetml/2006/main" count="1400" uniqueCount="561">
  <si>
    <t>AUDITOR</t>
  </si>
  <si>
    <t>TIPO AUDITOR</t>
  </si>
  <si>
    <t>PUESTO Y DEPARTAMENTO</t>
  </si>
  <si>
    <t>HORARIO/AUDITOR</t>
  </si>
  <si>
    <t>AUDITOR  1</t>
  </si>
  <si>
    <t>AUDITOR  2</t>
  </si>
  <si>
    <t>AUDITOR  3</t>
  </si>
  <si>
    <t>1.- Carmen Arce Martinez</t>
  </si>
  <si>
    <t>Requisito</t>
  </si>
  <si>
    <t>Protección y Desarrollo de las familias</t>
  </si>
  <si>
    <t>Solidaridad y ayuda a la comunidad</t>
  </si>
  <si>
    <t>Promoción del cuidado del medio ambiente</t>
  </si>
  <si>
    <t>Humanización y valores en el trabajo</t>
  </si>
  <si>
    <t>#</t>
  </si>
  <si>
    <t>Salario Justo</t>
  </si>
  <si>
    <t>Cultura de la legalidad</t>
  </si>
  <si>
    <t>Cuido mi salud</t>
  </si>
  <si>
    <t>Orden y limpieza</t>
  </si>
  <si>
    <t>Justicia salarial</t>
  </si>
  <si>
    <t>Tema</t>
  </si>
  <si>
    <t>Salud</t>
  </si>
  <si>
    <t xml:space="preserve">Seguridad </t>
  </si>
  <si>
    <t>Mejorando nuestros espacios</t>
  </si>
  <si>
    <t>Capacitación</t>
  </si>
  <si>
    <t>Maraton del Aprendizaje 3G</t>
  </si>
  <si>
    <t>Formación Academica</t>
  </si>
  <si>
    <t>Desarrollo academico 3G</t>
  </si>
  <si>
    <t>Propuestas para hacer mas rentable la empresa</t>
  </si>
  <si>
    <t>Mejorando el camino</t>
  </si>
  <si>
    <t>Apoyo a la calidad de vida de las familias</t>
  </si>
  <si>
    <t>Día de la familia</t>
  </si>
  <si>
    <t>Estructurar la actividad laboral</t>
  </si>
  <si>
    <t>Todos somos Tresguerras</t>
  </si>
  <si>
    <t>Programa OUT Placement</t>
  </si>
  <si>
    <t>3G T-Integra</t>
  </si>
  <si>
    <t>Empres incluyente</t>
  </si>
  <si>
    <t>3G No Discrimina</t>
  </si>
  <si>
    <t>Becarios</t>
  </si>
  <si>
    <t>Becarios 3G</t>
  </si>
  <si>
    <t>Proveedores locales y con RS</t>
  </si>
  <si>
    <t>Proveedor Mano con Mano</t>
  </si>
  <si>
    <t>Ayuda a la comunidad</t>
  </si>
  <si>
    <t>Por un México sin hambre</t>
  </si>
  <si>
    <t>Medio ambiente Suelo</t>
  </si>
  <si>
    <t>Planta un árbol, planta una  vida</t>
  </si>
  <si>
    <t>Medio ambiente Aire</t>
  </si>
  <si>
    <t>Reciclón 3G</t>
  </si>
  <si>
    <t>Medio ambiente Agua</t>
  </si>
  <si>
    <t>Agua y Energía por favor</t>
  </si>
  <si>
    <t>Programa de valores</t>
  </si>
  <si>
    <t>Viviendo los valores 3G</t>
  </si>
  <si>
    <t>Empresa mas digna</t>
  </si>
  <si>
    <t>Trabajo Digno</t>
  </si>
  <si>
    <t>Dirección y Comunicación</t>
  </si>
  <si>
    <t>Comité</t>
  </si>
  <si>
    <t>Política</t>
  </si>
  <si>
    <t>Manual</t>
  </si>
  <si>
    <t>Informe Anual</t>
  </si>
  <si>
    <t>Auditorias internas</t>
  </si>
  <si>
    <t>Nombre del Programa</t>
  </si>
  <si>
    <t>Requisito Norma CRESE</t>
  </si>
  <si>
    <t>Actividades</t>
  </si>
  <si>
    <t>Total Act</t>
  </si>
  <si>
    <t>Establecer el Comité interno de Calidad Humana, Responsabilidad Social y mejora Continua</t>
  </si>
  <si>
    <t>Definir la Política de Calidad Humana, Responsabilidad Social y Mejora Continua</t>
  </si>
  <si>
    <t>Elaboración de un manual con los programas de los 25 requisitos</t>
  </si>
  <si>
    <t>Elaboracion de Informe anual, estadisticas, evidencias, resultados</t>
  </si>
  <si>
    <t>Realizar 2 Auditorías internas</t>
  </si>
  <si>
    <t>Requerimientos para auditores:</t>
  </si>
  <si>
    <t>Contar con la Norma CRESE (impresa)</t>
  </si>
  <si>
    <t>Contar con programa Anual (impreso)</t>
  </si>
  <si>
    <t>Plan de auditoría (fecha / horarios)</t>
  </si>
  <si>
    <t>L - Claudia Vargas García</t>
  </si>
  <si>
    <t>Lider</t>
  </si>
  <si>
    <t>Normal</t>
  </si>
  <si>
    <t>Operaciones</t>
  </si>
  <si>
    <t>Suc Celaya</t>
  </si>
  <si>
    <t>Asis Dirección -RH</t>
  </si>
  <si>
    <t>Reunión de Apertura</t>
  </si>
  <si>
    <t>5. Responsables de atender, programar, implementar y dar seguimiento SAC, SAP</t>
  </si>
  <si>
    <t>4. Plan Anual, guía --&gt; para reuniones mensuales</t>
  </si>
  <si>
    <t>3. Reunión mensual (minutas)</t>
  </si>
  <si>
    <t>2. Multidisciplinario y representativo del personal de la empresa</t>
  </si>
  <si>
    <t>1. Minimo 3 personas, incluyendo el Coordinador General</t>
  </si>
  <si>
    <t>Calidad de Vida en el trabajo  y Desarrollo del Personal</t>
  </si>
  <si>
    <t>Cultural de la Legalidad</t>
  </si>
  <si>
    <t xml:space="preserve">Justicia Salarial </t>
  </si>
  <si>
    <r>
      <rPr>
        <b/>
        <sz val="11"/>
        <color indexed="8"/>
        <rFont val="Calibri"/>
        <family val="2"/>
      </rPr>
      <t>Auditables no limitativos</t>
    </r>
    <r>
      <rPr>
        <sz val="11"/>
        <color theme="1"/>
        <rFont val="Calibri"/>
        <family val="2"/>
        <scheme val="minor"/>
      </rPr>
      <t xml:space="preserve"> (revisar todos y c/u de los requisitos)</t>
    </r>
  </si>
  <si>
    <t>"ZERO" accidentes</t>
  </si>
  <si>
    <t>Contar con Norma ISO 19011:2002</t>
  </si>
  <si>
    <t>Nombre del Programa:</t>
  </si>
  <si>
    <t>Nombre del Auditor:</t>
  </si>
  <si>
    <t>Fecha:</t>
  </si>
  <si>
    <t xml:space="preserve">Coorporativo </t>
  </si>
  <si>
    <t>(     )</t>
  </si>
  <si>
    <t>EVIDENCIA</t>
  </si>
  <si>
    <t>SI</t>
  </si>
  <si>
    <t>NO</t>
  </si>
  <si>
    <t>Elementos de la Existencia</t>
  </si>
  <si>
    <t>2.- Difusión y conocimiento</t>
  </si>
  <si>
    <t>1.- Existencia</t>
  </si>
  <si>
    <t>3.- Participación</t>
  </si>
  <si>
    <t>5.- Vincula con la estrategia</t>
  </si>
  <si>
    <t>a) Objetivo</t>
  </si>
  <si>
    <t>b) Alcance</t>
  </si>
  <si>
    <t>c) Descripción de la practica</t>
  </si>
  <si>
    <t>d) Indicadores</t>
  </si>
  <si>
    <t>4.- Indicadores de mejora continua</t>
  </si>
  <si>
    <t>OBSERVACION O NO CONFORMIDAD</t>
  </si>
  <si>
    <t>N° de Auditoría:</t>
  </si>
  <si>
    <t>(   1   )</t>
  </si>
  <si>
    <t>(   2   )</t>
  </si>
  <si>
    <t xml:space="preserve">Requisito Auditado: </t>
  </si>
  <si>
    <t>Firma del Auditor</t>
  </si>
  <si>
    <t>Específico / medible/ realizable/ realista / limitado en tiempo.</t>
  </si>
  <si>
    <t>Grupos de interes:  Interno (Corporativo / Sucursales) / Familiares / Externo</t>
  </si>
  <si>
    <t>Actividades específicas o pasos a seguir / Método de revisión</t>
  </si>
  <si>
    <t>Métricas relevantes de avance del programa. 
Impacto en: Interno / Familiares / Externo</t>
  </si>
  <si>
    <t xml:space="preserve">a) Resultado del Indicador
b) Resultado de la Participación
c) Elementos de los programas: Objetivo/ Alcance/ Procedimiento/ Indicadores
</t>
  </si>
  <si>
    <t>AUDITORIA INTERNA</t>
  </si>
  <si>
    <t>Programa/ Política/ Proceso/ Actividad/ Beneficio o prestación</t>
  </si>
  <si>
    <t xml:space="preserve">Se da a conocer de acuerdo al alcance establecido  </t>
  </si>
  <si>
    <t>De todos los grupos de influencia posibles y en varias dimensiones (con bases para mejorar)</t>
  </si>
  <si>
    <t>Existe vinculación con: Misión/ Visión/ Valores</t>
  </si>
  <si>
    <t>Nombre y Firma del auditado</t>
  </si>
  <si>
    <t>EG</t>
  </si>
  <si>
    <t>JCM</t>
  </si>
  <si>
    <t>LG</t>
  </si>
  <si>
    <t>LN</t>
  </si>
  <si>
    <t>AR</t>
  </si>
  <si>
    <t>EG/LN</t>
  </si>
  <si>
    <t>AGENDA DE TRABAJO</t>
  </si>
  <si>
    <t>Cada programa debe cumplir con los Pre-requisitos de la Norma CRESE:</t>
  </si>
  <si>
    <t xml:space="preserve"> I) Productos y Servicios dignos
II) Respeto a los derechos humanos y laborales
III) Atención a clientes o usuarios inconformes
IV) Pago de contribuciones legales
V) Respeto a leyes en materia ambiental</t>
  </si>
  <si>
    <t>Responsable del programa:</t>
  </si>
  <si>
    <t>Propuesta</t>
  </si>
  <si>
    <t>Diseño</t>
  </si>
  <si>
    <t>Ejecución / aplicación / desarrollo</t>
  </si>
  <si>
    <t xml:space="preserve">Departamento responsable </t>
  </si>
  <si>
    <t>Responsable del Área</t>
  </si>
  <si>
    <t>Comité Interno</t>
  </si>
  <si>
    <t xml:space="preserve">Personal </t>
  </si>
  <si>
    <t>Revisión / Evaluación</t>
  </si>
  <si>
    <r>
      <rPr>
        <b/>
        <sz val="11"/>
        <color indexed="8"/>
        <rFont val="Times New Roman"/>
        <family val="1"/>
      </rPr>
      <t>Instrucciones:</t>
    </r>
    <r>
      <rPr>
        <sz val="11"/>
        <color indexed="8"/>
        <rFont val="Times New Roman"/>
        <family val="1"/>
      </rPr>
      <t xml:space="preserve"> anotar cero (0) si NO HAY participación, uno (1) si hay participación.</t>
    </r>
  </si>
  <si>
    <t>Otros grupos de interés</t>
  </si>
  <si>
    <t>Grado de oportunidad en participación   =</t>
  </si>
  <si>
    <t>Cálculo del grado de oportunidad</t>
  </si>
  <si>
    <t>CRITERIOS DE
EVALUACIÓN</t>
  </si>
  <si>
    <t>Reunión de Auditores</t>
  </si>
  <si>
    <t>Reunión de Cierre</t>
  </si>
  <si>
    <t>RESUMEN DEL PROGRAMA</t>
  </si>
  <si>
    <t>Fecha/Hora:</t>
  </si>
  <si>
    <t>Coord. Calidad</t>
  </si>
  <si>
    <t>Revisión 1</t>
  </si>
  <si>
    <t>Sucursal:</t>
  </si>
  <si>
    <t>(Nombre de la Sucursal)</t>
  </si>
  <si>
    <t>Puesto del Responsable:</t>
  </si>
  <si>
    <r>
      <rPr>
        <b/>
        <sz val="9"/>
        <color indexed="8"/>
        <rFont val="Times New Roman"/>
        <family val="1"/>
      </rPr>
      <t xml:space="preserve">Instrucciones: </t>
    </r>
    <r>
      <rPr>
        <sz val="9"/>
        <color indexed="8"/>
        <rFont val="Times New Roman"/>
        <family val="1"/>
      </rPr>
      <t xml:space="preserve"> Llenar un formato por Requisito, por Acción o Estrategia y por persona auditada, puede utilizarse el dorso para otras observaciones.</t>
    </r>
  </si>
  <si>
    <t>AUDITOR  L</t>
  </si>
  <si>
    <t>EP</t>
  </si>
  <si>
    <t>2.- Laura Estrella Cortes Flores</t>
  </si>
  <si>
    <t>15:00 a 16:00</t>
  </si>
  <si>
    <t>16:00 a 17:00</t>
  </si>
  <si>
    <t>( 1ra  )</t>
  </si>
  <si>
    <t>( 2da )</t>
  </si>
  <si>
    <t xml:space="preserve">Requisito 1-5 </t>
  </si>
  <si>
    <t>(  8  )  (  9  )  (  10  )  (  11  )  ( 12  )  ( 13  )</t>
  </si>
  <si>
    <t>(  1 )  (  2  )  (  3  )  (  4  )  (  5  )  /  (  6  )  (  7  )  /</t>
  </si>
  <si>
    <t>(  14  )  (  15  )  (  16  )  /  (  17  )  (  18  )  (  19  )  (  20  )  /</t>
  </si>
  <si>
    <t>(  21  )  (  22  )  (  23  )  /  (  24  )  ( 25  )</t>
  </si>
  <si>
    <t>Acciones o estrategias:</t>
  </si>
  <si>
    <t>Objetivo, muy claro</t>
  </si>
  <si>
    <t>En desarrollo, avanzado</t>
  </si>
  <si>
    <t>A mitad del camino</t>
  </si>
  <si>
    <t>En desarrollo, iniciando</t>
  </si>
  <si>
    <t>No hay nada</t>
  </si>
  <si>
    <t xml:space="preserve">Requistto 14 </t>
  </si>
  <si>
    <t>Requisito 9</t>
  </si>
  <si>
    <t>Requisito 6</t>
  </si>
  <si>
    <t>Requisito 16</t>
  </si>
  <si>
    <t>Requisito 17</t>
  </si>
  <si>
    <t>Requisito 11</t>
  </si>
  <si>
    <t>Requisito 8</t>
  </si>
  <si>
    <t>Requisito 7</t>
  </si>
  <si>
    <t>Requisito 10</t>
  </si>
  <si>
    <t>Requisito 19</t>
  </si>
  <si>
    <t>Requisito 24</t>
  </si>
  <si>
    <t>Requisito 15</t>
  </si>
  <si>
    <t>Requisito 18</t>
  </si>
  <si>
    <t>Requisito 13</t>
  </si>
  <si>
    <t>Requisito 20</t>
  </si>
  <si>
    <t>Requisito 21</t>
  </si>
  <si>
    <t>Requisito 22</t>
  </si>
  <si>
    <t>Requisito 23</t>
  </si>
  <si>
    <t>ACT</t>
  </si>
  <si>
    <t>Requisito 25</t>
  </si>
  <si>
    <t>15:30:00 a 17:00</t>
  </si>
  <si>
    <r>
      <t xml:space="preserve">Se presenta el Programa de </t>
    </r>
    <r>
      <rPr>
        <i/>
        <u/>
        <sz val="11"/>
        <color indexed="8"/>
        <rFont val="Times New Roman"/>
        <family val="1"/>
      </rPr>
      <t>Auditoria</t>
    </r>
    <r>
      <rPr>
        <sz val="11"/>
        <color indexed="8"/>
        <rFont val="Times New Roman"/>
        <family val="1"/>
      </rPr>
      <t xml:space="preserve"> bajo los horarios indicados, de acuerdo a las actividades y/o estrategias establecidos en la Norma CRESE 2012. Se realizará la auditoria a responsables de los programas y personal de la Organizacíón en </t>
    </r>
    <r>
      <rPr>
        <u/>
        <sz val="11"/>
        <color indexed="8"/>
        <rFont val="Times New Roman"/>
        <family val="1"/>
      </rPr>
      <t xml:space="preserve">     Corporativo  y  Sucursal Celaya          </t>
    </r>
    <r>
      <rPr>
        <sz val="11"/>
        <color indexed="8"/>
        <rFont val="Times New Roman"/>
        <family val="1"/>
      </rPr>
      <t>según corresponda a cada uno de los requisitos.</t>
    </r>
  </si>
  <si>
    <t xml:space="preserve"> 19-Enero-2015 / _____hrs</t>
  </si>
  <si>
    <r>
      <t>Día 1:   19</t>
    </r>
    <r>
      <rPr>
        <b/>
        <u/>
        <sz val="11"/>
        <color indexed="8"/>
        <rFont val="Times New Roman"/>
        <family val="1"/>
      </rPr>
      <t>-Enero-2015</t>
    </r>
  </si>
  <si>
    <t>Día 2:   20-Enero-2015</t>
  </si>
  <si>
    <t>Día 3:   21-Enero-2015</t>
  </si>
  <si>
    <t>Día 4:   22-Enero-2015</t>
  </si>
  <si>
    <t>Día 5:   23-Enero-2015</t>
  </si>
  <si>
    <t>Día 6:   26-Enero-2015</t>
  </si>
  <si>
    <t>Día 7:   27-Enero-2015</t>
  </si>
  <si>
    <t>Día 8:   28-Enero-2015</t>
  </si>
  <si>
    <t>3.- Luis Enrique Octavo Cervantes</t>
  </si>
  <si>
    <t>Auditoria Interna</t>
  </si>
  <si>
    <t>Jefe de Auditoria</t>
  </si>
  <si>
    <t>4.-</t>
  </si>
  <si>
    <t>Requisito 12</t>
  </si>
  <si>
    <t>2.- Julio Cesar Coyote Noyola</t>
  </si>
  <si>
    <t>Contenido</t>
  </si>
  <si>
    <t>Objetivo</t>
  </si>
  <si>
    <t>Historia de la estandarización</t>
  </si>
  <si>
    <t>Norma ISO 19011</t>
  </si>
  <si>
    <t>Objetivo de la auditoria</t>
  </si>
  <si>
    <t>Principios de la Auditoria</t>
  </si>
  <si>
    <t>Comportamiento personal</t>
  </si>
  <si>
    <t>Marco Contextual CRESE</t>
  </si>
  <si>
    <t>RSE centrada en la persona</t>
  </si>
  <si>
    <t>Norma CRESE</t>
  </si>
  <si>
    <t>Gestión Auditable</t>
  </si>
  <si>
    <t>Estructura CRESE</t>
  </si>
  <si>
    <t>Principio 1 Respeto a la dignidd</t>
  </si>
  <si>
    <t>Principio 2 Solidaridad</t>
  </si>
  <si>
    <t>Principio 3 Subsidiaridad</t>
  </si>
  <si>
    <t>Principio 4 Bien Común</t>
  </si>
  <si>
    <t>Prerequisitos</t>
  </si>
  <si>
    <t>Prerequisitos Tema 1</t>
  </si>
  <si>
    <t>Prerequisitos Tema 2</t>
  </si>
  <si>
    <t>Prerequisitos Tema 3</t>
  </si>
  <si>
    <t>Prerequisitos Tema 4</t>
  </si>
  <si>
    <t>Prerequisitos Tema 5</t>
  </si>
  <si>
    <t>Prerequisitos Tema 6</t>
  </si>
  <si>
    <t>Prerequisitos Tema 7</t>
  </si>
  <si>
    <t>Ser estrictos</t>
  </si>
  <si>
    <t>Pegar y sobar</t>
  </si>
  <si>
    <t>Comprobar que suceda</t>
  </si>
  <si>
    <t>Criterios de existencia y difusión</t>
  </si>
  <si>
    <t>Criterios de participacion y mejora</t>
  </si>
  <si>
    <t>Criterio de vinculación con estrategia</t>
  </si>
  <si>
    <t>Auditores internos</t>
  </si>
  <si>
    <t>Método Auditoria 1</t>
  </si>
  <si>
    <t>Método Auditoria 2</t>
  </si>
  <si>
    <t>Plan de Auditoria</t>
  </si>
  <si>
    <t>Formato 1</t>
  </si>
  <si>
    <t>Formato 2</t>
  </si>
  <si>
    <t>Formato 3</t>
  </si>
  <si>
    <t>Caso 1</t>
  </si>
  <si>
    <t>Exámen</t>
  </si>
  <si>
    <t>TALLER DE AUDITORES</t>
  </si>
  <si>
    <t>8:30 a 9:30</t>
  </si>
  <si>
    <t>9:30 a 10:30</t>
  </si>
  <si>
    <t>10:30 a 11:30</t>
  </si>
  <si>
    <t>11:30 a 12:30</t>
  </si>
  <si>
    <t>Pre-requisitos</t>
  </si>
  <si>
    <t>11:30 a 13:00</t>
  </si>
  <si>
    <t>9:00 a 11:00</t>
  </si>
  <si>
    <t>4-Marzo-2015 / 8:30 hrs</t>
  </si>
  <si>
    <t xml:space="preserve">Auditor    </t>
  </si>
  <si>
    <r>
      <t xml:space="preserve">La Auditoría estará soportada y fundamentada en </t>
    </r>
    <r>
      <rPr>
        <b/>
        <i/>
        <sz val="11"/>
        <color indexed="8"/>
        <rFont val="Times New Roman"/>
        <family val="1"/>
      </rPr>
      <t>cuatro (4) Principios</t>
    </r>
    <r>
      <rPr>
        <sz val="11"/>
        <color indexed="8"/>
        <rFont val="Times New Roman"/>
        <family val="1"/>
      </rPr>
      <t xml:space="preserve">
de la Norma CRESE 2014.
I. Respeto a la dignidad de las personas
II. Solidaridad
III. Subsidiaridad
IV. Bien común organizacional
En </t>
    </r>
    <r>
      <rPr>
        <b/>
        <i/>
        <sz val="11"/>
        <color indexed="8"/>
        <rFont val="Times New Roman"/>
        <family val="1"/>
      </rPr>
      <t>cinco (5) Pre-Requisitos:</t>
    </r>
    <r>
      <rPr>
        <sz val="11"/>
        <color indexed="8"/>
        <rFont val="Times New Roman"/>
        <family val="1"/>
      </rPr>
      <t xml:space="preserve">
I. Productos y servicios dignos
II. Respeto a los derechos humanos y laborales
III. Atención a clientes o usuarios inconformes
IV. Pago de contribuciones legales
V. Respeto a leyes en materia ambiental
</t>
    </r>
    <r>
      <rPr>
        <b/>
        <i/>
        <sz val="11"/>
        <color indexed="8"/>
        <rFont val="Times New Roman"/>
        <family val="1"/>
      </rPr>
      <t/>
    </r>
  </si>
  <si>
    <t>AUDITORES:</t>
  </si>
  <si>
    <r>
      <t>Día 1:   Miércoles, 4</t>
    </r>
    <r>
      <rPr>
        <b/>
        <u/>
        <sz val="11"/>
        <color indexed="8"/>
        <rFont val="Times New Roman"/>
        <family val="1"/>
      </rPr>
      <t>-Marzo-2015</t>
    </r>
  </si>
  <si>
    <t>Día 2:   Jueves, 5-Marzo-2015</t>
  </si>
  <si>
    <t>- Horario de Comida -</t>
  </si>
  <si>
    <t>Día 3:   Viernes, 6-Marzo-2015</t>
  </si>
  <si>
    <t>RESPONSABLES DE LOS PROGRAMAS:</t>
  </si>
  <si>
    <t>*</t>
  </si>
  <si>
    <t>Clave</t>
  </si>
  <si>
    <t>Varios</t>
  </si>
  <si>
    <t>Varias</t>
  </si>
  <si>
    <t>Lorena G. López Nieves</t>
  </si>
  <si>
    <t>Nombre</t>
  </si>
  <si>
    <t>Ernesto Gomez Vazquez</t>
  </si>
  <si>
    <t>Coord. Comunicación y Cultura</t>
  </si>
  <si>
    <t>Coord. Seguridad e Higiene</t>
  </si>
  <si>
    <t>J. Eduardo Pérez Rodriguez</t>
  </si>
  <si>
    <t>Coord. de Desempeño</t>
  </si>
  <si>
    <t>Adrian Hernández Resendiz</t>
  </si>
  <si>
    <t>AH</t>
  </si>
  <si>
    <t>Jefe de Selección y Reclutamiento</t>
  </si>
  <si>
    <t>CM</t>
  </si>
  <si>
    <t>Liliana N. García Tamayo</t>
  </si>
  <si>
    <t>J. Carlos Moreno Patiño</t>
  </si>
  <si>
    <t>Director</t>
  </si>
  <si>
    <t>Jefe de Desarrollo</t>
  </si>
  <si>
    <t>(D y P)</t>
  </si>
  <si>
    <t>Personal Suc Celaya (Operativo)</t>
  </si>
  <si>
    <t>Personal Corporativo       (Calidad y Regionales)</t>
  </si>
  <si>
    <t xml:space="preserve">Personal Corporativo (Caja, Vigilancia)     </t>
  </si>
  <si>
    <t xml:space="preserve">Personal Corporativo (Finanzas)    </t>
  </si>
  <si>
    <t xml:space="preserve">Personal Corporativo (Rastreo, Afanadoras)    </t>
  </si>
  <si>
    <t>16:30 a 17:00</t>
  </si>
  <si>
    <t>DM</t>
  </si>
  <si>
    <t>J. David Martínez Martínez</t>
  </si>
  <si>
    <t>Administración de Riesgos</t>
  </si>
  <si>
    <t>Administrador de Riesgos</t>
  </si>
  <si>
    <t>Coord. de Calidad</t>
  </si>
  <si>
    <t xml:space="preserve">Coord. de Calidad </t>
  </si>
  <si>
    <t>Comercialización</t>
  </si>
  <si>
    <t>Personal Corporativo       (Practicantes y Jurídico)</t>
  </si>
  <si>
    <t xml:space="preserve">Personal Corporativo (Sistemas y Auditoría)     </t>
  </si>
  <si>
    <t>13:00 a 14:00</t>
  </si>
  <si>
    <t>14:00 a 16:30</t>
  </si>
  <si>
    <t>CyA</t>
  </si>
  <si>
    <t>PUESTO</t>
  </si>
  <si>
    <t>DEPARTAMENTO</t>
  </si>
  <si>
    <t>FIRMAS</t>
  </si>
  <si>
    <t>Recursos Humanos</t>
  </si>
  <si>
    <t>Personal Suc Celaya   (Administrativo)</t>
  </si>
  <si>
    <t xml:space="preserve">Personal Corporativo (Comercialización y AAC)     </t>
  </si>
  <si>
    <t xml:space="preserve">Personal Corporativo       (Operaciones, RH) </t>
  </si>
  <si>
    <t>Designado(s) por la organización</t>
  </si>
  <si>
    <t>Asesor</t>
  </si>
  <si>
    <t>Día 5:   14-Marzo-2015</t>
  </si>
  <si>
    <t>Día 4:   13-Marzo-2015</t>
  </si>
  <si>
    <t>Entrega Previa de Resultados</t>
  </si>
  <si>
    <t>Entrevista al Director Gral</t>
  </si>
  <si>
    <t>DG</t>
  </si>
  <si>
    <t>ANEXO: Lista de Asistencia  (FOTG601)</t>
  </si>
  <si>
    <t>Ing. Jorge Almanza Mosqueda</t>
  </si>
  <si>
    <t>Director General</t>
  </si>
  <si>
    <t>8:30 a 9:00</t>
  </si>
  <si>
    <t>9:00 a 9:30</t>
  </si>
  <si>
    <t>Día 6:   18-Marzo-2015</t>
  </si>
  <si>
    <t>Entrega de Resultados a Comité Directivo</t>
  </si>
  <si>
    <t>Entrega de Resultados aL Comité CRESE</t>
  </si>
  <si>
    <r>
      <t xml:space="preserve">Se presenta el Programa de </t>
    </r>
    <r>
      <rPr>
        <i/>
        <u/>
        <sz val="11"/>
        <color indexed="8"/>
        <rFont val="Times New Roman"/>
        <family val="1"/>
      </rPr>
      <t>Auditoria</t>
    </r>
    <r>
      <rPr>
        <sz val="11"/>
        <color indexed="8"/>
        <rFont val="Times New Roman"/>
        <family val="1"/>
      </rPr>
      <t xml:space="preserve"> bajo los horarios indicados, de acuerdo a las actividades y/o estrategias establecidos en la Norma CRESE 2014. Se realizará la auditoria a responsables de los programas y personal de la Organizacíón en </t>
    </r>
    <r>
      <rPr>
        <u/>
        <sz val="11"/>
        <color indexed="8"/>
        <rFont val="Times New Roman"/>
        <family val="1"/>
      </rPr>
      <t xml:space="preserve">     Corporativo  y  Sucursal Celaya          </t>
    </r>
    <r>
      <rPr>
        <sz val="11"/>
        <color indexed="8"/>
        <rFont val="Times New Roman"/>
        <family val="1"/>
      </rPr>
      <t>según corresponda a cada uno de los requisitos. La actividad de revisión documental se llevará a cabo en la Sala Virtual, de acuerdo a la Agenda de Trabajo (horario y fecha).</t>
    </r>
  </si>
  <si>
    <t>EP/ DM</t>
  </si>
  <si>
    <t>(D y P)  Se audita Difusión y Participación; inlcuye conocimiento y comprensión de la Norma CRESE 2014, programas y prácticas de cada requisito.</t>
  </si>
  <si>
    <t>9:30 a 10:30 **</t>
  </si>
  <si>
    <t>10:30 a 11:30 **</t>
  </si>
  <si>
    <t>12:30 a 13:00 **</t>
  </si>
  <si>
    <t xml:space="preserve">Personal Corporativo (Finanzas) **  </t>
  </si>
  <si>
    <t>AUDITOR  4</t>
  </si>
  <si>
    <r>
      <rPr>
        <b/>
        <i/>
        <sz val="11"/>
        <color indexed="8"/>
        <rFont val="Times New Roman"/>
        <family val="1"/>
      </rPr>
      <t>En 25 Requisitos divididos en 7 Temas</t>
    </r>
    <r>
      <rPr>
        <sz val="11"/>
        <color indexed="8"/>
        <rFont val="Times New Roman"/>
        <family val="1"/>
      </rPr>
      <t xml:space="preserve">:
1. Dirección y comunicación ( Requisitos 1 al 5)
2. Justicia salarial y Cultura de la legalidad (Requisitos 6 y 7)
3. Calidad de vida en el trabajo y desarrollo del personal (Requisitos 8 al 13)
4. Cuidado y desarrollo de las familias (Requisitos 14 al 16)
5. Solidaridad y ayuda a la comunidad (Requisitos 17 al 20)
6. Promoción del cuidado del medio ambiente (Requisitos 21 al 23)
7. Humanización y transcendencia del trabajo  (Requisitos 24 al 25)
</t>
    </r>
  </si>
  <si>
    <r>
      <rPr>
        <sz val="11"/>
        <color indexed="8"/>
        <rFont val="Times New Roman"/>
        <family val="1"/>
      </rPr>
      <t xml:space="preserve">
Para evaluar cada Requisito, se aplican </t>
    </r>
    <r>
      <rPr>
        <b/>
        <i/>
        <sz val="11"/>
        <color indexed="8"/>
        <rFont val="Times New Roman"/>
        <family val="1"/>
      </rPr>
      <t>cinco 5 Criterios</t>
    </r>
    <r>
      <rPr>
        <sz val="11"/>
        <color indexed="8"/>
        <rFont val="Times New Roman"/>
        <family val="1"/>
      </rPr>
      <t xml:space="preserve">:
1. Existencia
2. Difusión y conocimiento
3. Participación
4. Mejora Continua
5. Vinculación con la estrategia
</t>
    </r>
  </si>
  <si>
    <r>
      <rPr>
        <b/>
        <sz val="11"/>
        <color indexed="8"/>
        <rFont val="Times New Roman"/>
        <family val="1"/>
      </rPr>
      <t>** AUDITOR 4:</t>
    </r>
    <r>
      <rPr>
        <sz val="11"/>
        <color indexed="8"/>
        <rFont val="Times New Roman"/>
        <family val="1"/>
      </rPr>
      <t xml:space="preserve"> a partir de las 10:00 hrs</t>
    </r>
  </si>
  <si>
    <t>Personal (Proveedores -Comedor, Inmobiliaria-)</t>
  </si>
  <si>
    <t xml:space="preserve">Personal Corporativo                   (Call Center)     </t>
  </si>
  <si>
    <t>**Personal Corporativo (Finanzas -Asig. Diesel)</t>
  </si>
  <si>
    <t>**Personal Corporativo (Finanzas -Crédito y C)</t>
  </si>
  <si>
    <t>10:00 a 11:00</t>
  </si>
  <si>
    <t xml:space="preserve">Comité CHyRS </t>
  </si>
  <si>
    <t>N/A</t>
  </si>
  <si>
    <t>REQUISITOS</t>
  </si>
  <si>
    <t>.
_________________________
  Ing. Jorge Almanza Mosqueda
DIRECTOR GENERAL
.</t>
  </si>
  <si>
    <r>
      <rPr>
        <sz val="11"/>
        <color indexed="9"/>
        <rFont val="Times New Roman"/>
        <family val="1"/>
      </rPr>
      <t>.</t>
    </r>
    <r>
      <rPr>
        <sz val="11"/>
        <color indexed="8"/>
        <rFont val="Times New Roman"/>
        <family val="1"/>
      </rPr>
      <t xml:space="preserve">
________________________________
Luis Enrique Octavo Cervantes
AUDITOR
_________________________________
Julio Cesar Coyote Noyola
AUDITOR
_________________________________
Claudia Vargas García
AUDITOR
</t>
    </r>
  </si>
  <si>
    <t xml:space="preserve">
________________________________
María del Carmen Arce Martínez
AUDITOR
________________________________
América L. Uribe Esquivias
AUDITOR ASESOR
</t>
  </si>
  <si>
    <r>
      <rPr>
        <b/>
        <sz val="11"/>
        <color indexed="8"/>
        <rFont val="Times New Roman"/>
        <family val="1"/>
      </rPr>
      <t>FIRMAS:</t>
    </r>
    <r>
      <rPr>
        <sz val="11"/>
        <color indexed="8"/>
        <rFont val="Times New Roman"/>
        <family val="1"/>
      </rPr>
      <t xml:space="preserve">
_______________________________
Francisco Javier Gasca Huerta
 Presidente del Cómite CRESE
.
_______________________________
Lorena G. López Nieves
  Coordinador CRESE
.</t>
    </r>
  </si>
  <si>
    <t>En:</t>
  </si>
  <si>
    <t>Reactivos:</t>
  </si>
  <si>
    <t>Entrevistados</t>
  </si>
  <si>
    <t>(</t>
  </si>
  <si>
    <t xml:space="preserve">) Coorporativo </t>
  </si>
  <si>
    <t>) Sucursal</t>
  </si>
  <si>
    <t>¿Qué significa CRESE?</t>
  </si>
  <si>
    <t>¿Sabes qué propone la Norma CRESE?</t>
  </si>
  <si>
    <t>¿Sabes qué es la NORMA CRESE?</t>
  </si>
  <si>
    <t>¿Cuántos niveles estructuran la Norma CRESE?</t>
  </si>
  <si>
    <t>¿Cómo interpretas el Bien Común Organizacional?</t>
  </si>
  <si>
    <t>¿Cómo interpretas la Responsabilidad Social Empresarial Centrada en la Persona?</t>
  </si>
  <si>
    <t>¿Qué interpretación le das a la Política de Calidad Humana, Responsabilidad Social y Mejora Continua?</t>
  </si>
  <si>
    <t>Verificación del conocimiento de la NORMA</t>
  </si>
  <si>
    <t>PARTICIPACIÓN</t>
  </si>
  <si>
    <t>¿Has realizado alguna propuesta al comité de Responsabilidad social?</t>
  </si>
  <si>
    <t>¿Has participado en alguna práctica de Responsabilidad social?</t>
  </si>
  <si>
    <t>¿Participaste en el diseño de algún programa o práctica de Responsabilidad social?</t>
  </si>
  <si>
    <t>En una escala del 1 al 5 como evaluas las prácticas que se han implementado:</t>
  </si>
  <si>
    <t>En una escala del 1 al 5 como evaluas la difusión de los integrantes del comité:</t>
  </si>
  <si>
    <t>En una escala del 1 al 5 como evaluas la difusión de las prácticas que promueve el comité:</t>
  </si>
  <si>
    <t>¿Sabes quiénes pueden participar en las prácticas que se promueven con la NORMA CRESE?</t>
  </si>
  <si>
    <t>SUMA</t>
  </si>
  <si>
    <t>OBSERVACIONES GENERALES</t>
  </si>
  <si>
    <r>
      <rPr>
        <b/>
        <sz val="11"/>
        <color indexed="8"/>
        <rFont val="Times New Roman"/>
        <family val="1"/>
      </rPr>
      <t xml:space="preserve">Instrucciones para el auditor: </t>
    </r>
    <r>
      <rPr>
        <sz val="11"/>
        <color indexed="8"/>
        <rFont val="Times New Roman"/>
        <family val="1"/>
      </rPr>
      <t>El entrevistado solo deberá responder a cada reactivo, se dará valor 1 cuando responda correctamente o interprete la información.  La respuesta "NO", "No se", "No supe", etc. No tienen valor y se dejará la celda en blanco.   Este documento deberá entregarse con la Lista de Asistencia de las personas entrevistadas (FOTG601).</t>
    </r>
  </si>
  <si>
    <t>4.- America L. Uribe Esquivias</t>
  </si>
  <si>
    <t>María Edith García Gomez</t>
  </si>
  <si>
    <t>GG</t>
  </si>
  <si>
    <t>Coordinador SGC</t>
  </si>
  <si>
    <t>Calidad</t>
  </si>
  <si>
    <t>Asesor Requisito 3, Documentación</t>
  </si>
  <si>
    <t>Aplicación/ Revisión/ Evaluación</t>
  </si>
  <si>
    <t>Pre-Requisitos</t>
  </si>
  <si>
    <t>16, 17, 18</t>
  </si>
  <si>
    <t>11, 12</t>
  </si>
  <si>
    <t>8, 9, 10, 19, 21, 22, 23</t>
  </si>
  <si>
    <t>1, 2, 3, 4, 13, 14, 15, 20, 24, 25</t>
  </si>
  <si>
    <t>Claudia Vargas García</t>
  </si>
  <si>
    <t>X</t>
  </si>
  <si>
    <t>Entrevista a Directivos y/o Jefes de Área</t>
  </si>
  <si>
    <t>¿Qué es la NORMA CRESE?</t>
  </si>
  <si>
    <t>¿Qué finalidad tiene la implementación de la Norma CRESE?</t>
  </si>
  <si>
    <t>Mencione por lo menos 3 de las 5C's de Responsabilidad Social</t>
  </si>
  <si>
    <t>¿Cuáles son los Principios éticos de la Norma?</t>
  </si>
  <si>
    <t>¿Qué finalidad tienen los Criterios que evalúan cada Requisito de la Norma?</t>
  </si>
  <si>
    <t>¿Qué finalidad tienen los Requisito de la Norma?</t>
  </si>
  <si>
    <t>¿Cómo interpreta la Política de Calidad Humana, Responsabilidad Social y Mejora Continua?</t>
  </si>
  <si>
    <t>¿Ha realizado alguna propuesta al comité de Responsabilidad social?</t>
  </si>
  <si>
    <t>¿Ha participado en el diseño de algún programa o práctica de Responsabilidad social?</t>
  </si>
  <si>
    <t>¿Ha participado en alguna práctica de Responsabilidad social? ¿Cuáles?</t>
  </si>
  <si>
    <t>¿Quiénes pueden participar en las prácticas que se promueven con la NORMA CRESE?</t>
  </si>
  <si>
    <t>¿Cómo promueve la participación del personal a su cargo? En las prácticas de Responsabilidad Social</t>
  </si>
  <si>
    <t>Para registro de otras preguntas afines; que permita detectar si existe difusión, apoyo al personal y/o participación.</t>
  </si>
  <si>
    <r>
      <t xml:space="preserve">En una escala del 1 al 5 como evalua las </t>
    </r>
    <r>
      <rPr>
        <b/>
        <sz val="11"/>
        <color indexed="8"/>
        <rFont val="Times New Roman"/>
        <family val="1"/>
      </rPr>
      <t>prácticas</t>
    </r>
    <r>
      <rPr>
        <sz val="11"/>
        <color indexed="8"/>
        <rFont val="Times New Roman"/>
        <family val="1"/>
      </rPr>
      <t xml:space="preserve"> que se han implementado:</t>
    </r>
  </si>
  <si>
    <r>
      <t xml:space="preserve">En una escala del 1 al 5 como evalua la difusión de los </t>
    </r>
    <r>
      <rPr>
        <b/>
        <sz val="11"/>
        <color indexed="8"/>
        <rFont val="Times New Roman"/>
        <family val="1"/>
      </rPr>
      <t>integrantes del comité</t>
    </r>
    <r>
      <rPr>
        <sz val="11"/>
        <color indexed="8"/>
        <rFont val="Times New Roman"/>
        <family val="1"/>
      </rPr>
      <t>:</t>
    </r>
  </si>
  <si>
    <r>
      <t xml:space="preserve">En una escala del 1 al 5 como evalua la difusión de las </t>
    </r>
    <r>
      <rPr>
        <b/>
        <sz val="11"/>
        <color indexed="8"/>
        <rFont val="Times New Roman"/>
        <family val="1"/>
      </rPr>
      <t>programas</t>
    </r>
    <r>
      <rPr>
        <sz val="11"/>
        <color indexed="8"/>
        <rFont val="Times New Roman"/>
        <family val="1"/>
      </rPr>
      <t xml:space="preserve"> para fomentar la Calidad Humana y Responsabilidad Social:</t>
    </r>
  </si>
  <si>
    <r>
      <t xml:space="preserve">En una escala del 1 al 5 como evalua la difusión de la </t>
    </r>
    <r>
      <rPr>
        <b/>
        <sz val="11"/>
        <color indexed="8"/>
        <rFont val="Times New Roman"/>
        <family val="1"/>
      </rPr>
      <t>NORMA CRESE</t>
    </r>
    <r>
      <rPr>
        <sz val="11"/>
        <color indexed="8"/>
        <rFont val="Times New Roman"/>
        <family val="1"/>
      </rPr>
      <t>:</t>
    </r>
  </si>
  <si>
    <t>CIERRE DE AUDITORÍA</t>
  </si>
  <si>
    <t>Se observa falta participación y/o involucramiento de directivos. La difusión es deficiente, crear interés; de alcance limitado sin recibir información (vigilantes) sugieren otros medios de difusión y con más tiempo para participar. Debe tener mayor impacto y darle la importancia que merece.  Sugieren sea masivo y realizar actiividades con impacto externo.  Algunas actividades interfieren sus horarios con jornada laboral.</t>
  </si>
  <si>
    <t>Se sugirió ir permeando la cultura legal de responsabilidad social y de calidad humana a clientes y proveedores.  Generalizar la presentación grafica o numérica  atendiendo el pre-requisito III.  Se sugiere recabar la carta declaratoria del auditor fiscal externo, jurídico, archivo legal local.</t>
  </si>
  <si>
    <r>
      <rPr>
        <b/>
        <sz val="11"/>
        <color indexed="8"/>
        <rFont val="Times New Roman"/>
        <family val="1"/>
      </rPr>
      <t>Instrucciones para el auditor:</t>
    </r>
    <r>
      <rPr>
        <sz val="11"/>
        <color indexed="8"/>
        <rFont val="Times New Roman"/>
        <family val="1"/>
      </rPr>
      <t xml:space="preserve"> El entrevistado solo deberá responder a cada reactivo, se dará valor 1 cuando responda correctamente o interprete la información de la NORMA CRESE.  La respuesta "NO", "No se", "No supe", "No me dijeron, "NO me enteré", etc. No tienen valor y se dejará la celda en blanco.    Este documento deberá entregarse con la Lista de Asistencia de las personas entrevistadas (FOTG601).</t>
    </r>
  </si>
  <si>
    <r>
      <t xml:space="preserve">Instrucciones </t>
    </r>
    <r>
      <rPr>
        <sz val="11"/>
        <color indexed="8"/>
        <rFont val="Times New Roman"/>
        <family val="1"/>
      </rPr>
      <t>para el auditor: El entrevistado solo deberá responder a cada reactivo, se dará valor 1 cuando responda correctamente o interprete la información de la NORMA CRESE.  La respuesta "NO", "No se", "No supe", "No me dijeron, "NO me enteré", etc. No tienen valor y se dejará la celda en blanco.  Este documento deberá entregarse con la Lista de Asistencia de las personas entrevistadas (FOTG601).</t>
    </r>
  </si>
  <si>
    <t>04 al 06/04/2015</t>
  </si>
  <si>
    <t>Un prácticante de Bodega, no quiso responder; comentó respondió evaluación de la difusión copiando las respuestas.</t>
  </si>
  <si>
    <t>Elementos de vigilancia no se enteran de la difusión de varias prácticas, ni retroalimentación sobre la NORMA, sólo triptico.  Se detectó en caseta de Bodega no existe pizarron de avisos (existe evidencia fotografica).</t>
  </si>
  <si>
    <t>Varias personas no relacionan que varias prácticas o programas corresponden a la implementación de la NORMA.  Comentan no hay congruencia entre lo que promueve la NORMA y lo que algunos integrantes del área de RH demuestran.</t>
  </si>
  <si>
    <t>Entrevistó:</t>
  </si>
  <si>
    <t>RESULTADO DE LAS ENTREVISTAS AL PERSONAL</t>
  </si>
  <si>
    <t>Auditor 1</t>
  </si>
  <si>
    <t>Auditor Lider</t>
  </si>
  <si>
    <t>Auditor 2</t>
  </si>
  <si>
    <t>Auditor 3</t>
  </si>
  <si>
    <t>Sabe ¿Cuántas personas de su área participan en el Comité de Responsabilidad Social?</t>
  </si>
  <si>
    <t>Auditor 4</t>
  </si>
  <si>
    <t>TABLA DE GRADO DE OPORTUNIDAD POR REQUISITO (NORMA CRESE 2012)</t>
  </si>
  <si>
    <t>Grado de oportunidad (disminución)</t>
  </si>
  <si>
    <t>Req</t>
  </si>
  <si>
    <t>Clasificación</t>
  </si>
  <si>
    <t>Existencia</t>
  </si>
  <si>
    <t>Difusión</t>
  </si>
  <si>
    <t>Participación</t>
  </si>
  <si>
    <t>Indicadores y MC</t>
  </si>
  <si>
    <t>Vinc con la estrategia</t>
  </si>
  <si>
    <t>Total</t>
  </si>
  <si>
    <t>COMITÉ</t>
  </si>
  <si>
    <t>POLITICA</t>
  </si>
  <si>
    <t>MANUAL</t>
  </si>
  <si>
    <t>INFORME ANUAL</t>
  </si>
  <si>
    <t>AUDITORÍAS INTERNAS</t>
  </si>
  <si>
    <t>JUSTICIA SALARIAL</t>
  </si>
  <si>
    <t>CULTURA DE LA LEGALIDAD</t>
  </si>
  <si>
    <t>SALUD</t>
  </si>
  <si>
    <t>SEGURIDAD</t>
  </si>
  <si>
    <t>ORDEN Y LIMPIEZA</t>
  </si>
  <si>
    <t>CAPACITACIÓN</t>
  </si>
  <si>
    <t>FORMACIÓN ACADEMICA</t>
  </si>
  <si>
    <t>PROPUESTAS PARA HACER MAS RENTABLE A LA EMPRESA</t>
  </si>
  <si>
    <t>APOYA A CALIDAD DE VIDA DE LAS FAMILIAS</t>
  </si>
  <si>
    <t>ESTRUCTURAR ACTIVIDAD LABORAL</t>
  </si>
  <si>
    <t>PROGRAMA OUTPLACEMENT</t>
  </si>
  <si>
    <t>EMPRESA INCLUYENTE</t>
  </si>
  <si>
    <t>BECARIOS</t>
  </si>
  <si>
    <t>PROVEEDORES LOCALES Y CON RS</t>
  </si>
  <si>
    <t>AYUDA A LA COMUNIDAD</t>
  </si>
  <si>
    <t>MEDIO AMBIENTE SUELO</t>
  </si>
  <si>
    <t>MEDIO AMBIENTE AIRE</t>
  </si>
  <si>
    <t>MEDIO AMBIENTE AGUA</t>
  </si>
  <si>
    <t>PROGRAMA DE VALORES</t>
  </si>
  <si>
    <t>EMPRESA MAS DIGNA</t>
  </si>
  <si>
    <t>TOTALES</t>
  </si>
  <si>
    <t>Nombre abreviado</t>
  </si>
  <si>
    <t>Mejora continua</t>
  </si>
  <si>
    <t>Vinculación con la direccion estratégica</t>
  </si>
  <si>
    <t>TABLA DE GRADO DE OPORTUNIDAD POR REQUISITO (NORMA CRESE 2014)</t>
  </si>
  <si>
    <t>TABLA COMPARATIVA NORMA CRESE 2012-2014</t>
  </si>
  <si>
    <t>Indicadores y mejora continua</t>
  </si>
  <si>
    <t>Vinculación con la estrategia</t>
  </si>
  <si>
    <t>Evaluación Final</t>
  </si>
  <si>
    <t>Valor ideal</t>
  </si>
  <si>
    <t>Indv</t>
  </si>
  <si>
    <t>Gral</t>
  </si>
  <si>
    <t>Proponen servicio de guardería y programas deportivos.</t>
  </si>
  <si>
    <t>Promedio:</t>
  </si>
  <si>
    <t>TEMA PARTICIPACIÓN,      SUMA:</t>
  </si>
  <si>
    <t>TEMA CONOCIMIENTOS,      SUMA:</t>
  </si>
  <si>
    <t xml:space="preserve">EVALUACIÓN </t>
  </si>
  <si>
    <t>TOTAL ENCUESTAS</t>
  </si>
  <si>
    <t>Se sugirió mayor difusión y lograr mayor participación de personal operativo, como estrategía para tener mayor alcance.  Se comenta de un calendario institucional para tener mayor participación y coordinarción de actividades laborales y programas de la Norma CRESE.</t>
  </si>
  <si>
    <r>
      <t>Se sugirió mayor difusión y lograr mayor participación de personal operativo, como estrategía para tener mayor alcance.  Se comenta de un calendario institucional para tener mayor participación y coordinarción de actividades laborales y programas de la No</t>
    </r>
    <r>
      <rPr>
        <sz val="11"/>
        <color theme="1"/>
        <rFont val="Calibri"/>
        <family val="2"/>
        <scheme val="minor"/>
      </rPr>
      <t>rma CRESE.</t>
    </r>
  </si>
  <si>
    <t>SUGERENCIAS DE AUDITORIA</t>
  </si>
  <si>
    <t>TEMA EVALUACIÓN, SUMA</t>
  </si>
  <si>
    <t>COMPARATIVO DE LOS RESULTADOS DE AUDITORIA</t>
  </si>
  <si>
    <t xml:space="preserve">PRIMER AUDITORIA </t>
  </si>
  <si>
    <t xml:space="preserve">SEGUNDA AUDITORIA </t>
  </si>
  <si>
    <t>DIFERENCIA</t>
  </si>
  <si>
    <t>De 60 a 69 puntos</t>
  </si>
  <si>
    <t>De 70 a 79 puntos</t>
  </si>
  <si>
    <t>De 80 a 89 puntos</t>
  </si>
  <si>
    <t>De 90 a 100 puntos</t>
  </si>
  <si>
    <t>PUNTAJE REQUERIDO</t>
  </si>
  <si>
    <t xml:space="preserve">TEMA CONOCIMIENTOS,   </t>
  </si>
  <si>
    <t xml:space="preserve">TEMA PARTICIPACIÓN,    </t>
  </si>
  <si>
    <t>TEMA EVALUACIÓN,</t>
  </si>
  <si>
    <t>Directores y Jefes de Área</t>
  </si>
  <si>
    <t>Personal en general</t>
  </si>
  <si>
    <t>ENTREVISTAS DE AUDITORIA</t>
  </si>
  <si>
    <t>%  RESULTADO DE ENTREVISTAS</t>
  </si>
  <si>
    <t>Conocimientos / Participación y Evaluación de la Difusión</t>
  </si>
  <si>
    <t>% de Avance</t>
  </si>
  <si>
    <t>CRITERIO</t>
  </si>
  <si>
    <t>CRITERIOS</t>
  </si>
  <si>
    <t>Difusión y conocimiento</t>
  </si>
  <si>
    <t>R1</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</si>
  <si>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</si>
  <si>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</si>
  <si>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</si>
  <si>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</si>
  <si>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</si>
  <si>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</si>
  <si>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</si>
  <si>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</si>
  <si>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</si>
  <si>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</si>
  <si>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</si>
  <si>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</si>
  <si>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</si>
  <si>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</si>
  <si>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</si>
  <si>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</si>
  <si>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</si>
  <si>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</si>
  <si>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</si>
  <si>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</si>
  <si>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</si>
  <si>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</si>
  <si>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</si>
  <si>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</si>
  <si>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N° de Observaciones y/o No Conformidades</t>
  </si>
  <si>
    <t>NC</t>
  </si>
  <si>
    <t>O</t>
  </si>
  <si>
    <t>Suma Observaciones</t>
  </si>
  <si>
    <t>Suma No Conformidades</t>
  </si>
  <si>
    <t>Obs</t>
  </si>
  <si>
    <t>NORMA CRESE 2012</t>
  </si>
  <si>
    <t>NORMA CRESE 2014</t>
  </si>
  <si>
    <t>-</t>
  </si>
  <si>
    <t>Tabla Informativa de Hallazgos detectados en Auditoría Interna</t>
  </si>
  <si>
    <t>DIF</t>
  </si>
  <si>
    <t>O / Obs -&gt; Observación (es)</t>
  </si>
  <si>
    <t>NC  -&gt; No Corformidad (es)</t>
  </si>
  <si>
    <t>DIF -&gt; Diferencia</t>
  </si>
  <si>
    <r>
      <t>R</t>
    </r>
    <r>
      <rPr>
        <u/>
        <sz val="14"/>
        <color indexed="8"/>
        <rFont val="Times New Roman"/>
        <family val="1"/>
      </rPr>
      <t xml:space="preserve"> 1 </t>
    </r>
    <r>
      <rPr>
        <sz val="14"/>
        <color indexed="8"/>
        <rFont val="Times New Roman"/>
        <family val="1"/>
      </rPr>
      <t xml:space="preserve"> -&gt; Requisito, Número </t>
    </r>
  </si>
  <si>
    <t>Observaciones (Obs) / No Conformidades (NC)</t>
  </si>
  <si>
    <t>2da Auditoría</t>
  </si>
  <si>
    <t>1er Auditoría</t>
  </si>
  <si>
    <t>TEMA CONOCIMIENTOS</t>
  </si>
  <si>
    <t>TEMA PARTICIPACIÓN</t>
  </si>
  <si>
    <t>Cuestionario Guía, para entrevista de Auditoría Interna</t>
  </si>
  <si>
    <t>AUDITORIA  EXTERNA PARA CERTIFICACIÓN</t>
  </si>
  <si>
    <t>NORMA CRESE 2014  -Auditoría de Certificación</t>
  </si>
  <si>
    <t>Certificación</t>
  </si>
  <si>
    <t xml:space="preserve">Resumen del grado de conformidad de la empresa con la Norma CRESE </t>
  </si>
  <si>
    <t>A. Certificación</t>
  </si>
  <si>
    <t>2a A. Interna</t>
  </si>
  <si>
    <t>1 Organización Comprometida</t>
  </si>
  <si>
    <t>2 Organización Destacada</t>
  </si>
  <si>
    <t>3 Organización Sobresaliente</t>
  </si>
  <si>
    <t>4 Organización Ejemplar</t>
  </si>
  <si>
    <t>CERTIFICADO</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</si>
</sst>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quot;Grado de oportunidad en participación =&quot;\ 0%"/>
    <numFmt numFmtId="165" formatCode="dd/mm/yyyy;@"/>
    <numFmt numFmtId="166" formatCode="0.000"/>
    <numFmt numFmtId="167" formatCode="0.0"/>
    <numFmt numFmtId="168" formatCode="0.0%"/>
    <numFmt numFmtId="169" formatCode="_-* #,##0.000_-;\-* #,##0.000_-;_-* &quot;-&quot;??_-;_-@_-"/>
  </numFmts>
  <fonts count="52" x14ac:knownFonts="1">
    <font>
      <sz val="11"/>
      <color theme="1"/>
      <name val="Calibri"/>
      <family val="2"/>
      <scheme val="minor"/>
    </font>
    <font>
      <b/>
      <sz val="11"/>
      <color indexed="8"/>
      <name val="Calibri"/>
      <family val="2"/>
    </font>
    <font>
      <sz val="11"/>
      <color indexed="8"/>
      <name val="Times New Roman"/>
      <family val="1"/>
    </font>
    <font>
      <b/>
      <sz val="11"/>
      <color indexed="8"/>
      <name val="Times New Roman"/>
      <family val="1"/>
    </font>
    <font>
      <b/>
      <u/>
      <sz val="11"/>
      <color indexed="8"/>
      <name val="Times New Roman"/>
      <family val="1"/>
    </font>
    <font>
      <b/>
      <sz val="10"/>
      <name val="Times New Roman"/>
      <family val="1"/>
    </font>
    <font>
      <sz val="10"/>
      <name val="Times New Roman"/>
      <family val="1"/>
    </font>
    <font>
      <b/>
      <sz val="9"/>
      <name val="Times New Roman"/>
      <family val="1"/>
    </font>
    <font>
      <u/>
      <sz val="11"/>
      <color indexed="8"/>
      <name val="Times New Roman"/>
      <family val="1"/>
    </font>
    <font>
      <i/>
      <u/>
      <sz val="11"/>
      <color indexed="8"/>
      <name val="Times New Roman"/>
      <family val="1"/>
    </font>
    <font>
      <sz val="9"/>
      <color indexed="8"/>
      <name val="Times New Roman"/>
      <family val="1"/>
    </font>
    <font>
      <b/>
      <sz val="9"/>
      <color indexed="8"/>
      <name val="Times New Roman"/>
      <family val="1"/>
    </font>
    <font>
      <b/>
      <i/>
      <sz val="11"/>
      <color indexed="8"/>
      <name val="Times New Roman"/>
      <family val="1"/>
    </font>
    <font>
      <b/>
      <sz val="11"/>
      <name val="Times New Roman"/>
      <family val="1"/>
    </font>
    <font>
      <sz val="11"/>
      <color indexed="9"/>
      <name val="Times New Roman"/>
      <family val="1"/>
    </font>
    <font>
      <sz val="8"/>
      <color indexed="81"/>
      <name val="Tahoma"/>
      <family val="2"/>
    </font>
    <font>
      <b/>
      <sz val="8"/>
      <color indexed="81"/>
      <name val="Tahoma"/>
      <family val="2"/>
    </font>
    <font>
      <sz val="14"/>
      <color indexed="8"/>
      <name val="Times New Roman"/>
      <family val="1"/>
    </font>
    <font>
      <u/>
      <sz val="14"/>
      <color indexed="8"/>
      <name val="Times New Roman"/>
      <family val="1"/>
    </font>
    <font>
      <sz val="11"/>
      <color theme="1"/>
      <name val="Calibri"/>
      <family val="2"/>
      <scheme val="minor"/>
    </font>
    <font>
      <u/>
      <sz val="11"/>
      <color theme="10"/>
      <name val="Calibri"/>
      <family val="2"/>
    </font>
    <font>
      <b/>
      <sz val="11"/>
      <color theme="1"/>
      <name val="Calibri"/>
      <family val="2"/>
      <scheme val="minor"/>
    </font>
    <font>
      <sz val="11"/>
      <color theme="1"/>
      <name val="Times New Roman"/>
      <family val="1"/>
    </font>
    <font>
      <b/>
      <sz val="11"/>
      <color theme="1"/>
      <name val="Times New Roman"/>
      <family val="1"/>
    </font>
    <font>
      <sz val="12"/>
      <color theme="1"/>
      <name val="Times"/>
      <family val="1"/>
    </font>
    <font>
      <sz val="12"/>
      <color rgb="FF000000"/>
      <name val="Times"/>
      <family val="1"/>
    </font>
    <font>
      <b/>
      <sz val="8"/>
      <color indexed="60"/>
      <name val="Calibri"/>
      <family val="2"/>
      <scheme val="minor"/>
    </font>
    <font>
      <b/>
      <sz val="10"/>
      <color theme="1"/>
      <name val="Times New Roman"/>
      <family val="1"/>
    </font>
    <font>
      <sz val="11"/>
      <color theme="0"/>
      <name val="Times New Roman"/>
      <family val="1"/>
    </font>
    <font>
      <sz val="9"/>
      <color theme="1"/>
      <name val="Times New Roman"/>
      <family val="1"/>
    </font>
    <font>
      <i/>
      <sz val="12"/>
      <color theme="1"/>
      <name val="Times New Roman"/>
      <family val="1"/>
    </font>
    <font>
      <sz val="14"/>
      <color theme="1"/>
      <name val="Times New Roman"/>
      <family val="1"/>
    </font>
    <font>
      <b/>
      <i/>
      <sz val="12"/>
      <color theme="1"/>
      <name val="Times New Roman"/>
      <family val="1"/>
    </font>
    <font>
      <sz val="12"/>
      <color theme="1"/>
      <name val="Times New Roman"/>
      <family val="1"/>
    </font>
    <font>
      <b/>
      <sz val="14"/>
      <color theme="1"/>
      <name val="Times New Roman"/>
      <family val="1"/>
    </font>
    <font>
      <b/>
      <sz val="12"/>
      <color theme="1"/>
      <name val="Times New Roman"/>
      <family val="1"/>
    </font>
    <font>
      <sz val="10"/>
      <color theme="1"/>
      <name val="Times New Roman"/>
      <family val="1"/>
    </font>
    <font>
      <b/>
      <sz val="18"/>
      <color theme="1"/>
      <name val="Times New Roman"/>
      <family val="1"/>
    </font>
    <font>
      <i/>
      <sz val="14"/>
      <color theme="1"/>
      <name val="Times New Roman"/>
      <family val="1"/>
    </font>
    <font>
      <b/>
      <i/>
      <sz val="14"/>
      <color theme="1"/>
      <name val="Times New Roman"/>
      <family val="1"/>
    </font>
    <font>
      <b/>
      <i/>
      <sz val="16"/>
      <color theme="1"/>
      <name val="Times New Roman"/>
      <family val="1"/>
    </font>
    <font>
      <b/>
      <sz val="16"/>
      <color theme="1"/>
      <name val="Times New Roman"/>
      <family val="1"/>
    </font>
    <font>
      <i/>
      <sz val="16"/>
      <color theme="1"/>
      <name val="Times New Roman"/>
      <family val="1"/>
    </font>
    <font>
      <b/>
      <sz val="14"/>
      <color theme="1"/>
      <name val="Calibri"/>
      <family val="2"/>
      <scheme val="minor"/>
    </font>
    <font>
      <sz val="26"/>
      <color theme="0"/>
      <name val="Times New Roman"/>
      <family val="1"/>
    </font>
    <font>
      <sz val="11"/>
      <color theme="0" tint="-0.34998626667073579"/>
      <name val="Times New Roman"/>
      <family val="1"/>
    </font>
    <font>
      <sz val="8"/>
      <color theme="1"/>
      <name val="Times New Roman"/>
      <family val="1"/>
    </font>
    <font>
      <b/>
      <i/>
      <sz val="11"/>
      <color theme="1"/>
      <name val="Times New Roman"/>
      <family val="1"/>
    </font>
    <font>
      <b/>
      <sz val="18"/>
      <color theme="5" tint="-0.249977111117893"/>
      <name val="Times New Roman"/>
      <family val="1"/>
    </font>
    <font>
      <b/>
      <sz val="12"/>
      <color rgb="FFFF0000"/>
      <name val="Times New Roman"/>
      <family val="1"/>
    </font>
    <font>
      <sz val="12"/>
      <color rgb="FFFF0000"/>
      <name val="Times New Roman"/>
      <family val="1"/>
    </font>
    <font>
      <b/>
      <i/>
      <sz val="12"/>
      <color rgb="FFFF0000"/>
      <name val="Times New Roman"/>
      <family val="1"/>
    </font>
  </fonts>
  <fills count="14">
    <fill>
      <patternFill patternType="none"/>
    </fill>
    <fill>
      <patternFill patternType="gray125"/>
    </fill>
    <fill>
      <patternFill patternType="lightGray"/>
    </fill>
    <fill>
      <patternFill patternType="solid">
        <fgColor theme="0" tint="-0.1499984740745262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9FF33"/>
        <bgColor indexed="64"/>
      </patternFill>
    </fill>
    <fill>
      <patternFill patternType="solid">
        <fgColor theme="3" tint="0.59999389629810485"/>
        <bgColor indexed="64"/>
      </patternFill>
    </fill>
    <fill>
      <patternFill patternType="solid">
        <fgColor rgb="FFFFFF99"/>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double">
        <color indexed="64"/>
      </left>
      <right/>
      <top style="double">
        <color indexed="64"/>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 diagonalUp="1" diagonalDown="1">
      <left/>
      <right/>
      <top/>
      <bottom/>
      <diagonal style="hair">
        <color indexed="64"/>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thin">
        <color indexed="64"/>
      </right>
      <top style="medium">
        <color indexed="64"/>
      </top>
      <bottom style="dotted">
        <color indexed="64"/>
      </bottom>
      <diagonal/>
    </border>
    <border>
      <left style="thin">
        <color indexed="64"/>
      </left>
      <right style="thin">
        <color indexed="64"/>
      </right>
      <top style="medium">
        <color indexed="64"/>
      </top>
      <bottom style="dotted">
        <color indexed="64"/>
      </bottom>
      <diagonal/>
    </border>
    <border>
      <left style="thin">
        <color indexed="64"/>
      </left>
      <right style="medium">
        <color indexed="64"/>
      </right>
      <top style="medium">
        <color indexed="64"/>
      </top>
      <bottom style="dotted">
        <color indexed="64"/>
      </bottom>
      <diagonal/>
    </border>
    <border>
      <left style="medium">
        <color indexed="64"/>
      </left>
      <right style="medium">
        <color indexed="64"/>
      </right>
      <top/>
      <bottom style="dotted">
        <color indexed="64"/>
      </bottom>
      <diagonal/>
    </border>
    <border>
      <left style="medium">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left style="medium">
        <color indexed="64"/>
      </left>
      <right style="medium">
        <color indexed="64"/>
      </right>
      <top/>
      <bottom/>
      <diagonal/>
    </border>
    <border>
      <left style="medium">
        <color indexed="64"/>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dotted">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double">
        <color indexed="64"/>
      </top>
      <bottom/>
      <diagonal/>
    </border>
    <border>
      <left/>
      <right style="medium">
        <color indexed="64"/>
      </right>
      <top style="double">
        <color indexed="64"/>
      </top>
      <bottom/>
      <diagonal/>
    </border>
    <border>
      <left/>
      <right style="medium">
        <color indexed="64"/>
      </right>
      <top/>
      <bottom/>
      <diagonal/>
    </border>
    <border>
      <left style="thin">
        <color indexed="64"/>
      </left>
      <right/>
      <top/>
      <bottom style="double">
        <color indexed="64"/>
      </bottom>
      <diagonal/>
    </border>
    <border>
      <left/>
      <right style="medium">
        <color indexed="64"/>
      </right>
      <top/>
      <bottom style="double">
        <color indexed="64"/>
      </bottom>
      <diagonal/>
    </border>
    <border>
      <left/>
      <right style="double">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rgb="FFFF0000"/>
      </left>
      <right style="medium">
        <color rgb="FFFF0000"/>
      </right>
      <top style="medium">
        <color rgb="FFFF0000"/>
      </top>
      <bottom style="medium">
        <color rgb="FFFF0000"/>
      </bottom>
      <diagonal/>
    </border>
  </borders>
  <cellStyleXfs count="4">
    <xf numFmtId="0" fontId="0" fillId="0" borderId="0"/>
    <xf numFmtId="0" fontId="20" fillId="0" borderId="0" applyNumberFormat="0" applyFill="0" applyBorder="0" applyAlignment="0" applyProtection="0">
      <alignment vertical="top"/>
      <protection locked="0"/>
    </xf>
    <xf numFmtId="43" fontId="19" fillId="0" borderId="0" applyFont="0" applyFill="0" applyBorder="0" applyAlignment="0" applyProtection="0"/>
    <xf numFmtId="9" fontId="19" fillId="0" borderId="0" applyFont="0" applyFill="0" applyBorder="0" applyAlignment="0" applyProtection="0"/>
  </cellStyleXfs>
  <cellXfs count="543">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wrapText="1"/>
    </xf>
    <xf numFmtId="0" fontId="0" fillId="0" borderId="1" xfId="0" applyBorder="1" applyAlignment="1">
      <alignment horizontal="center"/>
    </xf>
    <xf numFmtId="0" fontId="0" fillId="0" borderId="1" xfId="0" applyBorder="1" applyAlignment="1">
      <alignment horizontal="left" wrapText="1"/>
    </xf>
    <xf numFmtId="0" fontId="0" fillId="0" borderId="1" xfId="0" applyBorder="1" applyAlignment="1">
      <alignment wrapText="1"/>
    </xf>
    <xf numFmtId="0" fontId="0" fillId="0" borderId="1"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xf>
    <xf numFmtId="0" fontId="0" fillId="0" borderId="2" xfId="0" applyBorder="1" applyAlignment="1">
      <alignment horizontal="left" vertical="center" wrapText="1"/>
    </xf>
    <xf numFmtId="0" fontId="0" fillId="0" borderId="2" xfId="0" applyBorder="1" applyAlignment="1">
      <alignment horizontal="center" wrapText="1"/>
    </xf>
    <xf numFmtId="0" fontId="0" fillId="0" borderId="3" xfId="0" applyBorder="1" applyAlignment="1">
      <alignment horizontal="center"/>
    </xf>
    <xf numFmtId="0" fontId="0" fillId="0" borderId="3" xfId="0" applyBorder="1" applyAlignment="1">
      <alignment horizontal="left" wrapText="1"/>
    </xf>
    <xf numFmtId="0" fontId="0" fillId="0" borderId="3" xfId="0" applyBorder="1" applyAlignment="1">
      <alignment wrapText="1"/>
    </xf>
    <xf numFmtId="0" fontId="0" fillId="0" borderId="3" xfId="0" applyBorder="1" applyAlignment="1">
      <alignment horizontal="center" vertical="center"/>
    </xf>
    <xf numFmtId="0" fontId="0" fillId="0" borderId="4" xfId="0" applyBorder="1" applyAlignment="1">
      <alignment horizontal="center"/>
    </xf>
    <xf numFmtId="0" fontId="0" fillId="0" borderId="4" xfId="0" applyBorder="1" applyAlignment="1">
      <alignment horizontal="left" wrapText="1"/>
    </xf>
    <xf numFmtId="0" fontId="0" fillId="0" borderId="4" xfId="0" applyBorder="1" applyAlignment="1">
      <alignment wrapText="1"/>
    </xf>
    <xf numFmtId="0" fontId="0" fillId="0" borderId="4" xfId="0" applyBorder="1" applyAlignment="1">
      <alignment horizontal="center" vertic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wrapText="1"/>
    </xf>
    <xf numFmtId="0" fontId="22" fillId="0" borderId="1" xfId="0" applyFont="1" applyBorder="1" applyAlignment="1">
      <alignment wrapText="1"/>
    </xf>
    <xf numFmtId="0" fontId="22" fillId="0" borderId="4" xfId="0" applyFont="1" applyBorder="1" applyAlignment="1">
      <alignment wrapText="1"/>
    </xf>
    <xf numFmtId="0" fontId="22" fillId="0" borderId="0" xfId="0" applyFont="1"/>
    <xf numFmtId="0" fontId="22" fillId="0" borderId="0" xfId="0" applyFont="1" applyAlignment="1">
      <alignment horizontal="center"/>
    </xf>
    <xf numFmtId="0" fontId="21" fillId="0" borderId="0" xfId="0" applyFont="1"/>
    <xf numFmtId="0" fontId="22" fillId="0" borderId="0" xfId="0" applyFont="1" applyAlignment="1">
      <alignment wrapText="1"/>
    </xf>
    <xf numFmtId="0" fontId="23" fillId="0" borderId="0" xfId="0" applyFont="1"/>
    <xf numFmtId="0" fontId="23" fillId="0" borderId="0" xfId="0" applyFont="1" applyAlignment="1">
      <alignment wrapText="1"/>
    </xf>
    <xf numFmtId="0" fontId="23" fillId="0" borderId="1" xfId="0" applyFont="1" applyBorder="1" applyAlignment="1">
      <alignment wrapText="1"/>
    </xf>
    <xf numFmtId="0" fontId="24" fillId="0" borderId="0" xfId="0" applyFont="1" applyAlignment="1">
      <alignment horizontal="justify" readingOrder="1"/>
    </xf>
    <xf numFmtId="0" fontId="25" fillId="0" borderId="0" xfId="0" applyFont="1" applyAlignment="1">
      <alignment readingOrder="1"/>
    </xf>
    <xf numFmtId="0" fontId="22" fillId="0" borderId="0" xfId="0" quotePrefix="1" applyFont="1" applyAlignment="1">
      <alignment horizontal="center" wrapText="1"/>
    </xf>
    <xf numFmtId="0" fontId="23" fillId="0" borderId="0" xfId="0" applyFont="1" applyAlignment="1">
      <alignment horizontal="right" wrapText="1"/>
    </xf>
    <xf numFmtId="0" fontId="22" fillId="0" borderId="0" xfId="0" applyFont="1" applyBorder="1" applyAlignment="1">
      <alignment horizontal="center"/>
    </xf>
    <xf numFmtId="0" fontId="23" fillId="0" borderId="1" xfId="0" applyFont="1" applyBorder="1" applyAlignment="1">
      <alignment vertical="center" wrapText="1"/>
    </xf>
    <xf numFmtId="0" fontId="22" fillId="0" borderId="0" xfId="0" applyFont="1" applyBorder="1" applyAlignment="1"/>
    <xf numFmtId="0" fontId="23" fillId="0" borderId="0" xfId="0" applyFont="1" applyAlignment="1">
      <alignment horizontal="center"/>
    </xf>
    <xf numFmtId="0" fontId="22" fillId="0" borderId="1" xfId="0" applyFont="1" applyBorder="1" applyAlignment="1">
      <alignment horizontal="right" vertical="center" wrapText="1"/>
    </xf>
    <xf numFmtId="0" fontId="5" fillId="0" borderId="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5" fillId="0" borderId="7" xfId="0" applyFont="1" applyBorder="1" applyAlignment="1">
      <alignment horizontal="center" vertical="center" wrapText="1"/>
    </xf>
    <xf numFmtId="164" fontId="26" fillId="0" borderId="0" xfId="3" applyNumberFormat="1" applyFont="1" applyBorder="1" applyAlignment="1">
      <alignment wrapText="1"/>
    </xf>
    <xf numFmtId="0" fontId="22" fillId="0" borderId="0" xfId="0" applyFont="1" applyBorder="1" applyAlignment="1">
      <alignment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22" fillId="0" borderId="0" xfId="0" applyFont="1" applyAlignment="1">
      <alignment horizontal="left"/>
    </xf>
    <xf numFmtId="0" fontId="23" fillId="0" borderId="3" xfId="0" applyFont="1" applyBorder="1" applyAlignment="1">
      <alignment horizontal="center" vertical="center" wrapText="1"/>
    </xf>
    <xf numFmtId="0" fontId="23" fillId="0" borderId="4" xfId="0" applyFont="1" applyBorder="1" applyAlignment="1">
      <alignment vertical="center" wrapText="1"/>
    </xf>
    <xf numFmtId="0" fontId="27" fillId="0" borderId="11" xfId="0" applyFont="1" applyBorder="1" applyAlignment="1">
      <alignment horizontal="center" vertical="center" wrapText="1"/>
    </xf>
    <xf numFmtId="0" fontId="22" fillId="0" borderId="12" xfId="0" applyFont="1" applyBorder="1" applyAlignment="1">
      <alignment horizontal="center"/>
    </xf>
    <xf numFmtId="0" fontId="27" fillId="0" borderId="13" xfId="0" applyFont="1" applyBorder="1" applyAlignment="1">
      <alignment horizontal="center" vertical="center" wrapText="1"/>
    </xf>
    <xf numFmtId="0" fontId="22" fillId="0" borderId="1" xfId="0" applyFont="1" applyBorder="1" applyAlignment="1">
      <alignment vertical="center" wrapText="1"/>
    </xf>
    <xf numFmtId="0" fontId="28" fillId="0" borderId="0" xfId="0" applyFont="1"/>
    <xf numFmtId="0" fontId="22" fillId="0" borderId="14" xfId="0" applyFont="1" applyBorder="1" applyAlignment="1">
      <alignment wrapText="1"/>
    </xf>
    <xf numFmtId="0" fontId="22" fillId="0" borderId="0" xfId="0" applyFont="1" applyAlignment="1">
      <alignment horizontal="right" wrapText="1"/>
    </xf>
    <xf numFmtId="0" fontId="23" fillId="0" borderId="0" xfId="0" applyFont="1" applyAlignment="1">
      <alignment horizontal="center" vertical="center" wrapText="1"/>
    </xf>
    <xf numFmtId="0" fontId="22" fillId="0" borderId="0" xfId="0" quotePrefix="1" applyFont="1" applyAlignment="1">
      <alignment horizontal="center" vertical="center" wrapText="1"/>
    </xf>
    <xf numFmtId="0" fontId="23" fillId="0" borderId="0" xfId="0" applyFont="1" applyAlignment="1">
      <alignment horizontal="right" vertical="center"/>
    </xf>
    <xf numFmtId="0" fontId="22" fillId="0" borderId="15" xfId="0" quotePrefix="1" applyFont="1" applyBorder="1" applyAlignment="1">
      <alignment horizontal="center" vertical="center" wrapText="1"/>
    </xf>
    <xf numFmtId="0" fontId="22" fillId="0" borderId="16" xfId="0" applyFont="1" applyBorder="1" applyAlignment="1"/>
    <xf numFmtId="0" fontId="22" fillId="0" borderId="14" xfId="0" applyFont="1" applyBorder="1" applyAlignment="1">
      <alignment horizontal="center"/>
    </xf>
    <xf numFmtId="0" fontId="22" fillId="0" borderId="17" xfId="0" applyFont="1" applyBorder="1" applyAlignment="1">
      <alignment horizontal="center"/>
    </xf>
    <xf numFmtId="0" fontId="23" fillId="0" borderId="0" xfId="0" applyFont="1" applyAlignment="1">
      <alignment horizontal="left"/>
    </xf>
    <xf numFmtId="0" fontId="22" fillId="0" borderId="18" xfId="0" applyFont="1" applyBorder="1" applyAlignment="1"/>
    <xf numFmtId="0" fontId="22" fillId="0" borderId="0" xfId="0" quotePrefix="1" applyFont="1" applyBorder="1" applyAlignment="1"/>
    <xf numFmtId="0" fontId="22" fillId="0" borderId="1" xfId="0" applyFont="1" applyBorder="1" applyAlignment="1">
      <alignment horizontal="center"/>
    </xf>
    <xf numFmtId="0" fontId="23" fillId="0" borderId="1" xfId="0" applyFont="1" applyBorder="1" applyAlignment="1">
      <alignment horizontal="center"/>
    </xf>
    <xf numFmtId="0" fontId="22" fillId="0" borderId="1" xfId="0" applyFont="1" applyBorder="1" applyAlignment="1">
      <alignment horizontal="center" vertical="center" wrapText="1"/>
    </xf>
    <xf numFmtId="0" fontId="22" fillId="0" borderId="16" xfId="0" applyFont="1" applyBorder="1" applyAlignment="1">
      <alignment horizontal="center" vertical="center" wrapText="1"/>
    </xf>
    <xf numFmtId="9" fontId="19" fillId="0" borderId="0" xfId="3" applyFont="1"/>
    <xf numFmtId="0" fontId="22" fillId="0" borderId="1" xfId="0" applyFont="1" applyBorder="1" applyAlignment="1">
      <alignment vertical="center"/>
    </xf>
    <xf numFmtId="0" fontId="22" fillId="0" borderId="0" xfId="0" quotePrefix="1" applyFont="1" applyBorder="1" applyAlignment="1">
      <alignment horizontal="center" vertical="center" wrapText="1"/>
    </xf>
    <xf numFmtId="0" fontId="27" fillId="0" borderId="1" xfId="0" applyFont="1" applyBorder="1" applyAlignment="1">
      <alignment horizontal="center" vertical="center"/>
    </xf>
    <xf numFmtId="0" fontId="23" fillId="0" borderId="1" xfId="0" applyFont="1" applyBorder="1" applyAlignment="1">
      <alignment horizontal="center" vertical="center"/>
    </xf>
    <xf numFmtId="0" fontId="22" fillId="0" borderId="1" xfId="0" applyFont="1" applyBorder="1" applyAlignment="1">
      <alignment horizontal="center" vertical="center"/>
    </xf>
    <xf numFmtId="0" fontId="22" fillId="0" borderId="16" xfId="0" applyFont="1" applyBorder="1" applyAlignment="1">
      <alignment horizontal="center" vertical="center"/>
    </xf>
    <xf numFmtId="0" fontId="22" fillId="3" borderId="1" xfId="0" applyFont="1" applyFill="1" applyBorder="1" applyAlignment="1">
      <alignment horizontal="center" vertical="center" wrapText="1"/>
    </xf>
    <xf numFmtId="0" fontId="22" fillId="0" borderId="19" xfId="0" applyFont="1" applyBorder="1" applyAlignment="1"/>
    <xf numFmtId="0" fontId="22" fillId="0" borderId="1" xfId="0" applyFont="1" applyBorder="1" applyAlignment="1">
      <alignment horizontal="center"/>
    </xf>
    <xf numFmtId="0" fontId="22" fillId="0" borderId="1" xfId="0" applyFont="1" applyBorder="1" applyAlignment="1">
      <alignment horizontal="center" vertical="center"/>
    </xf>
    <xf numFmtId="0" fontId="22" fillId="0" borderId="0" xfId="0" applyFont="1" applyAlignment="1">
      <alignment horizontal="left" vertical="center" wrapText="1"/>
    </xf>
    <xf numFmtId="0" fontId="22" fillId="0" borderId="0" xfId="0" applyFont="1" applyAlignment="1">
      <alignment horizontal="left" vertical="center"/>
    </xf>
    <xf numFmtId="0" fontId="20" fillId="0" borderId="0" xfId="1" applyAlignment="1" applyProtection="1">
      <alignment horizontal="left" indent="1"/>
    </xf>
    <xf numFmtId="0" fontId="28" fillId="0" borderId="0" xfId="0" applyFont="1" applyBorder="1" applyAlignment="1">
      <alignment horizontal="center"/>
    </xf>
    <xf numFmtId="0" fontId="22" fillId="0" borderId="1" xfId="0" applyFont="1" applyBorder="1" applyAlignment="1">
      <alignment horizontal="center"/>
    </xf>
    <xf numFmtId="0" fontId="22" fillId="0" borderId="1" xfId="0" applyFont="1" applyBorder="1" applyAlignment="1">
      <alignment horizontal="center" vertical="center"/>
    </xf>
    <xf numFmtId="0" fontId="22" fillId="0" borderId="0" xfId="0" applyFont="1" applyBorder="1" applyAlignment="1">
      <alignment horizontal="center" wrapText="1"/>
    </xf>
    <xf numFmtId="0" fontId="29" fillId="0" borderId="1" xfId="0" applyFont="1" applyFill="1" applyBorder="1" applyAlignment="1">
      <alignment horizontal="center" vertical="center" wrapText="1"/>
    </xf>
    <xf numFmtId="0" fontId="23" fillId="0" borderId="17" xfId="0" applyFont="1" applyBorder="1" applyAlignment="1"/>
    <xf numFmtId="0" fontId="23" fillId="0" borderId="1" xfId="0" applyFont="1" applyBorder="1" applyAlignment="1"/>
    <xf numFmtId="0" fontId="22" fillId="0" borderId="1" xfId="0" applyFont="1" applyBorder="1" applyAlignment="1">
      <alignment horizontal="center"/>
    </xf>
    <xf numFmtId="0" fontId="22" fillId="0" borderId="1" xfId="0" applyFont="1" applyBorder="1" applyAlignment="1">
      <alignment horizontal="center" vertical="center"/>
    </xf>
    <xf numFmtId="0" fontId="22" fillId="0" borderId="16" xfId="0" applyFont="1" applyBorder="1" applyAlignment="1">
      <alignment horizontal="center" vertical="center" wrapText="1"/>
    </xf>
    <xf numFmtId="0" fontId="22" fillId="0" borderId="19" xfId="0" applyFont="1" applyBorder="1" applyAlignment="1">
      <alignment horizontal="center" vertical="center" wrapText="1"/>
    </xf>
    <xf numFmtId="0" fontId="29" fillId="0" borderId="16" xfId="0" applyFont="1" applyFill="1" applyBorder="1" applyAlignment="1">
      <alignment horizontal="center" vertical="center" wrapText="1"/>
    </xf>
    <xf numFmtId="0" fontId="23" fillId="0" borderId="16" xfId="0" applyFont="1" applyBorder="1" applyAlignment="1">
      <alignment horizontal="center" vertical="center"/>
    </xf>
    <xf numFmtId="0" fontId="22" fillId="0" borderId="1" xfId="0" applyFont="1" applyBorder="1" applyAlignment="1"/>
    <xf numFmtId="0" fontId="22" fillId="0" borderId="16" xfId="0" applyFont="1" applyBorder="1" applyAlignment="1">
      <alignment vertical="center"/>
    </xf>
    <xf numFmtId="0" fontId="22" fillId="0" borderId="19" xfId="0" applyFont="1" applyBorder="1" applyAlignment="1">
      <alignment horizontal="center" vertical="center"/>
    </xf>
    <xf numFmtId="0" fontId="2" fillId="0" borderId="0" xfId="0" applyFont="1" applyAlignment="1">
      <alignment vertical="center" wrapText="1"/>
    </xf>
    <xf numFmtId="0" fontId="22" fillId="2" borderId="1" xfId="0" applyFont="1" applyFill="1" applyBorder="1" applyAlignment="1">
      <alignment horizontal="center" vertical="center"/>
    </xf>
    <xf numFmtId="0" fontId="23" fillId="0" borderId="20" xfId="0" applyFont="1" applyBorder="1" applyAlignment="1">
      <alignment horizontal="center" vertical="center"/>
    </xf>
    <xf numFmtId="0" fontId="22" fillId="0" borderId="20" xfId="0" applyFont="1" applyBorder="1" applyAlignment="1">
      <alignment horizontal="center" vertical="center"/>
    </xf>
    <xf numFmtId="0" fontId="22" fillId="0" borderId="20" xfId="0" applyFont="1" applyBorder="1" applyAlignment="1">
      <alignment horizontal="center" vertical="center" wrapText="1"/>
    </xf>
    <xf numFmtId="0" fontId="29" fillId="0" borderId="20" xfId="0" applyFont="1" applyFill="1" applyBorder="1" applyAlignment="1">
      <alignment horizontal="center" vertical="center" wrapText="1"/>
    </xf>
    <xf numFmtId="0" fontId="22" fillId="0" borderId="20" xfId="0" applyFont="1" applyBorder="1" applyAlignment="1"/>
    <xf numFmtId="0" fontId="22" fillId="0" borderId="21" xfId="0" applyFont="1" applyBorder="1" applyAlignment="1">
      <alignment horizontal="center" vertical="center"/>
    </xf>
    <xf numFmtId="0" fontId="22" fillId="0" borderId="21" xfId="0" applyFont="1" applyBorder="1" applyAlignment="1">
      <alignment horizontal="center" vertical="center" wrapText="1"/>
    </xf>
    <xf numFmtId="0" fontId="22" fillId="0" borderId="20" xfId="0" applyFont="1" applyBorder="1" applyAlignment="1">
      <alignment vertical="center" wrapText="1"/>
    </xf>
    <xf numFmtId="0" fontId="22" fillId="2" borderId="20" xfId="0" applyFont="1" applyFill="1" applyBorder="1" applyAlignment="1">
      <alignment horizontal="center" vertical="center"/>
    </xf>
    <xf numFmtId="0" fontId="22" fillId="0" borderId="20" xfId="0" applyFont="1" applyBorder="1" applyAlignment="1">
      <alignment vertical="center"/>
    </xf>
    <xf numFmtId="0" fontId="22" fillId="2" borderId="21" xfId="0" applyFont="1" applyFill="1" applyBorder="1" applyAlignment="1">
      <alignment horizontal="center" vertical="center"/>
    </xf>
    <xf numFmtId="0" fontId="27" fillId="0" borderId="20" xfId="0" applyFont="1" applyBorder="1" applyAlignment="1">
      <alignment horizontal="center" vertical="center"/>
    </xf>
    <xf numFmtId="0" fontId="22" fillId="0" borderId="21" xfId="0" applyFont="1" applyBorder="1" applyAlignment="1"/>
    <xf numFmtId="20" fontId="22" fillId="0" borderId="16" xfId="0" applyNumberFormat="1" applyFont="1" applyBorder="1" applyAlignment="1">
      <alignment horizontal="center" vertical="center"/>
    </xf>
    <xf numFmtId="0" fontId="22" fillId="0" borderId="17" xfId="0" applyFont="1" applyBorder="1" applyAlignment="1"/>
    <xf numFmtId="0" fontId="22" fillId="0" borderId="1" xfId="0" applyFont="1" applyBorder="1" applyAlignment="1">
      <alignment horizontal="center"/>
    </xf>
    <xf numFmtId="0" fontId="22" fillId="0" borderId="1" xfId="0" applyFont="1" applyBorder="1" applyAlignment="1">
      <alignment horizontal="center" wrapText="1"/>
    </xf>
    <xf numFmtId="0" fontId="22" fillId="0" borderId="0" xfId="0" applyFont="1" applyBorder="1"/>
    <xf numFmtId="0" fontId="23" fillId="0" borderId="0" xfId="0" applyFont="1" applyBorder="1" applyAlignment="1"/>
    <xf numFmtId="0" fontId="23" fillId="0" borderId="0" xfId="0" applyFont="1" applyBorder="1" applyAlignment="1">
      <alignment horizontal="right" wrapText="1"/>
    </xf>
    <xf numFmtId="0" fontId="22" fillId="0" borderId="0" xfId="0" applyFont="1" applyBorder="1" applyAlignment="1">
      <alignment horizontal="left"/>
    </xf>
    <xf numFmtId="0" fontId="22" fillId="0" borderId="0" xfId="0" quotePrefix="1" applyFont="1" applyBorder="1" applyAlignment="1">
      <alignment wrapText="1"/>
    </xf>
    <xf numFmtId="0" fontId="22" fillId="0" borderId="0" xfId="0" applyFont="1" applyBorder="1" applyAlignment="1">
      <alignment horizontal="right" wrapText="1"/>
    </xf>
    <xf numFmtId="0" fontId="23" fillId="0" borderId="0" xfId="0" applyFont="1" applyBorder="1" applyAlignment="1">
      <alignment horizontal="center" wrapText="1"/>
    </xf>
    <xf numFmtId="0" fontId="22" fillId="0" borderId="0" xfId="0" quotePrefix="1" applyFont="1" applyBorder="1" applyAlignment="1">
      <alignment horizontal="center" wrapText="1"/>
    </xf>
    <xf numFmtId="0" fontId="23" fillId="0" borderId="0" xfId="0" applyFont="1" applyBorder="1" applyAlignment="1">
      <alignment horizontal="right"/>
    </xf>
    <xf numFmtId="0" fontId="23" fillId="0" borderId="0" xfId="0" applyFont="1" applyBorder="1" applyAlignment="1">
      <alignment horizontal="left" wrapText="1"/>
    </xf>
    <xf numFmtId="0" fontId="22" fillId="0" borderId="1" xfId="0" applyFont="1" applyBorder="1"/>
    <xf numFmtId="0" fontId="23" fillId="0" borderId="1" xfId="0" applyFont="1" applyBorder="1" applyAlignment="1">
      <alignment horizontal="center" vertical="center" wrapText="1"/>
    </xf>
    <xf numFmtId="164" fontId="26" fillId="0" borderId="1" xfId="3" applyNumberFormat="1" applyFont="1" applyBorder="1" applyAlignment="1">
      <alignment wrapText="1"/>
    </xf>
    <xf numFmtId="0" fontId="23" fillId="0" borderId="1" xfId="0" applyFont="1" applyBorder="1" applyAlignment="1">
      <alignment vertical="center"/>
    </xf>
    <xf numFmtId="0" fontId="22" fillId="0" borderId="1" xfId="0" applyFont="1" applyBorder="1" applyAlignment="1">
      <alignment horizontal="right" wrapText="1"/>
    </xf>
    <xf numFmtId="0" fontId="23" fillId="0" borderId="1" xfId="0" applyFont="1" applyBorder="1" applyAlignment="1">
      <alignment horizontal="right"/>
    </xf>
    <xf numFmtId="0" fontId="22" fillId="0" borderId="1" xfId="0" applyFont="1" applyBorder="1" applyAlignment="1">
      <alignment horizontal="center" wrapText="1"/>
    </xf>
    <xf numFmtId="0" fontId="23" fillId="0" borderId="0" xfId="0" applyFont="1" applyBorder="1" applyAlignment="1">
      <alignment horizontal="left" wrapText="1"/>
    </xf>
    <xf numFmtId="0" fontId="23" fillId="0" borderId="0" xfId="0" applyFont="1" applyBorder="1" applyAlignment="1">
      <alignment horizontal="right" wrapText="1"/>
    </xf>
    <xf numFmtId="0" fontId="23" fillId="0" borderId="0" xfId="0" applyFont="1" applyBorder="1" applyAlignment="1">
      <alignment horizontal="center" wrapText="1"/>
    </xf>
    <xf numFmtId="0" fontId="23" fillId="0" borderId="1" xfId="0" applyFont="1" applyBorder="1" applyAlignment="1">
      <alignment horizontal="center" vertical="center" wrapText="1"/>
    </xf>
    <xf numFmtId="0" fontId="22" fillId="0" borderId="0" xfId="0" quotePrefix="1" applyFont="1" applyBorder="1" applyAlignment="1">
      <alignment horizontal="center" wrapText="1"/>
    </xf>
    <xf numFmtId="0" fontId="22" fillId="3" borderId="1" xfId="0" applyFont="1" applyFill="1" applyBorder="1" applyAlignment="1">
      <alignment horizontal="center"/>
    </xf>
    <xf numFmtId="0" fontId="22" fillId="0" borderId="2" xfId="0" applyFont="1" applyBorder="1" applyAlignment="1">
      <alignment horizontal="center" vertical="center" wrapText="1"/>
    </xf>
    <xf numFmtId="0" fontId="22" fillId="0" borderId="1" xfId="0" applyFont="1" applyBorder="1" applyAlignment="1">
      <alignment horizontal="center"/>
    </xf>
    <xf numFmtId="0" fontId="22" fillId="0" borderId="1" xfId="0" applyFont="1" applyBorder="1" applyAlignment="1">
      <alignment horizontal="center" vertical="center"/>
    </xf>
    <xf numFmtId="0" fontId="22" fillId="0" borderId="1" xfId="0" applyFont="1" applyBorder="1" applyAlignment="1">
      <alignment horizontal="center" vertical="center" wrapText="1"/>
    </xf>
    <xf numFmtId="0" fontId="22" fillId="0" borderId="1" xfId="0" applyFont="1" applyBorder="1" applyAlignment="1">
      <alignment horizontal="center" wrapText="1"/>
    </xf>
    <xf numFmtId="0" fontId="23" fillId="0" borderId="0" xfId="0" applyFont="1" applyBorder="1" applyAlignment="1">
      <alignment horizontal="right" wrapText="1"/>
    </xf>
    <xf numFmtId="1" fontId="22" fillId="0" borderId="1" xfId="0" applyNumberFormat="1" applyFont="1" applyBorder="1" applyAlignment="1">
      <alignment horizontal="center"/>
    </xf>
    <xf numFmtId="0" fontId="22" fillId="0" borderId="1" xfId="0" applyFont="1" applyBorder="1" applyAlignment="1">
      <alignment horizontal="center" vertical="center"/>
    </xf>
    <xf numFmtId="0" fontId="23" fillId="0" borderId="0" xfId="0" applyFont="1" applyBorder="1" applyAlignment="1">
      <alignment horizontal="center"/>
    </xf>
    <xf numFmtId="0" fontId="23" fillId="0" borderId="22" xfId="0" applyFont="1" applyBorder="1" applyAlignment="1">
      <alignment horizontal="center" vertical="center" wrapText="1"/>
    </xf>
    <xf numFmtId="0" fontId="22" fillId="0" borderId="0" xfId="0" applyFont="1" applyBorder="1" applyAlignment="1">
      <alignment horizontal="left" wrapText="1"/>
    </xf>
    <xf numFmtId="0" fontId="22" fillId="0" borderId="1" xfId="0" applyFont="1" applyBorder="1" applyAlignment="1">
      <alignment horizontal="center" vertical="center" wrapText="1"/>
    </xf>
    <xf numFmtId="0" fontId="23" fillId="0" borderId="1" xfId="0" applyFont="1" applyBorder="1" applyAlignment="1">
      <alignment horizontal="center"/>
    </xf>
    <xf numFmtId="0" fontId="23" fillId="0" borderId="22" xfId="0" applyFont="1" applyBorder="1" applyAlignment="1">
      <alignment horizontal="center" wrapText="1"/>
    </xf>
    <xf numFmtId="0" fontId="22" fillId="4" borderId="1" xfId="0" applyFont="1" applyFill="1" applyBorder="1" applyAlignment="1">
      <alignment horizontal="center" vertical="center" wrapText="1"/>
    </xf>
    <xf numFmtId="165" fontId="22" fillId="0" borderId="0" xfId="0" applyNumberFormat="1" applyFont="1" applyBorder="1" applyAlignment="1">
      <alignment horizontal="center" wrapText="1"/>
    </xf>
    <xf numFmtId="0" fontId="23" fillId="0" borderId="22" xfId="0" applyFont="1" applyBorder="1" applyAlignment="1">
      <alignment horizontal="center"/>
    </xf>
    <xf numFmtId="0" fontId="23" fillId="0" borderId="1" xfId="0" applyFont="1" applyBorder="1" applyAlignment="1">
      <alignment horizontal="center"/>
    </xf>
    <xf numFmtId="0" fontId="22" fillId="0" borderId="1" xfId="0" applyFont="1" applyBorder="1" applyAlignment="1">
      <alignment horizontal="center" vertical="center"/>
    </xf>
    <xf numFmtId="0" fontId="23" fillId="0" borderId="0" xfId="0" applyFont="1" applyBorder="1" applyAlignment="1">
      <alignment horizontal="center"/>
    </xf>
    <xf numFmtId="0" fontId="22" fillId="0" borderId="0" xfId="0" applyFont="1" applyBorder="1" applyAlignment="1">
      <alignment horizontal="left" wrapText="1"/>
    </xf>
    <xf numFmtId="0" fontId="22" fillId="0" borderId="1" xfId="0" applyFont="1" applyBorder="1" applyAlignment="1">
      <alignment horizontal="center" wrapText="1"/>
    </xf>
    <xf numFmtId="0" fontId="22" fillId="0" borderId="1" xfId="0" applyFont="1" applyBorder="1" applyAlignment="1">
      <alignment horizontal="center" vertical="center" wrapText="1"/>
    </xf>
    <xf numFmtId="1" fontId="22" fillId="5" borderId="1" xfId="0" applyNumberFormat="1" applyFont="1" applyFill="1" applyBorder="1" applyAlignment="1">
      <alignment horizontal="center"/>
    </xf>
    <xf numFmtId="1" fontId="22" fillId="6" borderId="1" xfId="0" applyNumberFormat="1" applyFont="1" applyFill="1" applyBorder="1" applyAlignment="1">
      <alignment horizontal="center"/>
    </xf>
    <xf numFmtId="1" fontId="22" fillId="0" borderId="0" xfId="0" applyNumberFormat="1" applyFont="1" applyBorder="1"/>
    <xf numFmtId="1" fontId="22" fillId="0" borderId="0" xfId="0" applyNumberFormat="1" applyFont="1" applyBorder="1" applyAlignment="1">
      <alignment horizontal="center"/>
    </xf>
    <xf numFmtId="0" fontId="23" fillId="0" borderId="0" xfId="0" applyFont="1" applyBorder="1"/>
    <xf numFmtId="0" fontId="23" fillId="6" borderId="1"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wrapText="1"/>
    </xf>
    <xf numFmtId="0" fontId="23" fillId="7" borderId="1" xfId="0" applyFont="1" applyFill="1" applyBorder="1" applyAlignment="1">
      <alignment horizontal="center" vertical="center" wrapText="1"/>
    </xf>
    <xf numFmtId="0" fontId="23" fillId="0" borderId="16" xfId="0" applyFont="1" applyBorder="1" applyAlignment="1">
      <alignment vertical="center"/>
    </xf>
    <xf numFmtId="0" fontId="23" fillId="0" borderId="1" xfId="0" applyFont="1" applyBorder="1" applyAlignment="1">
      <alignment horizontal="center" vertical="center"/>
    </xf>
    <xf numFmtId="0" fontId="22" fillId="0" borderId="1" xfId="0" applyFont="1" applyBorder="1" applyAlignment="1">
      <alignment horizontal="center" vertical="center"/>
    </xf>
    <xf numFmtId="0" fontId="23" fillId="0" borderId="1" xfId="0" applyFont="1" applyBorder="1" applyAlignment="1">
      <alignment horizontal="center"/>
    </xf>
    <xf numFmtId="0" fontId="23" fillId="0" borderId="16" xfId="0" applyFont="1" applyBorder="1" applyAlignment="1">
      <alignment horizontal="center"/>
    </xf>
    <xf numFmtId="0" fontId="23" fillId="0" borderId="22" xfId="0" applyFont="1" applyBorder="1" applyAlignment="1">
      <alignment horizontal="center" vertical="center" wrapText="1"/>
    </xf>
    <xf numFmtId="0" fontId="22" fillId="0" borderId="17" xfId="0" applyFont="1" applyBorder="1" applyAlignment="1">
      <alignment horizontal="center" vertical="center" wrapText="1"/>
    </xf>
    <xf numFmtId="0" fontId="22"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23" fillId="0" borderId="0" xfId="0" applyFont="1" applyBorder="1" applyAlignment="1">
      <alignment horizontal="right" wrapText="1"/>
    </xf>
    <xf numFmtId="0" fontId="23" fillId="0" borderId="17" xfId="0" applyFont="1" applyBorder="1" applyAlignment="1">
      <alignment horizontal="right" vertical="center" wrapText="1"/>
    </xf>
    <xf numFmtId="0" fontId="0" fillId="0" borderId="1" xfId="0" applyBorder="1"/>
    <xf numFmtId="0" fontId="0" fillId="8" borderId="1" xfId="0" applyFill="1" applyBorder="1"/>
    <xf numFmtId="0" fontId="0" fillId="8" borderId="1" xfId="0" applyFill="1" applyBorder="1" applyAlignment="1">
      <alignment horizontal="center" wrapText="1"/>
    </xf>
    <xf numFmtId="0" fontId="0" fillId="0" borderId="1" xfId="0" applyFill="1" applyBorder="1"/>
    <xf numFmtId="168" fontId="19" fillId="0" borderId="1" xfId="2" applyNumberFormat="1" applyFont="1" applyFill="1" applyBorder="1"/>
    <xf numFmtId="169" fontId="19" fillId="0" borderId="1" xfId="2" applyNumberFormat="1" applyFont="1" applyFill="1" applyBorder="1"/>
    <xf numFmtId="0" fontId="0" fillId="0" borderId="0" xfId="0" applyFill="1"/>
    <xf numFmtId="0" fontId="0" fillId="0" borderId="1" xfId="0" applyFont="1" applyFill="1" applyBorder="1"/>
    <xf numFmtId="0" fontId="0" fillId="0" borderId="0" xfId="0" applyFont="1" applyFill="1"/>
    <xf numFmtId="0" fontId="21" fillId="0" borderId="1" xfId="0" applyFont="1" applyBorder="1"/>
    <xf numFmtId="168" fontId="21" fillId="0" borderId="1" xfId="0" applyNumberFormat="1" applyFont="1" applyBorder="1"/>
    <xf numFmtId="169" fontId="21" fillId="0" borderId="1" xfId="0" applyNumberFormat="1" applyFont="1" applyBorder="1"/>
    <xf numFmtId="0" fontId="0" fillId="8" borderId="1" xfId="0" applyFill="1" applyBorder="1" applyAlignment="1">
      <alignment horizontal="center" vertical="center"/>
    </xf>
    <xf numFmtId="0" fontId="0" fillId="8" borderId="1" xfId="0" applyFill="1" applyBorder="1" applyAlignment="1">
      <alignment vertical="center"/>
    </xf>
    <xf numFmtId="0" fontId="0" fillId="8" borderId="1" xfId="0" applyFill="1" applyBorder="1" applyAlignment="1">
      <alignment horizontal="center" vertical="center" wrapText="1"/>
    </xf>
    <xf numFmtId="0" fontId="0" fillId="0" borderId="1" xfId="0" applyFill="1" applyBorder="1" applyAlignment="1">
      <alignment horizontal="center" vertical="center"/>
    </xf>
    <xf numFmtId="168" fontId="19" fillId="0" borderId="1" xfId="3" applyNumberFormat="1" applyFont="1" applyFill="1" applyBorder="1" applyAlignment="1">
      <alignment horizontal="center"/>
    </xf>
    <xf numFmtId="169" fontId="19" fillId="0" borderId="1" xfId="2" applyNumberFormat="1" applyFont="1" applyFill="1" applyBorder="1"/>
    <xf numFmtId="168" fontId="19" fillId="0" borderId="1" xfId="3" applyNumberFormat="1" applyFont="1" applyFill="1" applyBorder="1" applyAlignment="1">
      <alignment horizontal="center" vertical="center"/>
    </xf>
    <xf numFmtId="0" fontId="0" fillId="0" borderId="1" xfId="0" applyFill="1" applyBorder="1" applyAlignment="1">
      <alignment wrapText="1"/>
    </xf>
    <xf numFmtId="0" fontId="0" fillId="0" borderId="1" xfId="0" applyFont="1" applyFill="1" applyBorder="1" applyAlignment="1">
      <alignment horizontal="center" vertical="center"/>
    </xf>
    <xf numFmtId="0" fontId="21" fillId="0" borderId="1" xfId="0" applyFont="1" applyBorder="1" applyAlignment="1">
      <alignment horizontal="center" vertical="center"/>
    </xf>
    <xf numFmtId="168" fontId="21" fillId="0" borderId="1" xfId="2" applyNumberFormat="1" applyFont="1" applyFill="1" applyBorder="1" applyAlignment="1">
      <alignment horizontal="center"/>
    </xf>
    <xf numFmtId="168" fontId="21" fillId="0" borderId="1" xfId="2" applyNumberFormat="1" applyFont="1" applyBorder="1" applyAlignment="1">
      <alignment horizontal="center"/>
    </xf>
    <xf numFmtId="0" fontId="0" fillId="9" borderId="1" xfId="0" applyFill="1" applyBorder="1" applyAlignment="1">
      <alignment horizontal="center" vertical="center"/>
    </xf>
    <xf numFmtId="0" fontId="0" fillId="9" borderId="1" xfId="0" applyFill="1" applyBorder="1"/>
    <xf numFmtId="168" fontId="19" fillId="9" borderId="1" xfId="3" applyNumberFormat="1" applyFont="1" applyFill="1" applyBorder="1" applyAlignment="1">
      <alignment horizontal="center" vertical="center"/>
    </xf>
    <xf numFmtId="169" fontId="19" fillId="9" borderId="1" xfId="2" applyNumberFormat="1" applyFont="1" applyFill="1" applyBorder="1"/>
    <xf numFmtId="0" fontId="0" fillId="9" borderId="0" xfId="0" applyFill="1"/>
    <xf numFmtId="168" fontId="19" fillId="9" borderId="1" xfId="2" applyNumberFormat="1" applyFont="1" applyFill="1" applyBorder="1"/>
    <xf numFmtId="169" fontId="19" fillId="9" borderId="1" xfId="2" applyNumberFormat="1" applyFont="1" applyFill="1" applyBorder="1"/>
    <xf numFmtId="0" fontId="22" fillId="0" borderId="17" xfId="0" applyFont="1" applyBorder="1" applyAlignment="1">
      <alignment horizontal="center" vertical="center"/>
    </xf>
    <xf numFmtId="0" fontId="23" fillId="0" borderId="19" xfId="0" applyFont="1" applyBorder="1" applyAlignment="1">
      <alignment horizontal="right" vertical="center"/>
    </xf>
    <xf numFmtId="0" fontId="23" fillId="0" borderId="17" xfId="0" applyFont="1" applyBorder="1" applyAlignment="1">
      <alignment horizontal="right" vertical="center"/>
    </xf>
    <xf numFmtId="0" fontId="23" fillId="0" borderId="2" xfId="0" applyFont="1" applyBorder="1" applyAlignment="1">
      <alignment horizontal="center" vertical="center"/>
    </xf>
    <xf numFmtId="0" fontId="23" fillId="0" borderId="1" xfId="0" applyFont="1" applyFill="1" applyBorder="1" applyAlignment="1">
      <alignment horizontal="center" vertical="center"/>
    </xf>
    <xf numFmtId="0" fontId="22" fillId="0" borderId="1" xfId="0" applyFont="1" applyFill="1" applyBorder="1" applyAlignment="1">
      <alignment horizontal="center" vertical="center"/>
    </xf>
    <xf numFmtId="9" fontId="23" fillId="0" borderId="84" xfId="3" applyFont="1" applyBorder="1" applyAlignment="1">
      <alignment horizontal="center" vertical="center"/>
    </xf>
    <xf numFmtId="1" fontId="23" fillId="0" borderId="1" xfId="0" applyNumberFormat="1" applyFont="1" applyBorder="1" applyAlignment="1">
      <alignment horizontal="center" vertical="center" wrapText="1"/>
    </xf>
    <xf numFmtId="0" fontId="22" fillId="0" borderId="16" xfId="0" applyFont="1" applyFill="1" applyBorder="1" applyAlignment="1">
      <alignment vertical="center"/>
    </xf>
    <xf numFmtId="0" fontId="23" fillId="0" borderId="17" xfId="0" applyFont="1" applyFill="1" applyBorder="1" applyAlignment="1">
      <alignment horizontal="right" vertical="center" wrapText="1"/>
    </xf>
    <xf numFmtId="0" fontId="22" fillId="0" borderId="17" xfId="0" applyFont="1" applyFill="1" applyBorder="1" applyAlignment="1">
      <alignment horizontal="center" vertical="center" wrapText="1"/>
    </xf>
    <xf numFmtId="0" fontId="23" fillId="0" borderId="17" xfId="0" applyFont="1" applyFill="1" applyBorder="1" applyAlignment="1">
      <alignment horizontal="right" vertical="center"/>
    </xf>
    <xf numFmtId="9" fontId="23" fillId="0" borderId="84" xfId="3" applyFont="1" applyFill="1" applyBorder="1" applyAlignment="1">
      <alignment horizontal="center" vertical="center"/>
    </xf>
    <xf numFmtId="0" fontId="22" fillId="0" borderId="0" xfId="0" applyFont="1" applyFill="1" applyBorder="1"/>
    <xf numFmtId="0" fontId="22" fillId="0" borderId="17" xfId="0" applyFont="1" applyBorder="1"/>
    <xf numFmtId="0" fontId="22" fillId="0" borderId="17" xfId="0" applyFont="1" applyBorder="1" applyAlignment="1">
      <alignment wrapText="1"/>
    </xf>
    <xf numFmtId="0" fontId="23" fillId="0" borderId="17" xfId="0" applyFont="1" applyBorder="1"/>
    <xf numFmtId="0" fontId="22" fillId="0" borderId="23" xfId="0" applyFont="1" applyBorder="1" applyAlignment="1">
      <alignment horizontal="right" vertical="center" wrapText="1"/>
    </xf>
    <xf numFmtId="9" fontId="22" fillId="0" borderId="23" xfId="3" applyFont="1" applyBorder="1" applyAlignment="1">
      <alignment horizontal="center" vertical="center"/>
    </xf>
    <xf numFmtId="0" fontId="22" fillId="0" borderId="24" xfId="0" applyFont="1" applyBorder="1" applyAlignment="1">
      <alignment horizontal="right" vertical="center" wrapText="1"/>
    </xf>
    <xf numFmtId="9" fontId="22" fillId="0" borderId="24" xfId="3" applyFont="1" applyBorder="1" applyAlignment="1">
      <alignment horizontal="center" vertical="center"/>
    </xf>
    <xf numFmtId="0" fontId="22" fillId="0" borderId="25" xfId="0" applyFont="1" applyBorder="1" applyAlignment="1">
      <alignment horizontal="right"/>
    </xf>
    <xf numFmtId="9" fontId="22" fillId="0" borderId="25" xfId="3" applyFont="1" applyBorder="1" applyAlignment="1">
      <alignment horizontal="center" vertical="center"/>
    </xf>
    <xf numFmtId="9" fontId="23" fillId="0" borderId="26" xfId="3" applyFont="1" applyBorder="1" applyAlignment="1">
      <alignment horizontal="center" vertical="center"/>
    </xf>
    <xf numFmtId="9" fontId="23" fillId="0" borderId="27" xfId="3" applyFont="1" applyBorder="1" applyAlignment="1">
      <alignment horizontal="center" vertical="center"/>
    </xf>
    <xf numFmtId="0" fontId="23" fillId="0" borderId="28" xfId="0" applyFont="1" applyBorder="1" applyAlignment="1">
      <alignment horizontal="right" vertical="center" wrapText="1"/>
    </xf>
    <xf numFmtId="0" fontId="23" fillId="0" borderId="29" xfId="0" applyFont="1" applyBorder="1" applyAlignment="1">
      <alignment horizontal="center"/>
    </xf>
    <xf numFmtId="0" fontId="23" fillId="0" borderId="30" xfId="0" applyFont="1" applyBorder="1" applyAlignment="1">
      <alignment horizontal="center"/>
    </xf>
    <xf numFmtId="0" fontId="23" fillId="0" borderId="31" xfId="0" applyFont="1" applyBorder="1" applyAlignment="1">
      <alignment horizontal="center"/>
    </xf>
    <xf numFmtId="0" fontId="30" fillId="0" borderId="32" xfId="0" applyFont="1" applyBorder="1" applyAlignment="1">
      <alignment vertical="center" wrapText="1"/>
    </xf>
    <xf numFmtId="0" fontId="31" fillId="0" borderId="33" xfId="0" applyFont="1" applyBorder="1" applyAlignment="1">
      <alignment horizontal="center"/>
    </xf>
    <xf numFmtId="0" fontId="31" fillId="0" borderId="34" xfId="0" applyFont="1" applyBorder="1" applyAlignment="1">
      <alignment horizontal="center"/>
    </xf>
    <xf numFmtId="0" fontId="31" fillId="0" borderId="35" xfId="0" applyFont="1" applyBorder="1" applyAlignment="1">
      <alignment horizontal="center"/>
    </xf>
    <xf numFmtId="0" fontId="31" fillId="0" borderId="0" xfId="0" applyFont="1"/>
    <xf numFmtId="0" fontId="30" fillId="0" borderId="36" xfId="0" applyFont="1" applyBorder="1" applyAlignment="1">
      <alignment vertical="center" wrapText="1"/>
    </xf>
    <xf numFmtId="0" fontId="31" fillId="0" borderId="37" xfId="0" applyFont="1" applyBorder="1" applyAlignment="1">
      <alignment horizontal="center"/>
    </xf>
    <xf numFmtId="0" fontId="31" fillId="0" borderId="38" xfId="0" applyFont="1" applyBorder="1" applyAlignment="1">
      <alignment horizontal="center"/>
    </xf>
    <xf numFmtId="0" fontId="31" fillId="0" borderId="39" xfId="0" applyFont="1" applyBorder="1" applyAlignment="1">
      <alignment horizontal="center"/>
    </xf>
    <xf numFmtId="0" fontId="30" fillId="0" borderId="40" xfId="0" applyFont="1" applyBorder="1" applyAlignment="1">
      <alignment vertical="center" wrapText="1"/>
    </xf>
    <xf numFmtId="0" fontId="31" fillId="0" borderId="41" xfId="0" applyFont="1" applyBorder="1" applyAlignment="1">
      <alignment horizontal="center"/>
    </xf>
    <xf numFmtId="0" fontId="31" fillId="0" borderId="42" xfId="0" applyFont="1" applyBorder="1" applyAlignment="1">
      <alignment horizontal="center"/>
    </xf>
    <xf numFmtId="0" fontId="32" fillId="0" borderId="27" xfId="0" applyFont="1" applyBorder="1" applyAlignment="1">
      <alignment horizontal="right" vertical="center" wrapText="1"/>
    </xf>
    <xf numFmtId="0" fontId="33" fillId="0" borderId="32" xfId="0" applyFont="1" applyBorder="1" applyAlignment="1">
      <alignment horizontal="center" vertical="center" wrapText="1"/>
    </xf>
    <xf numFmtId="0" fontId="33" fillId="0" borderId="36" xfId="0" applyFont="1" applyBorder="1" applyAlignment="1">
      <alignment horizontal="center" vertical="center" wrapText="1"/>
    </xf>
    <xf numFmtId="0" fontId="33" fillId="0" borderId="40" xfId="0" applyFont="1" applyBorder="1" applyAlignment="1">
      <alignment horizontal="center" vertical="center" wrapText="1"/>
    </xf>
    <xf numFmtId="0" fontId="34" fillId="0" borderId="13" xfId="0" applyFont="1" applyBorder="1"/>
    <xf numFmtId="0" fontId="34" fillId="0" borderId="43" xfId="0" applyFont="1" applyBorder="1"/>
    <xf numFmtId="0" fontId="34" fillId="0" borderId="44" xfId="0" applyFont="1" applyBorder="1"/>
    <xf numFmtId="0" fontId="34" fillId="0" borderId="27" xfId="0" applyFont="1" applyBorder="1"/>
    <xf numFmtId="0" fontId="34" fillId="0" borderId="0" xfId="0" applyFont="1"/>
    <xf numFmtId="0" fontId="35" fillId="0" borderId="45" xfId="0" applyFont="1" applyBorder="1" applyAlignment="1">
      <alignment horizontal="center" vertical="center" wrapText="1"/>
    </xf>
    <xf numFmtId="9" fontId="22" fillId="0" borderId="0" xfId="3" applyFont="1"/>
    <xf numFmtId="9" fontId="36" fillId="0" borderId="0" xfId="3" applyFont="1"/>
    <xf numFmtId="0" fontId="31" fillId="0" borderId="42" xfId="0" quotePrefix="1" applyFont="1" applyBorder="1" applyAlignment="1">
      <alignment horizontal="center"/>
    </xf>
    <xf numFmtId="0" fontId="31" fillId="0" borderId="33" xfId="0" quotePrefix="1" applyFont="1" applyBorder="1" applyAlignment="1">
      <alignment horizontal="center"/>
    </xf>
    <xf numFmtId="0" fontId="31" fillId="0" borderId="34" xfId="0" quotePrefix="1" applyFont="1" applyBorder="1" applyAlignment="1">
      <alignment horizontal="center"/>
    </xf>
    <xf numFmtId="0" fontId="31" fillId="0" borderId="39" xfId="0" quotePrefix="1" applyFont="1" applyBorder="1" applyAlignment="1">
      <alignment horizontal="center"/>
    </xf>
    <xf numFmtId="0" fontId="31" fillId="0" borderId="38" xfId="0" quotePrefix="1" applyFont="1" applyBorder="1" applyAlignment="1">
      <alignment horizontal="center"/>
    </xf>
    <xf numFmtId="0" fontId="31" fillId="0" borderId="41" xfId="0" quotePrefix="1" applyFont="1" applyBorder="1" applyAlignment="1">
      <alignment horizontal="center"/>
    </xf>
    <xf numFmtId="0" fontId="31" fillId="0" borderId="46" xfId="0" quotePrefix="1" applyFont="1" applyBorder="1" applyAlignment="1">
      <alignment horizontal="center"/>
    </xf>
    <xf numFmtId="9" fontId="28" fillId="0" borderId="0" xfId="0" applyNumberFormat="1" applyFont="1"/>
    <xf numFmtId="0" fontId="31" fillId="0" borderId="0" xfId="0" applyFont="1" applyBorder="1" applyAlignment="1">
      <alignment horizontal="left" vertical="center"/>
    </xf>
    <xf numFmtId="0" fontId="0" fillId="0" borderId="0" xfId="0" applyBorder="1"/>
    <xf numFmtId="0" fontId="23" fillId="0" borderId="0" xfId="0" applyFont="1" applyBorder="1" applyAlignment="1">
      <alignment vertical="center"/>
    </xf>
    <xf numFmtId="0" fontId="23" fillId="0" borderId="0" xfId="0" applyFont="1" applyBorder="1" applyAlignment="1">
      <alignment horizontal="right" vertical="center" wrapText="1"/>
    </xf>
    <xf numFmtId="0" fontId="22" fillId="0" borderId="0" xfId="0" applyFont="1" applyBorder="1" applyAlignment="1">
      <alignment vertical="top"/>
    </xf>
    <xf numFmtId="0" fontId="22" fillId="0" borderId="0" xfId="0" applyFont="1" applyBorder="1" applyAlignment="1">
      <alignment vertical="top" wrapText="1"/>
    </xf>
    <xf numFmtId="0" fontId="0" fillId="0" borderId="0" xfId="0" applyAlignment="1">
      <alignment vertical="top"/>
    </xf>
    <xf numFmtId="0" fontId="37" fillId="0" borderId="0" xfId="0" applyFont="1" applyAlignment="1">
      <alignment horizontal="center"/>
    </xf>
    <xf numFmtId="0" fontId="31" fillId="0" borderId="37" xfId="0" quotePrefix="1" applyFont="1" applyBorder="1" applyAlignment="1">
      <alignment horizontal="center"/>
    </xf>
    <xf numFmtId="0" fontId="37" fillId="0" borderId="0" xfId="0" applyFont="1" applyAlignment="1"/>
    <xf numFmtId="0" fontId="34" fillId="0" borderId="0" xfId="0" applyFont="1" applyAlignment="1"/>
    <xf numFmtId="0" fontId="37" fillId="10" borderId="27" xfId="0" applyFont="1" applyFill="1" applyBorder="1" applyAlignment="1">
      <alignment horizontal="center"/>
    </xf>
    <xf numFmtId="0" fontId="37" fillId="10" borderId="27" xfId="0" applyFont="1" applyFill="1" applyBorder="1" applyAlignment="1">
      <alignment horizontal="center" wrapText="1"/>
    </xf>
    <xf numFmtId="0" fontId="38" fillId="0" borderId="27" xfId="0" applyFont="1" applyFill="1" applyBorder="1" applyAlignment="1">
      <alignment vertical="center" wrapText="1"/>
    </xf>
    <xf numFmtId="168" fontId="38" fillId="0" borderId="27" xfId="3" applyNumberFormat="1" applyFont="1" applyBorder="1" applyAlignment="1">
      <alignment horizontal="center" vertical="center" wrapText="1"/>
    </xf>
    <xf numFmtId="167" fontId="38" fillId="0" borderId="27" xfId="0" applyNumberFormat="1" applyFont="1" applyBorder="1" applyAlignment="1">
      <alignment horizontal="center" vertical="center" wrapText="1"/>
    </xf>
    <xf numFmtId="0" fontId="39" fillId="0" borderId="27" xfId="0" applyFont="1" applyFill="1" applyBorder="1" applyAlignment="1">
      <alignment horizontal="center" vertical="center" wrapText="1"/>
    </xf>
    <xf numFmtId="166" fontId="38" fillId="0" borderId="27" xfId="0" applyNumberFormat="1" applyFont="1" applyBorder="1" applyAlignment="1">
      <alignment horizontal="center" vertical="center" wrapText="1"/>
    </xf>
    <xf numFmtId="0" fontId="35" fillId="0" borderId="26" xfId="0" applyFont="1" applyBorder="1" applyAlignment="1">
      <alignment horizontal="center"/>
    </xf>
    <xf numFmtId="0" fontId="35" fillId="0" borderId="27" xfId="0" applyFont="1" applyBorder="1" applyAlignment="1">
      <alignment horizontal="center"/>
    </xf>
    <xf numFmtId="0" fontId="33" fillId="0" borderId="47" xfId="0" applyFont="1" applyBorder="1" applyAlignment="1">
      <alignment horizontal="center"/>
    </xf>
    <xf numFmtId="0" fontId="33" fillId="0" borderId="45" xfId="0" applyFont="1" applyBorder="1" applyAlignment="1">
      <alignment horizontal="center"/>
    </xf>
    <xf numFmtId="0" fontId="33" fillId="0" borderId="48" xfId="0" applyFont="1" applyFill="1" applyBorder="1" applyAlignment="1">
      <alignment horizontal="center"/>
    </xf>
    <xf numFmtId="0" fontId="33" fillId="0" borderId="40" xfId="0" applyFont="1" applyFill="1" applyBorder="1" applyAlignment="1">
      <alignment horizontal="center"/>
    </xf>
    <xf numFmtId="0" fontId="33" fillId="0" borderId="48" xfId="0" applyFont="1" applyBorder="1" applyAlignment="1">
      <alignment horizontal="center"/>
    </xf>
    <xf numFmtId="0" fontId="33" fillId="0" borderId="40" xfId="0" applyFont="1" applyBorder="1" applyAlignment="1">
      <alignment horizontal="center"/>
    </xf>
    <xf numFmtId="0" fontId="35" fillId="11" borderId="49" xfId="0" applyFont="1" applyFill="1" applyBorder="1" applyAlignment="1">
      <alignment horizontal="center"/>
    </xf>
    <xf numFmtId="0" fontId="35" fillId="11" borderId="50" xfId="0" applyFont="1" applyFill="1" applyBorder="1" applyAlignment="1">
      <alignment horizontal="center"/>
    </xf>
    <xf numFmtId="0" fontId="23" fillId="0" borderId="26" xfId="0" applyFont="1" applyBorder="1"/>
    <xf numFmtId="0" fontId="23" fillId="0" borderId="27" xfId="0" applyFont="1" applyBorder="1" applyAlignment="1">
      <alignment horizontal="center"/>
    </xf>
    <xf numFmtId="0" fontId="23" fillId="0" borderId="51" xfId="0" applyFont="1" applyBorder="1" applyAlignment="1">
      <alignment horizontal="center"/>
    </xf>
    <xf numFmtId="9" fontId="22" fillId="0" borderId="0" xfId="0" applyNumberFormat="1" applyFont="1" applyAlignment="1">
      <alignment horizontal="center"/>
    </xf>
    <xf numFmtId="0" fontId="40" fillId="0" borderId="49" xfId="0" applyFont="1" applyFill="1" applyBorder="1" applyAlignment="1">
      <alignment horizontal="center" vertical="center" wrapText="1"/>
    </xf>
    <xf numFmtId="0" fontId="41" fillId="10" borderId="27" xfId="0" applyFont="1" applyFill="1" applyBorder="1" applyAlignment="1">
      <alignment horizontal="center"/>
    </xf>
    <xf numFmtId="0" fontId="41" fillId="10" borderId="27" xfId="0" applyFont="1" applyFill="1" applyBorder="1" applyAlignment="1">
      <alignment horizontal="center" wrapText="1"/>
    </xf>
    <xf numFmtId="0" fontId="42" fillId="0" borderId="27" xfId="0" applyFont="1" applyFill="1" applyBorder="1" applyAlignment="1">
      <alignment vertical="center" wrapText="1"/>
    </xf>
    <xf numFmtId="168" fontId="42" fillId="0" borderId="27" xfId="3" applyNumberFormat="1" applyFont="1" applyBorder="1" applyAlignment="1">
      <alignment horizontal="center" vertical="center" wrapText="1"/>
    </xf>
    <xf numFmtId="167" fontId="42" fillId="0" borderId="27" xfId="0" applyNumberFormat="1" applyFont="1" applyBorder="1" applyAlignment="1">
      <alignment horizontal="center" vertical="center" wrapText="1"/>
    </xf>
    <xf numFmtId="167" fontId="40" fillId="11" borderId="27" xfId="0" applyNumberFormat="1" applyFont="1" applyFill="1" applyBorder="1" applyAlignment="1">
      <alignment horizontal="center" vertical="center" wrapText="1"/>
    </xf>
    <xf numFmtId="0" fontId="35" fillId="13" borderId="45" xfId="0" applyFont="1" applyFill="1" applyBorder="1" applyAlignment="1">
      <alignment horizontal="center" vertical="center" wrapText="1"/>
    </xf>
    <xf numFmtId="0" fontId="33" fillId="13" borderId="32" xfId="0" applyFont="1" applyFill="1" applyBorder="1" applyAlignment="1">
      <alignment horizontal="center" vertical="center" wrapText="1"/>
    </xf>
    <xf numFmtId="0" fontId="33" fillId="13" borderId="36" xfId="0" applyFont="1" applyFill="1" applyBorder="1" applyAlignment="1">
      <alignment horizontal="center" vertical="center" wrapText="1"/>
    </xf>
    <xf numFmtId="0" fontId="33" fillId="13" borderId="40" xfId="0" applyFont="1" applyFill="1" applyBorder="1" applyAlignment="1">
      <alignment horizontal="center" vertical="center" wrapText="1"/>
    </xf>
    <xf numFmtId="0" fontId="32" fillId="13" borderId="27" xfId="0" applyFont="1" applyFill="1" applyBorder="1" applyAlignment="1">
      <alignment horizontal="right" vertical="center" wrapText="1"/>
    </xf>
    <xf numFmtId="0" fontId="49" fillId="0" borderId="45" xfId="0" applyFont="1" applyBorder="1" applyAlignment="1">
      <alignment horizontal="center" vertical="center" wrapText="1"/>
    </xf>
    <xf numFmtId="0" fontId="50" fillId="0" borderId="32" xfId="0" applyFont="1" applyBorder="1" applyAlignment="1">
      <alignment horizontal="center" vertical="center" wrapText="1"/>
    </xf>
    <xf numFmtId="0" fontId="50" fillId="0" borderId="36" xfId="0" applyFont="1" applyBorder="1" applyAlignment="1">
      <alignment horizontal="center" vertical="center" wrapText="1"/>
    </xf>
    <xf numFmtId="0" fontId="50" fillId="0" borderId="40" xfId="0" applyFont="1" applyBorder="1" applyAlignment="1">
      <alignment horizontal="center" vertical="center" wrapText="1"/>
    </xf>
    <xf numFmtId="0" fontId="51" fillId="0" borderId="27" xfId="0" applyFont="1" applyBorder="1" applyAlignment="1">
      <alignment horizontal="right" vertical="center" wrapText="1"/>
    </xf>
    <xf numFmtId="0" fontId="43" fillId="0" borderId="0" xfId="0" applyFont="1" applyAlignment="1">
      <alignment horizontal="center" vertical="center"/>
    </xf>
    <xf numFmtId="0" fontId="43" fillId="0" borderId="14" xfId="0" applyFont="1" applyBorder="1" applyAlignment="1">
      <alignment horizontal="center" vertical="center"/>
    </xf>
    <xf numFmtId="0" fontId="0" fillId="0" borderId="0" xfId="0"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0" fillId="0" borderId="0" xfId="0" applyAlignment="1">
      <alignment horizontal="left" wrapText="1"/>
    </xf>
    <xf numFmtId="0" fontId="0" fillId="0" borderId="52" xfId="0" applyBorder="1" applyAlignment="1">
      <alignment horizontal="left" vertical="center" wrapText="1"/>
    </xf>
    <xf numFmtId="0" fontId="0" fillId="0" borderId="53" xfId="0" applyBorder="1" applyAlignment="1">
      <alignment horizontal="left" vertical="center" wrapText="1"/>
    </xf>
    <xf numFmtId="0" fontId="0" fillId="0" borderId="54" xfId="0" applyBorder="1" applyAlignment="1">
      <alignment horizontal="left" vertical="center" wrapText="1"/>
    </xf>
    <xf numFmtId="0" fontId="0" fillId="0" borderId="52"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21" xfId="0" applyBorder="1" applyAlignment="1">
      <alignment horizontal="center" vertical="center"/>
    </xf>
    <xf numFmtId="0" fontId="0" fillId="0" borderId="56" xfId="0" applyBorder="1" applyAlignment="1">
      <alignment horizontal="center" vertical="center"/>
    </xf>
    <xf numFmtId="0" fontId="0" fillId="0" borderId="0" xfId="0" applyAlignment="1">
      <alignment horizontal="center" wrapText="1"/>
    </xf>
    <xf numFmtId="0" fontId="0" fillId="0" borderId="53" xfId="0" applyBorder="1" applyAlignment="1">
      <alignment horizontal="center" vertical="center"/>
    </xf>
    <xf numFmtId="0" fontId="23" fillId="0" borderId="1" xfId="0" applyFont="1" applyBorder="1" applyAlignment="1">
      <alignment horizontal="center" vertical="center"/>
    </xf>
    <xf numFmtId="0" fontId="22" fillId="0" borderId="2" xfId="0" applyFont="1" applyBorder="1" applyAlignment="1">
      <alignment horizontal="center" vertical="center" wrapText="1"/>
    </xf>
    <xf numFmtId="0" fontId="22" fillId="0" borderId="22" xfId="0" applyFont="1" applyBorder="1" applyAlignment="1">
      <alignment horizontal="center" vertical="center" wrapText="1"/>
    </xf>
    <xf numFmtId="0" fontId="22" fillId="0" borderId="2" xfId="0" applyFont="1" applyBorder="1" applyAlignment="1">
      <alignment horizontal="center" vertical="center"/>
    </xf>
    <xf numFmtId="0" fontId="22" fillId="0" borderId="22" xfId="0" applyFont="1" applyBorder="1" applyAlignment="1">
      <alignment horizontal="center" vertical="center"/>
    </xf>
    <xf numFmtId="0" fontId="22" fillId="0" borderId="1" xfId="0" applyFont="1" applyBorder="1" applyAlignment="1">
      <alignment horizontal="center"/>
    </xf>
    <xf numFmtId="0" fontId="22" fillId="0" borderId="1" xfId="0" applyFont="1" applyBorder="1" applyAlignment="1">
      <alignment horizontal="center" vertical="center"/>
    </xf>
    <xf numFmtId="0" fontId="22" fillId="0" borderId="1" xfId="0" applyFont="1" applyBorder="1" applyAlignment="1">
      <alignment horizontal="left"/>
    </xf>
    <xf numFmtId="0" fontId="23" fillId="0" borderId="57" xfId="0" applyFont="1" applyBorder="1" applyAlignment="1">
      <alignment horizontal="center"/>
    </xf>
    <xf numFmtId="0" fontId="23" fillId="0" borderId="14" xfId="0" applyFont="1" applyBorder="1" applyAlignment="1">
      <alignment horizontal="center"/>
    </xf>
    <xf numFmtId="0" fontId="22" fillId="0" borderId="16" xfId="0" applyFont="1" applyBorder="1" applyAlignment="1">
      <alignment horizontal="center"/>
    </xf>
    <xf numFmtId="0" fontId="22" fillId="0" borderId="17" xfId="0" applyFont="1" applyBorder="1" applyAlignment="1">
      <alignment horizontal="center"/>
    </xf>
    <xf numFmtId="0" fontId="22" fillId="0" borderId="19" xfId="0" applyFont="1" applyBorder="1" applyAlignment="1">
      <alignment horizontal="center"/>
    </xf>
    <xf numFmtId="0" fontId="35" fillId="0" borderId="0" xfId="0" applyFont="1" applyAlignment="1">
      <alignment horizontal="center"/>
    </xf>
    <xf numFmtId="0" fontId="23" fillId="0" borderId="14" xfId="0" applyFont="1" applyBorder="1" applyAlignment="1">
      <alignment horizontal="center" vertical="center"/>
    </xf>
    <xf numFmtId="0" fontId="22" fillId="0" borderId="0" xfId="0" applyFont="1" applyAlignment="1">
      <alignment horizontal="left" vertical="center" wrapText="1"/>
    </xf>
    <xf numFmtId="0" fontId="22" fillId="0" borderId="0" xfId="0" applyFont="1" applyAlignment="1">
      <alignment horizontal="left" vertical="center"/>
    </xf>
    <xf numFmtId="0" fontId="23" fillId="0" borderId="1"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3" fillId="0" borderId="19" xfId="0" applyFont="1" applyBorder="1" applyAlignment="1">
      <alignment horizontal="center"/>
    </xf>
    <xf numFmtId="0" fontId="23" fillId="0" borderId="2" xfId="0" applyFont="1" applyBorder="1" applyAlignment="1">
      <alignment horizontal="center" vertical="center" wrapText="1"/>
    </xf>
    <xf numFmtId="0" fontId="23" fillId="0" borderId="53" xfId="0" applyFont="1" applyBorder="1" applyAlignment="1">
      <alignment horizontal="center" vertical="center" wrapText="1"/>
    </xf>
    <xf numFmtId="0" fontId="23" fillId="0" borderId="22" xfId="0" applyFont="1" applyBorder="1" applyAlignment="1">
      <alignment horizontal="center" vertical="center" wrapText="1"/>
    </xf>
    <xf numFmtId="0" fontId="44" fillId="0" borderId="58" xfId="0" applyFont="1" applyBorder="1" applyAlignment="1">
      <alignment horizontal="center" vertical="center" wrapText="1"/>
    </xf>
    <xf numFmtId="0" fontId="44" fillId="0" borderId="59" xfId="0" applyFont="1" applyBorder="1" applyAlignment="1">
      <alignment horizontal="center" vertical="center" wrapText="1"/>
    </xf>
    <xf numFmtId="0" fontId="44" fillId="0" borderId="12" xfId="0" applyFont="1" applyBorder="1" applyAlignment="1">
      <alignment horizontal="center" vertical="center" wrapText="1"/>
    </xf>
    <xf numFmtId="0" fontId="44" fillId="0" borderId="60" xfId="0" applyFont="1" applyBorder="1" applyAlignment="1">
      <alignment horizontal="center" vertical="center" wrapText="1"/>
    </xf>
    <xf numFmtId="0" fontId="44" fillId="0" borderId="61" xfId="0" applyFont="1" applyBorder="1" applyAlignment="1">
      <alignment horizontal="center" vertical="center" wrapText="1"/>
    </xf>
    <xf numFmtId="0" fontId="44" fillId="0" borderId="62" xfId="0" applyFont="1" applyBorder="1" applyAlignment="1">
      <alignment horizontal="center" vertical="center" wrapText="1"/>
    </xf>
    <xf numFmtId="0" fontId="27" fillId="0" borderId="16" xfId="0" applyFont="1" applyBorder="1" applyAlignment="1">
      <alignment horizontal="center" vertical="center" wrapText="1"/>
    </xf>
    <xf numFmtId="0" fontId="27" fillId="0" borderId="19"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63" xfId="0" applyFont="1" applyBorder="1" applyAlignment="1">
      <alignment horizontal="center" vertical="center" wrapText="1"/>
    </xf>
    <xf numFmtId="0" fontId="22" fillId="0" borderId="0" xfId="0" quotePrefix="1" applyFont="1" applyBorder="1" applyAlignment="1">
      <alignment horizontal="left"/>
    </xf>
    <xf numFmtId="0" fontId="22" fillId="0" borderId="0" xfId="0" quotePrefix="1" applyFont="1" applyBorder="1" applyAlignment="1">
      <alignment horizontal="right"/>
    </xf>
    <xf numFmtId="0" fontId="23" fillId="0" borderId="0" xfId="0" applyFont="1" applyAlignment="1">
      <alignment horizontal="left" wrapText="1"/>
    </xf>
    <xf numFmtId="0" fontId="22" fillId="0" borderId="0" xfId="0" applyFont="1" applyBorder="1" applyAlignment="1">
      <alignment horizontal="left" wrapText="1"/>
    </xf>
    <xf numFmtId="0" fontId="22" fillId="0" borderId="0" xfId="0" applyFont="1" applyBorder="1" applyAlignment="1">
      <alignment horizontal="center" vertical="center" wrapText="1"/>
    </xf>
    <xf numFmtId="0" fontId="23" fillId="0" borderId="0" xfId="0" applyFont="1" applyAlignment="1">
      <alignment horizontal="left"/>
    </xf>
    <xf numFmtId="0" fontId="45" fillId="0" borderId="4" xfId="0" applyFont="1" applyBorder="1" applyAlignment="1">
      <alignment horizontal="center" vertical="center" wrapText="1"/>
    </xf>
    <xf numFmtId="0" fontId="45" fillId="0" borderId="64" xfId="0" applyFont="1" applyBorder="1" applyAlignment="1">
      <alignment horizontal="center" vertical="center" wrapText="1"/>
    </xf>
    <xf numFmtId="0" fontId="23" fillId="0" borderId="16" xfId="0" applyFont="1" applyBorder="1" applyAlignment="1">
      <alignment horizontal="center" wrapText="1"/>
    </xf>
    <xf numFmtId="0" fontId="23" fillId="0" borderId="17" xfId="0" applyFont="1" applyBorder="1" applyAlignment="1">
      <alignment horizontal="center" wrapText="1"/>
    </xf>
    <xf numFmtId="0" fontId="23" fillId="0" borderId="65" xfId="0" applyFont="1" applyBorder="1" applyAlignment="1">
      <alignment horizontal="center" wrapText="1"/>
    </xf>
    <xf numFmtId="0" fontId="45" fillId="0" borderId="1" xfId="0" applyFont="1" applyBorder="1" applyAlignment="1">
      <alignment horizontal="center" vertical="center" wrapText="1"/>
    </xf>
    <xf numFmtId="0" fontId="45" fillId="0" borderId="20" xfId="0" applyFont="1" applyBorder="1" applyAlignment="1">
      <alignment horizontal="center" vertical="center" wrapText="1"/>
    </xf>
    <xf numFmtId="0" fontId="45" fillId="0" borderId="22" xfId="0" applyFont="1" applyBorder="1" applyAlignment="1">
      <alignment horizontal="center" vertical="center" wrapText="1"/>
    </xf>
    <xf numFmtId="0" fontId="45" fillId="0" borderId="66" xfId="0" applyFont="1" applyBorder="1" applyAlignment="1">
      <alignment horizontal="center" vertical="center" wrapText="1"/>
    </xf>
    <xf numFmtId="0" fontId="45" fillId="0" borderId="67" xfId="0" applyFont="1" applyBorder="1" applyAlignment="1">
      <alignment horizontal="center" vertical="center" wrapText="1"/>
    </xf>
    <xf numFmtId="0" fontId="45" fillId="0" borderId="68" xfId="0" applyFont="1" applyBorder="1" applyAlignment="1">
      <alignment horizontal="center" vertical="center" wrapText="1"/>
    </xf>
    <xf numFmtId="0" fontId="45" fillId="0" borderId="69" xfId="0" applyFont="1" applyBorder="1" applyAlignment="1">
      <alignment horizontal="center" vertical="center" wrapText="1"/>
    </xf>
    <xf numFmtId="0" fontId="37" fillId="0" borderId="0" xfId="0" applyFont="1" applyAlignment="1">
      <alignment horizontal="center" wrapText="1"/>
    </xf>
    <xf numFmtId="0" fontId="29" fillId="0" borderId="0" xfId="0" applyFont="1" applyAlignment="1">
      <alignment horizontal="center"/>
    </xf>
    <xf numFmtId="0" fontId="7" fillId="0" borderId="16" xfId="0" applyFont="1" applyBorder="1" applyAlignment="1">
      <alignment horizontal="center" vertical="center" wrapText="1"/>
    </xf>
    <xf numFmtId="0" fontId="7" fillId="0" borderId="63" xfId="0" applyFont="1" applyBorder="1" applyAlignment="1">
      <alignment horizontal="center" vertical="center" wrapText="1"/>
    </xf>
    <xf numFmtId="0" fontId="27" fillId="0" borderId="63" xfId="0" applyFont="1" applyBorder="1" applyAlignment="1">
      <alignment horizontal="center" vertical="center" wrapText="1"/>
    </xf>
    <xf numFmtId="0" fontId="22" fillId="0" borderId="16" xfId="0" applyFont="1" applyBorder="1" applyAlignment="1">
      <alignment horizontal="center" vertical="center" wrapText="1"/>
    </xf>
    <xf numFmtId="0" fontId="22" fillId="0" borderId="17" xfId="0" applyFont="1" applyBorder="1" applyAlignment="1">
      <alignment horizontal="center" vertical="center" wrapText="1"/>
    </xf>
    <xf numFmtId="0" fontId="22" fillId="0" borderId="65" xfId="0" applyFont="1" applyBorder="1" applyAlignment="1">
      <alignment horizontal="center" vertical="center" wrapText="1"/>
    </xf>
    <xf numFmtId="0" fontId="5" fillId="0" borderId="2" xfId="0" applyFont="1" applyBorder="1" applyAlignment="1">
      <alignment horizontal="center" vertical="center" wrapText="1"/>
    </xf>
    <xf numFmtId="0" fontId="5" fillId="0" borderId="70" xfId="0" applyFont="1" applyBorder="1" applyAlignment="1">
      <alignment horizontal="center" vertical="center" wrapText="1"/>
    </xf>
    <xf numFmtId="0" fontId="22" fillId="0" borderId="14" xfId="0" applyFont="1" applyBorder="1" applyAlignment="1">
      <alignment horizontal="center"/>
    </xf>
    <xf numFmtId="0" fontId="23" fillId="0" borderId="3" xfId="0" applyFont="1" applyBorder="1" applyAlignment="1">
      <alignment horizontal="center" wrapText="1"/>
    </xf>
    <xf numFmtId="0" fontId="23" fillId="0" borderId="71" xfId="0" applyFont="1" applyBorder="1" applyAlignment="1">
      <alignment horizontal="center" wrapText="1"/>
    </xf>
    <xf numFmtId="0" fontId="45" fillId="0" borderId="16" xfId="0" applyFont="1" applyBorder="1" applyAlignment="1">
      <alignment horizontal="center" vertical="center" wrapText="1"/>
    </xf>
    <xf numFmtId="0" fontId="45" fillId="0" borderId="17" xfId="0" applyFont="1" applyBorder="1" applyAlignment="1">
      <alignment horizontal="center" vertical="center" wrapText="1"/>
    </xf>
    <xf numFmtId="0" fontId="45" fillId="0" borderId="65" xfId="0" applyFont="1" applyBorder="1" applyAlignment="1">
      <alignment horizontal="center" vertical="center" wrapText="1"/>
    </xf>
    <xf numFmtId="0" fontId="23" fillId="0" borderId="0" xfId="0" applyFont="1" applyBorder="1" applyAlignment="1">
      <alignment horizontal="center"/>
    </xf>
    <xf numFmtId="0" fontId="23" fillId="0" borderId="0" xfId="0" applyFont="1" applyAlignment="1">
      <alignment horizontal="center" wrapText="1"/>
    </xf>
    <xf numFmtId="0" fontId="22" fillId="0" borderId="14" xfId="0" applyFont="1" applyBorder="1" applyAlignment="1">
      <alignment horizontal="center" wrapText="1"/>
    </xf>
    <xf numFmtId="0" fontId="34" fillId="0" borderId="72" xfId="0" applyFont="1" applyBorder="1" applyAlignment="1">
      <alignment horizontal="center" vertical="center" textRotation="90" wrapText="1"/>
    </xf>
    <xf numFmtId="0" fontId="34" fillId="0" borderId="73" xfId="0" applyFont="1" applyBorder="1" applyAlignment="1">
      <alignment horizontal="center" vertical="center" textRotation="90"/>
    </xf>
    <xf numFmtId="0" fontId="34" fillId="0" borderId="74" xfId="0" applyFont="1" applyBorder="1" applyAlignment="1">
      <alignment horizontal="center" vertical="center" textRotation="90"/>
    </xf>
    <xf numFmtId="0" fontId="46" fillId="0" borderId="18" xfId="0" applyFont="1" applyBorder="1" applyAlignment="1">
      <alignment horizontal="center" wrapText="1"/>
    </xf>
    <xf numFmtId="0" fontId="22" fillId="0" borderId="75" xfId="0" applyFont="1" applyBorder="1" applyAlignment="1">
      <alignment horizontal="center"/>
    </xf>
    <xf numFmtId="0" fontId="22" fillId="0" borderId="76" xfId="0" applyFont="1" applyBorder="1" applyAlignment="1">
      <alignment horizontal="center"/>
    </xf>
    <xf numFmtId="0" fontId="22" fillId="0" borderId="51" xfId="0" applyFont="1" applyBorder="1" applyAlignment="1">
      <alignment horizontal="center"/>
    </xf>
    <xf numFmtId="0" fontId="13" fillId="0" borderId="14" xfId="0" applyFont="1" applyBorder="1" applyAlignment="1">
      <alignment horizontal="center"/>
    </xf>
    <xf numFmtId="0" fontId="22" fillId="0" borderId="16" xfId="0" applyFont="1" applyBorder="1" applyAlignment="1">
      <alignment horizontal="left"/>
    </xf>
    <xf numFmtId="0" fontId="22" fillId="0" borderId="17" xfId="0" applyFont="1" applyBorder="1" applyAlignment="1">
      <alignment horizontal="left"/>
    </xf>
    <xf numFmtId="0" fontId="22" fillId="0" borderId="19" xfId="0" applyFont="1" applyBorder="1" applyAlignment="1">
      <alignment horizontal="left"/>
    </xf>
    <xf numFmtId="0" fontId="22" fillId="0" borderId="16" xfId="0" applyFont="1" applyBorder="1" applyAlignment="1">
      <alignment horizontal="center" wrapText="1"/>
    </xf>
    <xf numFmtId="0" fontId="22" fillId="0" borderId="17" xfId="0" applyFont="1" applyBorder="1" applyAlignment="1">
      <alignment horizontal="center" wrapText="1"/>
    </xf>
    <xf numFmtId="0" fontId="22" fillId="0" borderId="19" xfId="0" applyFont="1" applyBorder="1" applyAlignment="1">
      <alignment horizontal="center" wrapText="1"/>
    </xf>
    <xf numFmtId="0" fontId="22" fillId="0" borderId="21"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1" xfId="0" applyFont="1" applyBorder="1" applyAlignment="1">
      <alignment horizontal="center"/>
    </xf>
    <xf numFmtId="0" fontId="22" fillId="0" borderId="21" xfId="0" applyFont="1" applyBorder="1" applyAlignment="1">
      <alignment horizontal="center" vertical="center"/>
    </xf>
    <xf numFmtId="0" fontId="22" fillId="0" borderId="19" xfId="0" applyFont="1" applyBorder="1" applyAlignment="1">
      <alignment horizontal="center" vertical="center"/>
    </xf>
    <xf numFmtId="0" fontId="22" fillId="0" borderId="0" xfId="0" applyFont="1" applyBorder="1" applyAlignment="1">
      <alignment horizontal="center"/>
    </xf>
    <xf numFmtId="0" fontId="23" fillId="10" borderId="1" xfId="0" applyFont="1" applyFill="1" applyBorder="1" applyAlignment="1">
      <alignment horizontal="center" vertical="center"/>
    </xf>
    <xf numFmtId="0" fontId="22" fillId="0" borderId="20" xfId="0" applyFont="1" applyBorder="1" applyAlignment="1">
      <alignment horizontal="center" vertical="center"/>
    </xf>
    <xf numFmtId="0" fontId="47" fillId="0" borderId="16" xfId="0" quotePrefix="1" applyFont="1" applyBorder="1" applyAlignment="1">
      <alignment horizontal="center"/>
    </xf>
    <xf numFmtId="0" fontId="47" fillId="0" borderId="17" xfId="0" quotePrefix="1" applyFont="1" applyBorder="1" applyAlignment="1">
      <alignment horizontal="center"/>
    </xf>
    <xf numFmtId="0" fontId="22" fillId="0" borderId="21" xfId="0" applyFont="1" applyBorder="1" applyAlignment="1">
      <alignment horizontal="center" wrapText="1"/>
    </xf>
    <xf numFmtId="0" fontId="22" fillId="0" borderId="1" xfId="0" applyFont="1" applyBorder="1" applyAlignment="1">
      <alignment horizontal="center" wrapText="1"/>
    </xf>
    <xf numFmtId="0" fontId="22" fillId="0" borderId="20" xfId="0" applyFont="1" applyBorder="1" applyAlignment="1">
      <alignment horizontal="center" wrapText="1"/>
    </xf>
    <xf numFmtId="0" fontId="22" fillId="0" borderId="77" xfId="0" applyFont="1" applyBorder="1" applyAlignment="1">
      <alignment horizontal="center" vertical="center" wrapText="1"/>
    </xf>
    <xf numFmtId="0" fontId="22" fillId="0" borderId="77" xfId="0" applyFont="1" applyBorder="1" applyAlignment="1">
      <alignment horizontal="center"/>
    </xf>
    <xf numFmtId="0" fontId="22" fillId="0" borderId="20" xfId="0" applyFont="1" applyBorder="1" applyAlignment="1">
      <alignment horizontal="center" vertical="center" wrapText="1"/>
    </xf>
    <xf numFmtId="0" fontId="2" fillId="0" borderId="0" xfId="0" applyFont="1" applyBorder="1" applyAlignment="1">
      <alignment horizontal="center" wrapText="1"/>
    </xf>
    <xf numFmtId="0" fontId="22" fillId="0" borderId="0" xfId="0" applyFont="1" applyBorder="1" applyAlignment="1">
      <alignment horizontal="center" wrapText="1"/>
    </xf>
    <xf numFmtId="0" fontId="22" fillId="2" borderId="21" xfId="0" applyFont="1" applyFill="1" applyBorder="1" applyAlignment="1">
      <alignment horizontal="center" vertical="center"/>
    </xf>
    <xf numFmtId="0" fontId="22" fillId="2" borderId="1" xfId="0" applyFont="1" applyFill="1" applyBorder="1" applyAlignment="1">
      <alignment horizontal="center" vertical="center"/>
    </xf>
    <xf numFmtId="0" fontId="23" fillId="0" borderId="21" xfId="0" applyFont="1" applyBorder="1" applyAlignment="1">
      <alignment horizontal="center" vertical="center"/>
    </xf>
    <xf numFmtId="0" fontId="23" fillId="0" borderId="19" xfId="0" applyFont="1" applyBorder="1" applyAlignment="1">
      <alignment horizontal="center" vertical="center"/>
    </xf>
    <xf numFmtId="0" fontId="23" fillId="10" borderId="1" xfId="0" applyFont="1" applyFill="1" applyBorder="1" applyAlignment="1">
      <alignment horizontal="center"/>
    </xf>
    <xf numFmtId="0" fontId="2" fillId="0" borderId="0" xfId="0" applyFont="1" applyAlignment="1">
      <alignment horizontal="left" vertical="center" wrapText="1"/>
    </xf>
    <xf numFmtId="0" fontId="22" fillId="0" borderId="78" xfId="0" applyFont="1" applyBorder="1" applyAlignment="1">
      <alignment horizontal="left" vertical="center"/>
    </xf>
    <xf numFmtId="0" fontId="22" fillId="0" borderId="18" xfId="0" applyFont="1" applyBorder="1" applyAlignment="1">
      <alignment horizontal="left" vertical="center"/>
    </xf>
    <xf numFmtId="0" fontId="22" fillId="0" borderId="79" xfId="0" applyFont="1" applyBorder="1" applyAlignment="1">
      <alignment horizontal="left" vertical="center"/>
    </xf>
    <xf numFmtId="0" fontId="13" fillId="0" borderId="0" xfId="0" applyFont="1" applyBorder="1" applyAlignment="1">
      <alignment horizontal="center"/>
    </xf>
    <xf numFmtId="0" fontId="23" fillId="10" borderId="16" xfId="0" applyFont="1" applyFill="1" applyBorder="1" applyAlignment="1">
      <alignment horizontal="center" vertical="center"/>
    </xf>
    <xf numFmtId="0" fontId="23" fillId="10" borderId="17" xfId="0" applyFont="1" applyFill="1" applyBorder="1" applyAlignment="1">
      <alignment horizontal="center" vertical="center"/>
    </xf>
    <xf numFmtId="0" fontId="23" fillId="10" borderId="19" xfId="0" applyFont="1" applyFill="1" applyBorder="1" applyAlignment="1">
      <alignment horizontal="center" vertical="center"/>
    </xf>
    <xf numFmtId="0" fontId="37" fillId="0" borderId="0" xfId="0" applyFont="1" applyBorder="1" applyAlignment="1">
      <alignment horizontal="center" wrapText="1"/>
    </xf>
    <xf numFmtId="0" fontId="22" fillId="0" borderId="0" xfId="0" quotePrefix="1" applyFont="1" applyBorder="1" applyAlignment="1">
      <alignment horizontal="center" wrapText="1"/>
    </xf>
    <xf numFmtId="0" fontId="22" fillId="0" borderId="16" xfId="0" quotePrefix="1" applyFont="1" applyBorder="1" applyAlignment="1">
      <alignment horizontal="center" wrapText="1"/>
    </xf>
    <xf numFmtId="0" fontId="22" fillId="0" borderId="19" xfId="0" quotePrefix="1" applyFont="1" applyBorder="1" applyAlignment="1">
      <alignment horizontal="center" wrapText="1"/>
    </xf>
    <xf numFmtId="0" fontId="29" fillId="0" borderId="0" xfId="0" applyFont="1" applyBorder="1" applyAlignment="1">
      <alignment horizontal="center"/>
    </xf>
    <xf numFmtId="0" fontId="23" fillId="0" borderId="0" xfId="0" applyFont="1" applyBorder="1" applyAlignment="1">
      <alignment horizontal="center" wrapText="1"/>
    </xf>
    <xf numFmtId="165" fontId="22" fillId="0" borderId="14" xfId="0" applyNumberFormat="1" applyFont="1" applyBorder="1" applyAlignment="1">
      <alignment horizontal="center" wrapText="1"/>
    </xf>
    <xf numFmtId="0" fontId="23" fillId="0" borderId="0" xfId="0" applyFont="1" applyBorder="1" applyAlignment="1">
      <alignment horizontal="left" wrapText="1"/>
    </xf>
    <xf numFmtId="0" fontId="23" fillId="0" borderId="0" xfId="0" applyFont="1" applyBorder="1" applyAlignment="1">
      <alignment horizontal="right" wrapText="1"/>
    </xf>
    <xf numFmtId="0" fontId="23" fillId="0" borderId="2" xfId="0" applyFont="1" applyBorder="1" applyAlignment="1">
      <alignment horizontal="center" wrapText="1"/>
    </xf>
    <xf numFmtId="0" fontId="23" fillId="0" borderId="22" xfId="0" applyFont="1" applyBorder="1" applyAlignment="1">
      <alignment horizontal="center" wrapText="1"/>
    </xf>
    <xf numFmtId="0" fontId="23" fillId="0" borderId="12" xfId="0" applyFont="1" applyBorder="1" applyAlignment="1">
      <alignment horizontal="left" wrapText="1"/>
    </xf>
    <xf numFmtId="0" fontId="23" fillId="0" borderId="1" xfId="0" applyFont="1" applyBorder="1" applyAlignment="1">
      <alignment horizontal="center" vertical="center" wrapText="1"/>
    </xf>
    <xf numFmtId="0" fontId="22" fillId="0" borderId="16" xfId="0" applyFont="1" applyBorder="1" applyAlignment="1">
      <alignment horizontal="left" wrapText="1"/>
    </xf>
    <xf numFmtId="0" fontId="22" fillId="0" borderId="17" xfId="0" applyFont="1" applyBorder="1" applyAlignment="1">
      <alignment horizontal="left" wrapText="1"/>
    </xf>
    <xf numFmtId="0" fontId="22" fillId="0" borderId="19" xfId="0" applyFont="1" applyBorder="1" applyAlignment="1">
      <alignment horizontal="left" wrapText="1"/>
    </xf>
    <xf numFmtId="0" fontId="23" fillId="0" borderId="19" xfId="0" applyFont="1" applyBorder="1" applyAlignment="1">
      <alignment horizontal="center" wrapText="1"/>
    </xf>
    <xf numFmtId="0" fontId="23" fillId="5" borderId="16" xfId="0" applyFont="1" applyFill="1" applyBorder="1" applyAlignment="1">
      <alignment horizontal="center"/>
    </xf>
    <xf numFmtId="0" fontId="23" fillId="5" borderId="17" xfId="0" applyFont="1" applyFill="1" applyBorder="1" applyAlignment="1">
      <alignment horizontal="center"/>
    </xf>
    <xf numFmtId="0" fontId="23" fillId="5" borderId="19" xfId="0" applyFont="1" applyFill="1" applyBorder="1" applyAlignment="1">
      <alignment horizontal="center"/>
    </xf>
    <xf numFmtId="0" fontId="23" fillId="0" borderId="16" xfId="0" applyFont="1" applyBorder="1" applyAlignment="1">
      <alignment horizontal="left" vertical="center"/>
    </xf>
    <xf numFmtId="0" fontId="23" fillId="0" borderId="17" xfId="0" applyFont="1" applyBorder="1" applyAlignment="1">
      <alignment horizontal="left" vertical="center"/>
    </xf>
    <xf numFmtId="0" fontId="23" fillId="0" borderId="80" xfId="0" applyFont="1" applyBorder="1" applyAlignment="1">
      <alignment horizontal="left" vertical="center"/>
    </xf>
    <xf numFmtId="0" fontId="23" fillId="0" borderId="16" xfId="0" applyFont="1" applyBorder="1" applyAlignment="1">
      <alignment horizontal="right"/>
    </xf>
    <xf numFmtId="0" fontId="23" fillId="0" borderId="19" xfId="0" applyFont="1" applyBorder="1" applyAlignment="1">
      <alignment horizontal="right"/>
    </xf>
    <xf numFmtId="0" fontId="34" fillId="0" borderId="1" xfId="0" applyFont="1" applyBorder="1" applyAlignment="1">
      <alignment horizontal="center"/>
    </xf>
    <xf numFmtId="0" fontId="23" fillId="12" borderId="16" xfId="0" applyFont="1" applyFill="1" applyBorder="1" applyAlignment="1">
      <alignment horizontal="center"/>
    </xf>
    <xf numFmtId="0" fontId="23" fillId="12" borderId="17" xfId="0" applyFont="1" applyFill="1" applyBorder="1" applyAlignment="1">
      <alignment horizontal="center"/>
    </xf>
    <xf numFmtId="0" fontId="23" fillId="12" borderId="19" xfId="0" applyFont="1" applyFill="1" applyBorder="1" applyAlignment="1">
      <alignment horizontal="center"/>
    </xf>
    <xf numFmtId="0" fontId="23" fillId="0" borderId="78" xfId="0" applyFont="1" applyBorder="1" applyAlignment="1">
      <alignment horizontal="center" vertical="center" wrapText="1"/>
    </xf>
    <xf numFmtId="0" fontId="23" fillId="0" borderId="79" xfId="0" applyFont="1" applyBorder="1" applyAlignment="1">
      <alignment horizontal="center" vertical="center" wrapText="1"/>
    </xf>
    <xf numFmtId="0" fontId="2" fillId="0" borderId="0" xfId="0" applyFont="1" applyBorder="1" applyAlignment="1">
      <alignment horizontal="left" wrapText="1"/>
    </xf>
    <xf numFmtId="0" fontId="23" fillId="6" borderId="16" xfId="0" applyFont="1" applyFill="1" applyBorder="1" applyAlignment="1">
      <alignment horizontal="center"/>
    </xf>
    <xf numFmtId="0" fontId="23" fillId="6" borderId="17" xfId="0" applyFont="1" applyFill="1" applyBorder="1" applyAlignment="1">
      <alignment horizontal="center"/>
    </xf>
    <xf numFmtId="0" fontId="23" fillId="6" borderId="19" xfId="0" applyFont="1" applyFill="1" applyBorder="1" applyAlignment="1">
      <alignment horizontal="center"/>
    </xf>
    <xf numFmtId="0" fontId="22" fillId="0" borderId="1" xfId="0" applyFont="1" applyBorder="1" applyAlignment="1">
      <alignment horizontal="left" wrapText="1"/>
    </xf>
    <xf numFmtId="0" fontId="23" fillId="0" borderId="16" xfId="0" applyFont="1" applyBorder="1" applyAlignment="1">
      <alignment horizontal="left"/>
    </xf>
    <xf numFmtId="0" fontId="23" fillId="0" borderId="17" xfId="0" applyFont="1" applyBorder="1" applyAlignment="1">
      <alignment horizontal="left"/>
    </xf>
    <xf numFmtId="0" fontId="23" fillId="0" borderId="19" xfId="0" applyFont="1" applyBorder="1" applyAlignment="1">
      <alignment horizontal="left"/>
    </xf>
    <xf numFmtId="0" fontId="23" fillId="6" borderId="77" xfId="0" applyFont="1" applyFill="1" applyBorder="1" applyAlignment="1">
      <alignment horizontal="center"/>
    </xf>
    <xf numFmtId="0" fontId="3" fillId="0" borderId="0" xfId="0" applyFont="1" applyBorder="1" applyAlignment="1">
      <alignment horizontal="left" wrapText="1"/>
    </xf>
    <xf numFmtId="0" fontId="23" fillId="0" borderId="16" xfId="0" applyFont="1" applyFill="1" applyBorder="1" applyAlignment="1">
      <alignment horizontal="center"/>
    </xf>
    <xf numFmtId="0" fontId="23" fillId="0" borderId="17" xfId="0" applyFont="1" applyFill="1" applyBorder="1" applyAlignment="1">
      <alignment horizontal="center"/>
    </xf>
    <xf numFmtId="0" fontId="23" fillId="7" borderId="16" xfId="0" applyFont="1" applyFill="1" applyBorder="1" applyAlignment="1">
      <alignment horizontal="center"/>
    </xf>
    <xf numFmtId="0" fontId="23" fillId="7" borderId="17" xfId="0" applyFont="1" applyFill="1" applyBorder="1" applyAlignment="1">
      <alignment horizontal="center"/>
    </xf>
    <xf numFmtId="0" fontId="23" fillId="7" borderId="19" xfId="0" applyFont="1" applyFill="1" applyBorder="1" applyAlignment="1">
      <alignment horizontal="center"/>
    </xf>
    <xf numFmtId="0" fontId="23" fillId="5" borderId="26" xfId="0" applyFont="1" applyFill="1" applyBorder="1" applyAlignment="1">
      <alignment horizontal="center"/>
    </xf>
    <xf numFmtId="0" fontId="23" fillId="5" borderId="76" xfId="0" applyFont="1" applyFill="1" applyBorder="1" applyAlignment="1">
      <alignment horizontal="center"/>
    </xf>
    <xf numFmtId="0" fontId="23" fillId="5" borderId="51" xfId="0" applyFont="1" applyFill="1" applyBorder="1" applyAlignment="1">
      <alignment horizontal="center"/>
    </xf>
    <xf numFmtId="0" fontId="43" fillId="0" borderId="0" xfId="0" applyFont="1" applyAlignment="1">
      <alignment horizontal="center"/>
    </xf>
    <xf numFmtId="0" fontId="0" fillId="0" borderId="1" xfId="0" applyBorder="1" applyAlignment="1">
      <alignment horizontal="center"/>
    </xf>
    <xf numFmtId="0" fontId="40" fillId="0" borderId="26" xfId="0" applyFont="1" applyFill="1" applyBorder="1" applyAlignment="1">
      <alignment horizontal="center" vertical="center" wrapText="1"/>
    </xf>
    <xf numFmtId="0" fontId="40" fillId="0" borderId="76" xfId="0" applyFont="1" applyFill="1" applyBorder="1" applyAlignment="1">
      <alignment horizontal="center" vertical="center" wrapText="1"/>
    </xf>
    <xf numFmtId="0" fontId="40" fillId="0" borderId="51" xfId="0" applyFont="1" applyFill="1" applyBorder="1" applyAlignment="1">
      <alignment horizontal="center" vertical="center" wrapText="1"/>
    </xf>
    <xf numFmtId="0" fontId="41" fillId="0" borderId="26" xfId="0" applyFont="1" applyBorder="1" applyAlignment="1">
      <alignment horizontal="center"/>
    </xf>
    <xf numFmtId="0" fontId="41" fillId="0" borderId="76" xfId="0" applyFont="1" applyBorder="1" applyAlignment="1">
      <alignment horizontal="center"/>
    </xf>
    <xf numFmtId="0" fontId="41" fillId="0" borderId="51" xfId="0" applyFont="1" applyBorder="1" applyAlignment="1">
      <alignment horizontal="center"/>
    </xf>
    <xf numFmtId="0" fontId="35" fillId="0" borderId="45" xfId="0" applyFont="1" applyBorder="1" applyAlignment="1">
      <alignment horizontal="center" vertical="center" wrapText="1"/>
    </xf>
    <xf numFmtId="0" fontId="35" fillId="0" borderId="50" xfId="0" applyFont="1" applyBorder="1" applyAlignment="1">
      <alignment horizontal="center" vertical="center" wrapText="1"/>
    </xf>
    <xf numFmtId="0" fontId="37" fillId="0" borderId="0" xfId="0" applyFont="1" applyAlignment="1">
      <alignment horizontal="center"/>
    </xf>
    <xf numFmtId="0" fontId="48" fillId="0" borderId="0" xfId="0" applyFont="1" applyAlignment="1">
      <alignment horizontal="center"/>
    </xf>
    <xf numFmtId="0" fontId="23" fillId="0" borderId="81" xfId="0" applyFont="1" applyBorder="1" applyAlignment="1">
      <alignment horizontal="center"/>
    </xf>
    <xf numFmtId="0" fontId="23" fillId="0" borderId="82" xfId="0" applyFont="1" applyBorder="1" applyAlignment="1">
      <alignment horizontal="center"/>
    </xf>
    <xf numFmtId="0" fontId="23" fillId="0" borderId="83" xfId="0" applyFont="1" applyBorder="1" applyAlignment="1">
      <alignment horizontal="center"/>
    </xf>
    <xf numFmtId="0" fontId="27" fillId="0" borderId="26" xfId="0" applyFont="1" applyBorder="1" applyAlignment="1">
      <alignment horizontal="center" vertical="center" wrapText="1"/>
    </xf>
    <xf numFmtId="0" fontId="27" fillId="0" borderId="51" xfId="0" applyFont="1" applyBorder="1" applyAlignment="1">
      <alignment horizontal="center" vertical="center" wrapText="1"/>
    </xf>
    <xf numFmtId="0" fontId="27" fillId="0" borderId="26" xfId="0" applyFont="1" applyBorder="1" applyAlignment="1">
      <alignment horizontal="center" vertical="center"/>
    </xf>
    <xf numFmtId="0" fontId="27" fillId="0" borderId="51" xfId="0" applyFont="1" applyBorder="1" applyAlignment="1">
      <alignment horizontal="center" vertical="center"/>
    </xf>
    <xf numFmtId="0" fontId="37" fillId="0" borderId="45" xfId="0" applyFont="1" applyBorder="1" applyAlignment="1">
      <alignment horizontal="center" vertical="center" wrapText="1"/>
    </xf>
    <xf numFmtId="0" fontId="37" fillId="0" borderId="50" xfId="0" applyFont="1" applyBorder="1" applyAlignment="1">
      <alignment horizontal="center" vertical="center" wrapText="1"/>
    </xf>
    <xf numFmtId="0" fontId="23" fillId="0" borderId="26" xfId="0" applyFont="1" applyBorder="1" applyAlignment="1">
      <alignment horizontal="center" vertical="center" wrapText="1"/>
    </xf>
    <xf numFmtId="0" fontId="23" fillId="0" borderId="51" xfId="0" applyFont="1" applyBorder="1" applyAlignment="1">
      <alignment horizontal="center" vertical="center" wrapText="1"/>
    </xf>
    <xf numFmtId="0" fontId="23" fillId="0" borderId="0" xfId="0" applyFont="1" applyBorder="1" applyAlignment="1">
      <alignment horizontal="center" vertical="center" wrapText="1"/>
    </xf>
  </cellXfs>
  <cellStyles count="4">
    <cellStyle name="Hipervínculo" xfId="1" builtinId="8"/>
    <cellStyle name="Millares" xfId="2" builtinId="3"/>
    <cellStyle name="Normal" xfId="0" builtinId="0"/>
    <cellStyle name="Porcentaje" xfId="3" builtinId="5"/>
  </cellStyles>
  <dxfs count="11">
    <dxf>
      <font>
        <color rgb="FFC00000"/>
      </font>
    </dxf>
    <dxf>
      <font>
        <color rgb="FFC00000"/>
      </font>
    </dxf>
    <dxf>
      <font>
        <b/>
        <i val="0"/>
        <color rgb="FFFF0000"/>
      </font>
      <fill>
        <patternFill>
          <bgColor theme="0" tint="-4.9989318521683403E-2"/>
        </patternFill>
      </fill>
    </dxf>
    <dxf>
      <font>
        <b/>
        <i val="0"/>
        <color theme="5" tint="-0.24994659260841701"/>
      </font>
      <fill>
        <patternFill>
          <bgColor rgb="FF92D050"/>
        </patternFill>
      </fill>
    </dxf>
    <dxf>
      <font>
        <b/>
        <i val="0"/>
        <color theme="5" tint="-0.24994659260841701"/>
      </font>
      <fill>
        <patternFill>
          <bgColor rgb="FF92D050"/>
        </patternFill>
      </fill>
    </dxf>
    <dxf>
      <font>
        <b/>
        <i val="0"/>
        <color theme="5" tint="-0.24994659260841701"/>
      </font>
      <fill>
        <patternFill>
          <bgColor rgb="FF92D050"/>
        </patternFill>
      </fill>
    </dxf>
    <dxf>
      <font>
        <b/>
        <i val="0"/>
        <color theme="5" tint="-0.24994659260841701"/>
      </font>
      <fill>
        <patternFill>
          <bgColor rgb="FF92D050"/>
        </patternFill>
      </fill>
    </dxf>
    <dxf>
      <font>
        <b/>
        <i val="0"/>
        <color theme="5" tint="-0.24994659260841701"/>
      </font>
      <fill>
        <patternFill>
          <bgColor rgb="FF92D050"/>
        </patternFill>
      </fill>
    </dxf>
    <dxf>
      <font>
        <b/>
        <i val="0"/>
        <color theme="5" tint="-0.24994659260841701"/>
      </font>
      <fill>
        <patternFill>
          <bgColor rgb="FF92D050"/>
        </patternFill>
      </fill>
    </dxf>
    <dxf>
      <font>
        <b/>
        <i val="0"/>
        <color theme="5" tint="-0.24994659260841701"/>
      </font>
      <fill>
        <patternFill>
          <bgColor rgb="FF92D050"/>
        </patternFill>
      </fill>
    </dxf>
    <dxf>
      <font>
        <b/>
        <i val="0"/>
        <color theme="5" tint="-0.24994659260841701"/>
      </font>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openxmlformats.org/officeDocument/2006/relationships/image" Target="../media/image14.jpeg"/><Relationship Id="rId1" Type="http://schemas.openxmlformats.org/officeDocument/2006/relationships/image" Target="../media/image13.jpeg"/></Relationships>
</file>

<file path=xl/charts/_rels/chart2.xml.rels><?xml version="1.0" encoding="UTF-8" standalone="yes"?>
<Relationships xmlns="http://schemas.openxmlformats.org/package/2006/relationships"><Relationship Id="rId1" Type="http://schemas.openxmlformats.org/officeDocument/2006/relationships/image" Target="../media/image15.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11606263002299"/>
          <c:y val="5.1440796131707003E-2"/>
          <c:w val="0.88348253585897285"/>
          <c:h val="0.72393502645332775"/>
        </c:manualLayout>
      </c:layout>
      <c:lineChart>
        <c:grouping val="standard"/>
        <c:varyColors val="0"/>
        <c:ser>
          <c:idx val="0"/>
          <c:order val="0"/>
          <c:tx>
            <c:strRef>
              <c:f>'Comparativo Resultados'!$A$11</c:f>
              <c:strCache>
                <c:ptCount val="1"/>
                <c:pt idx="0">
                  <c:v>Evaluación Final</c:v>
                </c:pt>
              </c:strCache>
            </c:strRef>
          </c:tx>
          <c:spPr>
            <a:ln>
              <a:solidFill>
                <a:schemeClr val="accent2">
                  <a:lumMod val="75000"/>
                </a:schemeClr>
              </a:solidFill>
            </a:ln>
          </c:spPr>
          <c:marker>
            <c:spPr>
              <a:solidFill>
                <a:schemeClr val="accent2">
                  <a:lumMod val="75000"/>
                </a:schemeClr>
              </a:solidFill>
              <a:ln>
                <a:solidFill>
                  <a:schemeClr val="accent2">
                    <a:lumMod val="75000"/>
                  </a:schemeClr>
                </a:solidFill>
              </a:ln>
            </c:spPr>
          </c:marker>
          <c:dLbls>
            <c:txPr>
              <a:bodyPr/>
              <a:lstStyle/>
              <a:p>
                <a:pPr>
                  <a:defRPr sz="2400">
                    <a:solidFill>
                      <a:srgbClr val="002060"/>
                    </a:solidFill>
                  </a:defRPr>
                </a:pPr>
                <a:endParaRPr lang="es-MX"/>
              </a:p>
            </c:txPr>
            <c:showLegendKey val="0"/>
            <c:showVal val="1"/>
            <c:showCatName val="0"/>
            <c:showSerName val="0"/>
            <c:showPercent val="0"/>
            <c:showBubbleSize val="0"/>
            <c:showLeaderLines val="0"/>
          </c:dLbls>
          <c:cat>
            <c:strRef>
              <c:f>'Comparativo Resultados'!$B$5:$D$5</c:f>
              <c:strCache>
                <c:ptCount val="2"/>
                <c:pt idx="0">
                  <c:v>2a A. Interna</c:v>
                </c:pt>
                <c:pt idx="1">
                  <c:v>A. Certificación</c:v>
                </c:pt>
              </c:strCache>
            </c:strRef>
          </c:cat>
          <c:val>
            <c:numRef>
              <c:f>'Comparativo Resultados'!$B$11:$D$11</c:f>
              <c:numCache>
                <c:formatCode>0.0</c:formatCode>
                <c:ptCount val="2"/>
                <c:pt idx="0">
                  <c:v>75.710683760683764</c:v>
                </c:pt>
                <c:pt idx="1">
                  <c:v>90.2</c:v>
                </c:pt>
              </c:numCache>
            </c:numRef>
          </c:val>
          <c:smooth val="0"/>
        </c:ser>
        <c:dLbls>
          <c:showLegendKey val="0"/>
          <c:showVal val="0"/>
          <c:showCatName val="0"/>
          <c:showSerName val="0"/>
          <c:showPercent val="0"/>
          <c:showBubbleSize val="0"/>
        </c:dLbls>
        <c:marker val="1"/>
        <c:smooth val="0"/>
        <c:axId val="86189568"/>
        <c:axId val="87531520"/>
      </c:lineChart>
      <c:catAx>
        <c:axId val="86189568"/>
        <c:scaling>
          <c:orientation val="minMax"/>
        </c:scaling>
        <c:delete val="0"/>
        <c:axPos val="b"/>
        <c:numFmt formatCode="General" sourceLinked="1"/>
        <c:majorTickMark val="out"/>
        <c:minorTickMark val="none"/>
        <c:tickLblPos val="nextTo"/>
        <c:txPr>
          <a:bodyPr rot="0" vert="horz"/>
          <a:lstStyle/>
          <a:p>
            <a:pPr>
              <a:defRPr sz="1400">
                <a:solidFill>
                  <a:schemeClr val="accent2">
                    <a:lumMod val="75000"/>
                  </a:schemeClr>
                </a:solidFill>
              </a:defRPr>
            </a:pPr>
            <a:endParaRPr lang="es-MX"/>
          </a:p>
        </c:txPr>
        <c:crossAx val="87531520"/>
        <c:crossesAt val="75"/>
        <c:auto val="1"/>
        <c:lblAlgn val="ctr"/>
        <c:lblOffset val="100"/>
        <c:noMultiLvlLbl val="0"/>
      </c:catAx>
      <c:valAx>
        <c:axId val="87531520"/>
        <c:scaling>
          <c:orientation val="minMax"/>
          <c:min val="75"/>
        </c:scaling>
        <c:delete val="0"/>
        <c:axPos val="l"/>
        <c:majorGridlines/>
        <c:numFmt formatCode="0.0" sourceLinked="1"/>
        <c:majorTickMark val="out"/>
        <c:minorTickMark val="none"/>
        <c:tickLblPos val="nextTo"/>
        <c:txPr>
          <a:bodyPr rot="0" vert="horz"/>
          <a:lstStyle/>
          <a:p>
            <a:pPr>
              <a:defRPr sz="1400">
                <a:solidFill>
                  <a:schemeClr val="accent2">
                    <a:lumMod val="75000"/>
                  </a:schemeClr>
                </a:solidFill>
              </a:defRPr>
            </a:pPr>
            <a:endParaRPr lang="es-MX"/>
          </a:p>
        </c:txPr>
        <c:crossAx val="86189568"/>
        <c:crosses val="autoZero"/>
        <c:crossBetween val="between"/>
      </c:valAx>
      <c:spPr>
        <a:blipFill dpi="0" rotWithShape="1">
          <a:blip xmlns:r="http://schemas.openxmlformats.org/officeDocument/2006/relationships" r:embed="rId1">
            <a:alphaModFix amt="27000"/>
          </a:blip>
          <a:srcRect/>
          <a:stretch>
            <a:fillRect/>
          </a:stretch>
        </a:blipFill>
      </c:spPr>
    </c:plotArea>
    <c:legend>
      <c:legendPos val="r"/>
      <c:layout>
        <c:manualLayout>
          <c:xMode val="edge"/>
          <c:yMode val="edge"/>
          <c:x val="0.36294649443329385"/>
          <c:y val="0.88283609176952049"/>
          <c:w val="0.35827903864958055"/>
          <c:h val="8.2570298547392285E-2"/>
        </c:manualLayout>
      </c:layout>
      <c:overlay val="0"/>
      <c:txPr>
        <a:bodyPr/>
        <a:lstStyle/>
        <a:p>
          <a:pPr>
            <a:defRPr sz="1050"/>
          </a:pPr>
          <a:endParaRPr lang="es-MX"/>
        </a:p>
      </c:txPr>
    </c:legend>
    <c:plotVisOnly val="1"/>
    <c:dispBlanksAs val="gap"/>
    <c:showDLblsOverMax val="0"/>
  </c:chart>
  <c:spPr>
    <a:blipFill>
      <a:blip xmlns:r="http://schemas.openxmlformats.org/officeDocument/2006/relationships" r:embed="rId2"/>
      <a:tile tx="0" ty="0" sx="100000" sy="100000" flip="none" algn="tl"/>
    </a:blipFill>
  </c:spPr>
  <c:txPr>
    <a:bodyPr/>
    <a:lstStyle/>
    <a:p>
      <a:pPr>
        <a:defRPr sz="1000" b="1" i="0" u="none" strike="noStrike" baseline="0">
          <a:solidFill>
            <a:srgbClr val="000000"/>
          </a:solidFill>
          <a:latin typeface="Book Antiqua" pitchFamily="18" charset="0"/>
          <a:ea typeface="Calibri"/>
          <a:cs typeface="Calibri"/>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Comparativo  de Auditorías  </a:t>
            </a:r>
          </a:p>
          <a:p>
            <a:pPr>
              <a:defRPr/>
            </a:pPr>
            <a:r>
              <a:rPr lang="es-MX"/>
              <a:t>2015</a:t>
            </a:r>
          </a:p>
        </c:rich>
      </c:tx>
      <c:overlay val="0"/>
    </c:title>
    <c:autoTitleDeleted val="0"/>
    <c:plotArea>
      <c:layout>
        <c:manualLayout>
          <c:layoutTarget val="inner"/>
          <c:xMode val="edge"/>
          <c:yMode val="edge"/>
          <c:x val="0.17445420288560073"/>
          <c:y val="0.16551793328867051"/>
          <c:w val="0.56388656969812045"/>
          <c:h val="0.68234981946648043"/>
        </c:manualLayout>
      </c:layout>
      <c:lineChart>
        <c:grouping val="standard"/>
        <c:varyColors val="0"/>
        <c:ser>
          <c:idx val="0"/>
          <c:order val="0"/>
          <c:tx>
            <c:strRef>
              <c:f>'Comparativo Resultados'!$C$5</c:f>
              <c:strCache>
                <c:ptCount val="1"/>
                <c:pt idx="0">
                  <c:v>2a A. Interna</c:v>
                </c:pt>
              </c:strCache>
            </c:strRef>
          </c:tx>
          <c:dLbls>
            <c:dLbl>
              <c:idx val="0"/>
              <c:layout>
                <c:manualLayout>
                  <c:x val="-5.3194014347026024E-2"/>
                  <c:y val="9.0513465180001737E-2"/>
                </c:manualLayout>
              </c:layout>
              <c:dLblPos val="r"/>
              <c:showLegendKey val="0"/>
              <c:showVal val="1"/>
              <c:showCatName val="0"/>
              <c:showSerName val="0"/>
              <c:showPercent val="0"/>
              <c:showBubbleSize val="0"/>
            </c:dLbl>
            <c:dLbl>
              <c:idx val="1"/>
              <c:layout>
                <c:manualLayout>
                  <c:x val="-6.6492517933782525E-2"/>
                  <c:y val="3.8293884228289103E-2"/>
                </c:manualLayout>
              </c:layout>
              <c:dLblPos val="r"/>
              <c:showLegendKey val="0"/>
              <c:showVal val="1"/>
              <c:showCatName val="0"/>
              <c:showSerName val="0"/>
              <c:showPercent val="0"/>
              <c:showBubbleSize val="0"/>
            </c:dLbl>
            <c:dLbl>
              <c:idx val="2"/>
              <c:layout>
                <c:manualLayout>
                  <c:x val="-9.7522359636214376E-2"/>
                  <c:y val="-3.481287122307759E-3"/>
                </c:manualLayout>
              </c:layout>
              <c:dLblPos val="r"/>
              <c:showLegendKey val="0"/>
              <c:showVal val="1"/>
              <c:showCatName val="0"/>
              <c:showSerName val="0"/>
              <c:showPercent val="0"/>
              <c:showBubbleSize val="0"/>
            </c:dLbl>
            <c:dLbl>
              <c:idx val="3"/>
              <c:layout>
                <c:manualLayout>
                  <c:x val="2.2164172644594175E-3"/>
                  <c:y val="-1.3925148489231036E-2"/>
                </c:manualLayout>
              </c:layout>
              <c:dLblPos val="r"/>
              <c:showLegendKey val="0"/>
              <c:showVal val="1"/>
              <c:showCatName val="0"/>
              <c:showSerName val="0"/>
              <c:showPercent val="0"/>
              <c:showBubbleSize val="0"/>
            </c:dLbl>
            <c:dLbl>
              <c:idx val="4"/>
              <c:layout>
                <c:manualLayout>
                  <c:x val="-1.9947755380134678E-2"/>
                  <c:y val="3.4812871223077586E-2"/>
                </c:manualLayout>
              </c:layout>
              <c:spPr/>
              <c:txPr>
                <a:bodyPr/>
                <a:lstStyle/>
                <a:p>
                  <a:pPr>
                    <a:defRPr sz="1200">
                      <a:solidFill>
                        <a:srgbClr val="002060"/>
                      </a:solidFill>
                    </a:defRPr>
                  </a:pPr>
                  <a:endParaRPr lang="es-MX"/>
                </a:p>
              </c:txPr>
              <c:dLblPos val="r"/>
              <c:showLegendKey val="0"/>
              <c:showVal val="1"/>
              <c:showCatName val="0"/>
              <c:showSerName val="0"/>
              <c:showPercent val="0"/>
              <c:showBubbleSize val="0"/>
            </c:dLbl>
            <c:txPr>
              <a:bodyPr/>
              <a:lstStyle/>
              <a:p>
                <a:pPr>
                  <a:defRPr sz="1200"/>
                </a:pPr>
                <a:endParaRPr lang="es-MX"/>
              </a:p>
            </c:txPr>
            <c:showLegendKey val="0"/>
            <c:showVal val="1"/>
            <c:showCatName val="0"/>
            <c:showSerName val="0"/>
            <c:showPercent val="0"/>
            <c:showBubbleSize val="0"/>
            <c:showLeaderLines val="0"/>
          </c:dLbls>
          <c:val>
            <c:numRef>
              <c:f>'Comparativo Resultados'!$C$6:$C$10</c:f>
              <c:numCache>
                <c:formatCode>0.0%</c:formatCode>
                <c:ptCount val="5"/>
                <c:pt idx="0">
                  <c:v>0.79160416666666666</c:v>
                </c:pt>
                <c:pt idx="1">
                  <c:v>0.70750000000000002</c:v>
                </c:pt>
                <c:pt idx="2">
                  <c:v>0.52960000000000007</c:v>
                </c:pt>
                <c:pt idx="3">
                  <c:v>0.60749999999999993</c:v>
                </c:pt>
                <c:pt idx="4">
                  <c:v>0.89500000000000002</c:v>
                </c:pt>
              </c:numCache>
            </c:numRef>
          </c:val>
          <c:smooth val="0"/>
        </c:ser>
        <c:ser>
          <c:idx val="1"/>
          <c:order val="1"/>
          <c:tx>
            <c:strRef>
              <c:f>'Comparativo Resultados'!$D$5</c:f>
              <c:strCache>
                <c:ptCount val="1"/>
                <c:pt idx="0">
                  <c:v>A. Certificación</c:v>
                </c:pt>
              </c:strCache>
            </c:strRef>
          </c:tx>
          <c:dLbls>
            <c:dLbl>
              <c:idx val="0"/>
              <c:layout>
                <c:manualLayout>
                  <c:x val="-4.4328345289188352E-2"/>
                  <c:y val="6.2663168201539665E-2"/>
                </c:manualLayout>
              </c:layout>
              <c:dLblPos val="r"/>
              <c:showLegendKey val="0"/>
              <c:showVal val="1"/>
              <c:showCatName val="0"/>
              <c:showSerName val="0"/>
              <c:showPercent val="0"/>
              <c:showBubbleSize val="0"/>
            </c:dLbl>
            <c:dLbl>
              <c:idx val="1"/>
              <c:layout>
                <c:manualLayout>
                  <c:x val="6.649251793378253E-3"/>
                  <c:y val="4.5256732590000869E-2"/>
                </c:manualLayout>
              </c:layout>
              <c:dLblPos val="r"/>
              <c:showLegendKey val="0"/>
              <c:showVal val="1"/>
              <c:showCatName val="0"/>
              <c:showSerName val="0"/>
              <c:showPercent val="0"/>
              <c:showBubbleSize val="0"/>
            </c:dLbl>
            <c:dLbl>
              <c:idx val="4"/>
              <c:layout>
                <c:manualLayout>
                  <c:x val="-3.5462676231350597E-2"/>
                  <c:y val="3.8294158345385361E-2"/>
                </c:manualLayout>
              </c:layout>
              <c:dLblPos val="r"/>
              <c:showLegendKey val="0"/>
              <c:showVal val="1"/>
              <c:showCatName val="0"/>
              <c:showSerName val="0"/>
              <c:showPercent val="0"/>
              <c:showBubbleSize val="0"/>
            </c:dLbl>
            <c:txPr>
              <a:bodyPr/>
              <a:lstStyle/>
              <a:p>
                <a:pPr>
                  <a:defRPr sz="1200">
                    <a:solidFill>
                      <a:schemeClr val="accent2">
                        <a:lumMod val="75000"/>
                      </a:schemeClr>
                    </a:solidFill>
                  </a:defRPr>
                </a:pPr>
                <a:endParaRPr lang="es-MX"/>
              </a:p>
            </c:txPr>
            <c:showLegendKey val="0"/>
            <c:showVal val="1"/>
            <c:showCatName val="0"/>
            <c:showSerName val="0"/>
            <c:showPercent val="0"/>
            <c:showBubbleSize val="0"/>
            <c:showLeaderLines val="0"/>
          </c:dLbls>
          <c:cat>
            <c:strRef>
              <c:f>'Comparativo Resultados'!$A$6:$A$10</c:f>
              <c:strCache>
                <c:ptCount val="5"/>
                <c:pt idx="0">
                  <c:v>Existencia</c:v>
                </c:pt>
                <c:pt idx="1">
                  <c:v>Difusión</c:v>
                </c:pt>
                <c:pt idx="2">
                  <c:v>Participación</c:v>
                </c:pt>
                <c:pt idx="3">
                  <c:v>Indicadores y mejora continua</c:v>
                </c:pt>
                <c:pt idx="4">
                  <c:v>Vinculación con la estrategia</c:v>
                </c:pt>
              </c:strCache>
            </c:strRef>
          </c:cat>
          <c:val>
            <c:numRef>
              <c:f>'Comparativo Resultados'!$D$6:$D$10</c:f>
              <c:numCache>
                <c:formatCode>0.0%</c:formatCode>
                <c:ptCount val="5"/>
                <c:pt idx="0">
                  <c:v>0.96899999999999997</c:v>
                </c:pt>
                <c:pt idx="1">
                  <c:v>0.96</c:v>
                </c:pt>
                <c:pt idx="2">
                  <c:v>0.64</c:v>
                </c:pt>
                <c:pt idx="3">
                  <c:v>0.83</c:v>
                </c:pt>
                <c:pt idx="4">
                  <c:v>1</c:v>
                </c:pt>
              </c:numCache>
            </c:numRef>
          </c:val>
          <c:smooth val="0"/>
        </c:ser>
        <c:dLbls>
          <c:showLegendKey val="0"/>
          <c:showVal val="0"/>
          <c:showCatName val="0"/>
          <c:showSerName val="0"/>
          <c:showPercent val="0"/>
          <c:showBubbleSize val="0"/>
        </c:dLbls>
        <c:marker val="1"/>
        <c:smooth val="0"/>
        <c:axId val="92997120"/>
        <c:axId val="92998656"/>
      </c:lineChart>
      <c:catAx>
        <c:axId val="92997120"/>
        <c:scaling>
          <c:orientation val="minMax"/>
        </c:scaling>
        <c:delete val="0"/>
        <c:axPos val="b"/>
        <c:numFmt formatCode="General" sourceLinked="1"/>
        <c:majorTickMark val="none"/>
        <c:minorTickMark val="none"/>
        <c:tickLblPos val="nextTo"/>
        <c:txPr>
          <a:bodyPr rot="0" vert="horz"/>
          <a:lstStyle/>
          <a:p>
            <a:pPr>
              <a:defRPr sz="800" b="1" i="0" u="none" strike="noStrike" baseline="0">
                <a:solidFill>
                  <a:schemeClr val="accent2">
                    <a:lumMod val="75000"/>
                  </a:schemeClr>
                </a:solidFill>
                <a:latin typeface="Book Antiqua"/>
                <a:ea typeface="Book Antiqua"/>
                <a:cs typeface="Book Antiqua"/>
              </a:defRPr>
            </a:pPr>
            <a:endParaRPr lang="es-MX"/>
          </a:p>
        </c:txPr>
        <c:crossAx val="92998656"/>
        <c:crossesAt val="0.5"/>
        <c:auto val="1"/>
        <c:lblAlgn val="ctr"/>
        <c:lblOffset val="100"/>
        <c:noMultiLvlLbl val="0"/>
      </c:catAx>
      <c:valAx>
        <c:axId val="92998656"/>
        <c:scaling>
          <c:orientation val="minMax"/>
          <c:max val="1"/>
          <c:min val="0.5"/>
        </c:scaling>
        <c:delete val="0"/>
        <c:axPos val="l"/>
        <c:majorGridlines/>
        <c:title>
          <c:overlay val="0"/>
          <c:txPr>
            <a:bodyPr/>
            <a:lstStyle/>
            <a:p>
              <a:pPr>
                <a:defRPr>
                  <a:solidFill>
                    <a:schemeClr val="bg1"/>
                  </a:solidFill>
                </a:defRPr>
              </a:pPr>
              <a:endParaRPr lang="es-MX"/>
            </a:p>
          </c:txPr>
        </c:title>
        <c:numFmt formatCode="0.0%" sourceLinked="1"/>
        <c:majorTickMark val="none"/>
        <c:minorTickMark val="none"/>
        <c:tickLblPos val="nextTo"/>
        <c:txPr>
          <a:bodyPr rot="0" vert="horz"/>
          <a:lstStyle/>
          <a:p>
            <a:pPr>
              <a:defRPr sz="1100" b="1" i="0" u="none" strike="noStrike" baseline="0">
                <a:solidFill>
                  <a:schemeClr val="accent2">
                    <a:lumMod val="75000"/>
                  </a:schemeClr>
                </a:solidFill>
                <a:latin typeface="Book Antiqua"/>
                <a:ea typeface="Book Antiqua"/>
                <a:cs typeface="Book Antiqua"/>
              </a:defRPr>
            </a:pPr>
            <a:endParaRPr lang="es-MX"/>
          </a:p>
        </c:txPr>
        <c:crossAx val="92997120"/>
        <c:crosses val="autoZero"/>
        <c:crossBetween val="between"/>
      </c:valAx>
      <c:spPr>
        <a:blipFill dpi="0" rotWithShape="1">
          <a:blip xmlns:r="http://schemas.openxmlformats.org/officeDocument/2006/relationships" r:embed="rId1">
            <a:alphaModFix amt="33000"/>
          </a:blip>
          <a:srcRect/>
          <a:stretch>
            <a:fillRect/>
          </a:stretch>
        </a:blipFill>
      </c:spPr>
    </c:plotArea>
    <c:legend>
      <c:legendPos val="r"/>
      <c:legendEntry>
        <c:idx val="0"/>
        <c:txPr>
          <a:bodyPr/>
          <a:lstStyle/>
          <a:p>
            <a:pPr>
              <a:defRPr>
                <a:solidFill>
                  <a:srgbClr val="002060"/>
                </a:solidFill>
              </a:defRPr>
            </a:pPr>
            <a:endParaRPr lang="es-MX"/>
          </a:p>
        </c:txPr>
      </c:legendEntry>
      <c:legendEntry>
        <c:idx val="1"/>
        <c:txPr>
          <a:bodyPr/>
          <a:lstStyle/>
          <a:p>
            <a:pPr>
              <a:defRPr>
                <a:solidFill>
                  <a:schemeClr val="accent2">
                    <a:lumMod val="75000"/>
                  </a:schemeClr>
                </a:solidFill>
              </a:defRPr>
            </a:pPr>
            <a:endParaRPr lang="es-MX"/>
          </a:p>
        </c:txPr>
      </c:legendEntry>
      <c:layout>
        <c:manualLayout>
          <c:xMode val="edge"/>
          <c:yMode val="edge"/>
          <c:x val="0.75163924276907246"/>
          <c:y val="0.27921259842519686"/>
          <c:w val="0.23506230325860433"/>
          <c:h val="0.37513477481981417"/>
        </c:manualLayout>
      </c:layout>
      <c:overlay val="0"/>
    </c:legend>
    <c:plotVisOnly val="1"/>
    <c:dispBlanksAs val="gap"/>
    <c:showDLblsOverMax val="0"/>
  </c:chart>
  <c:spPr>
    <a:noFill/>
  </c:spPr>
  <c:txPr>
    <a:bodyPr/>
    <a:lstStyle/>
    <a:p>
      <a:pPr>
        <a:defRPr sz="1100" b="1" i="0" u="none" strike="noStrike" baseline="0">
          <a:solidFill>
            <a:srgbClr val="000000"/>
          </a:solidFill>
          <a:latin typeface="Book Antiqua"/>
          <a:ea typeface="Book Antiqua"/>
          <a:cs typeface="Book Antiqua"/>
        </a:defRPr>
      </a:pPr>
      <a:endParaRPr lang="es-MX"/>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038774050195883E-2"/>
          <c:y val="2.3873121668497324E-2"/>
          <c:w val="0.69084110694005463"/>
          <c:h val="0.59484490464713347"/>
        </c:manualLayout>
      </c:layout>
      <c:lineChart>
        <c:grouping val="standard"/>
        <c:varyColors val="0"/>
        <c:ser>
          <c:idx val="0"/>
          <c:order val="0"/>
          <c:tx>
            <c:strRef>
              <c:f>'Obs-NC'!$D$39:$D$40</c:f>
              <c:strCache>
                <c:ptCount val="1"/>
                <c:pt idx="0">
                  <c:v>2da Auditoría Obs</c:v>
                </c:pt>
              </c:strCache>
            </c:strRef>
          </c:tx>
          <c:cat>
            <c:strRef>
              <c:f>'Obs-NC'!$A$41:$A$45</c:f>
              <c:strCache>
                <c:ptCount val="5"/>
                <c:pt idx="0">
                  <c:v>Existencia</c:v>
                </c:pt>
                <c:pt idx="1">
                  <c:v>Difusión y conocimiento</c:v>
                </c:pt>
                <c:pt idx="2">
                  <c:v>Participación</c:v>
                </c:pt>
                <c:pt idx="3">
                  <c:v>Indicadores y mejora continua</c:v>
                </c:pt>
                <c:pt idx="4">
                  <c:v>Vinculación con la estrategia</c:v>
                </c:pt>
              </c:strCache>
            </c:strRef>
          </c:cat>
          <c:val>
            <c:numRef>
              <c:f>'Obs-NC'!$D$41:$D$45</c:f>
              <c:numCache>
                <c:formatCode>General</c:formatCode>
                <c:ptCount val="5"/>
                <c:pt idx="0">
                  <c:v>7</c:v>
                </c:pt>
                <c:pt idx="1">
                  <c:v>12</c:v>
                </c:pt>
                <c:pt idx="2">
                  <c:v>21</c:v>
                </c:pt>
                <c:pt idx="3">
                  <c:v>18</c:v>
                </c:pt>
                <c:pt idx="4">
                  <c:v>7</c:v>
                </c:pt>
              </c:numCache>
            </c:numRef>
          </c:val>
          <c:smooth val="0"/>
        </c:ser>
        <c:ser>
          <c:idx val="1"/>
          <c:order val="1"/>
          <c:tx>
            <c:strRef>
              <c:f>'Obs-NC'!$E$39:$E$40</c:f>
              <c:strCache>
                <c:ptCount val="1"/>
                <c:pt idx="0">
                  <c:v>2da Auditoría NC</c:v>
                </c:pt>
              </c:strCache>
            </c:strRef>
          </c:tx>
          <c:cat>
            <c:strRef>
              <c:f>'Obs-NC'!$A$41:$A$45</c:f>
              <c:strCache>
                <c:ptCount val="5"/>
                <c:pt idx="0">
                  <c:v>Existencia</c:v>
                </c:pt>
                <c:pt idx="1">
                  <c:v>Difusión y conocimiento</c:v>
                </c:pt>
                <c:pt idx="2">
                  <c:v>Participación</c:v>
                </c:pt>
                <c:pt idx="3">
                  <c:v>Indicadores y mejora continua</c:v>
                </c:pt>
                <c:pt idx="4">
                  <c:v>Vinculación con la estrategia</c:v>
                </c:pt>
              </c:strCache>
            </c:strRef>
          </c:cat>
          <c:val>
            <c:numRef>
              <c:f>'Obs-NC'!$E$41:$E$45</c:f>
              <c:numCache>
                <c:formatCode>General</c:formatCode>
                <c:ptCount val="5"/>
                <c:pt idx="0">
                  <c:v>3</c:v>
                </c:pt>
                <c:pt idx="1">
                  <c:v>2</c:v>
                </c:pt>
                <c:pt idx="2">
                  <c:v>2</c:v>
                </c:pt>
                <c:pt idx="3">
                  <c:v>3</c:v>
                </c:pt>
                <c:pt idx="4">
                  <c:v>0</c:v>
                </c:pt>
              </c:numCache>
            </c:numRef>
          </c:val>
          <c:smooth val="0"/>
        </c:ser>
        <c:ser>
          <c:idx val="2"/>
          <c:order val="2"/>
          <c:tx>
            <c:strRef>
              <c:f>'Obs-NC'!$F$39:$F$40</c:f>
              <c:strCache>
                <c:ptCount val="1"/>
                <c:pt idx="0">
                  <c:v>Certificación Obs</c:v>
                </c:pt>
              </c:strCache>
            </c:strRef>
          </c:tx>
          <c:cat>
            <c:strRef>
              <c:f>'Obs-NC'!$A$41:$A$45</c:f>
              <c:strCache>
                <c:ptCount val="5"/>
                <c:pt idx="0">
                  <c:v>Existencia</c:v>
                </c:pt>
                <c:pt idx="1">
                  <c:v>Difusión y conocimiento</c:v>
                </c:pt>
                <c:pt idx="2">
                  <c:v>Participación</c:v>
                </c:pt>
                <c:pt idx="3">
                  <c:v>Indicadores y mejora continua</c:v>
                </c:pt>
                <c:pt idx="4">
                  <c:v>Vinculación con la estrategia</c:v>
                </c:pt>
              </c:strCache>
            </c:strRef>
          </c:cat>
          <c:val>
            <c:numRef>
              <c:f>'Obs-NC'!$F$41:$F$45</c:f>
              <c:numCache>
                <c:formatCode>General</c:formatCode>
                <c:ptCount val="5"/>
                <c:pt idx="0">
                  <c:v>1</c:v>
                </c:pt>
                <c:pt idx="1">
                  <c:v>3</c:v>
                </c:pt>
                <c:pt idx="2">
                  <c:v>22</c:v>
                </c:pt>
                <c:pt idx="3">
                  <c:v>9</c:v>
                </c:pt>
                <c:pt idx="4">
                  <c:v>0</c:v>
                </c:pt>
              </c:numCache>
            </c:numRef>
          </c:val>
          <c:smooth val="0"/>
        </c:ser>
        <c:ser>
          <c:idx val="3"/>
          <c:order val="3"/>
          <c:tx>
            <c:strRef>
              <c:f>'Obs-NC'!$G$39:$G$40</c:f>
              <c:strCache>
                <c:ptCount val="1"/>
                <c:pt idx="0">
                  <c:v>Certificación NC</c:v>
                </c:pt>
              </c:strCache>
            </c:strRef>
          </c:tx>
          <c:cat>
            <c:strRef>
              <c:f>'Obs-NC'!$A$41:$A$45</c:f>
              <c:strCache>
                <c:ptCount val="5"/>
                <c:pt idx="0">
                  <c:v>Existencia</c:v>
                </c:pt>
                <c:pt idx="1">
                  <c:v>Difusión y conocimiento</c:v>
                </c:pt>
                <c:pt idx="2">
                  <c:v>Participación</c:v>
                </c:pt>
                <c:pt idx="3">
                  <c:v>Indicadores y mejora continua</c:v>
                </c:pt>
                <c:pt idx="4">
                  <c:v>Vinculación con la estrategia</c:v>
                </c:pt>
              </c:strCache>
            </c:strRef>
          </c:cat>
          <c:val>
            <c:numRef>
              <c:f>'Obs-NC'!$G$41:$G$45</c:f>
              <c:numCache>
                <c:formatCode>General</c:formatCode>
                <c:ptCount val="5"/>
                <c:pt idx="0">
                  <c:v>1</c:v>
                </c:pt>
                <c:pt idx="1">
                  <c:v>0</c:v>
                </c:pt>
                <c:pt idx="2">
                  <c:v>0</c:v>
                </c:pt>
                <c:pt idx="3">
                  <c:v>0</c:v>
                </c:pt>
                <c:pt idx="4">
                  <c:v>0</c:v>
                </c:pt>
              </c:numCache>
            </c:numRef>
          </c:val>
          <c:smooth val="0"/>
        </c:ser>
        <c:dLbls>
          <c:showLegendKey val="0"/>
          <c:showVal val="0"/>
          <c:showCatName val="0"/>
          <c:showSerName val="0"/>
          <c:showPercent val="0"/>
          <c:showBubbleSize val="0"/>
        </c:dLbls>
        <c:marker val="1"/>
        <c:smooth val="0"/>
        <c:axId val="93223936"/>
        <c:axId val="93225728"/>
      </c:lineChart>
      <c:catAx>
        <c:axId val="93223936"/>
        <c:scaling>
          <c:orientation val="minMax"/>
        </c:scaling>
        <c:delete val="0"/>
        <c:axPos val="b"/>
        <c:numFmt formatCode="General" sourceLinked="1"/>
        <c:majorTickMark val="out"/>
        <c:minorTickMark val="none"/>
        <c:tickLblPos val="nextTo"/>
        <c:txPr>
          <a:bodyPr rot="-2700000" vert="horz"/>
          <a:lstStyle/>
          <a:p>
            <a:pPr>
              <a:defRPr sz="1200" b="0" i="0" u="none" strike="noStrike" baseline="0">
                <a:solidFill>
                  <a:srgbClr val="000000"/>
                </a:solidFill>
                <a:latin typeface="Book Antiqua"/>
                <a:ea typeface="Book Antiqua"/>
                <a:cs typeface="Book Antiqua"/>
              </a:defRPr>
            </a:pPr>
            <a:endParaRPr lang="es-MX"/>
          </a:p>
        </c:txPr>
        <c:crossAx val="93225728"/>
        <c:crosses val="autoZero"/>
        <c:auto val="1"/>
        <c:lblAlgn val="ctr"/>
        <c:lblOffset val="100"/>
        <c:noMultiLvlLbl val="0"/>
      </c:catAx>
      <c:valAx>
        <c:axId val="93225728"/>
        <c:scaling>
          <c:orientation val="minMax"/>
        </c:scaling>
        <c:delete val="0"/>
        <c:axPos val="l"/>
        <c:majorGridlines/>
        <c:numFmt formatCode="General" sourceLinked="1"/>
        <c:majorTickMark val="out"/>
        <c:minorTickMark val="none"/>
        <c:tickLblPos val="nextTo"/>
        <c:txPr>
          <a:bodyPr rot="0" vert="horz"/>
          <a:lstStyle/>
          <a:p>
            <a:pPr>
              <a:defRPr sz="1200" b="0" i="0" u="none" strike="noStrike" baseline="0">
                <a:solidFill>
                  <a:srgbClr val="000000"/>
                </a:solidFill>
                <a:latin typeface="Book Antiqua"/>
                <a:ea typeface="Book Antiqua"/>
                <a:cs typeface="Book Antiqua"/>
              </a:defRPr>
            </a:pPr>
            <a:endParaRPr lang="es-MX"/>
          </a:p>
        </c:txPr>
        <c:crossAx val="93223936"/>
        <c:crosses val="autoZero"/>
        <c:crossBetween val="between"/>
      </c:valAx>
    </c:plotArea>
    <c:legend>
      <c:legendPos val="r"/>
      <c:layout>
        <c:manualLayout>
          <c:xMode val="edge"/>
          <c:yMode val="edge"/>
          <c:x val="0.72155103011144417"/>
          <c:y val="0.6949348114702445"/>
          <c:w val="0.25826617450052525"/>
          <c:h val="0.28748832969305405"/>
        </c:manualLayout>
      </c:layout>
      <c:overlay val="0"/>
      <c:txPr>
        <a:bodyPr/>
        <a:lstStyle/>
        <a:p>
          <a:pPr>
            <a:defRPr sz="1200" b="1" i="0" u="none" strike="noStrike" baseline="0">
              <a:solidFill>
                <a:srgbClr val="000000"/>
              </a:solidFill>
              <a:latin typeface="Book Antiqua"/>
              <a:ea typeface="Book Antiqua"/>
              <a:cs typeface="Book Antiqua"/>
            </a:defRPr>
          </a:pPr>
          <a:endParaRPr lang="es-MX"/>
        </a:p>
      </c:txPr>
    </c:legend>
    <c:plotVisOnly val="1"/>
    <c:dispBlanksAs val="gap"/>
    <c:showDLblsOverMax val="0"/>
  </c:chart>
  <c:txPr>
    <a:bodyPr/>
    <a:lstStyle/>
    <a:p>
      <a:pPr>
        <a:defRPr sz="1200" b="0" i="0" u="none" strike="noStrike" baseline="0">
          <a:solidFill>
            <a:srgbClr val="000000"/>
          </a:solidFill>
          <a:latin typeface="Book Antiqua"/>
          <a:ea typeface="Book Antiqua"/>
          <a:cs typeface="Book Antiqua"/>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0"/>
      <c:perspective val="30"/>
    </c:view3D>
    <c:floor>
      <c:thickness val="0"/>
    </c:floor>
    <c:sideWall>
      <c:thickness val="0"/>
    </c:sideWall>
    <c:backWall>
      <c:thickness val="0"/>
    </c:backWall>
    <c:plotArea>
      <c:layout>
        <c:manualLayout>
          <c:layoutTarget val="inner"/>
          <c:xMode val="edge"/>
          <c:yMode val="edge"/>
          <c:x val="8.4402638963118379E-2"/>
          <c:y val="5.1435391862817564E-2"/>
          <c:w val="0.90446397384641797"/>
          <c:h val="0.72650115573110785"/>
        </c:manualLayout>
      </c:layout>
      <c:bar3DChart>
        <c:barDir val="col"/>
        <c:grouping val="clustered"/>
        <c:varyColors val="0"/>
        <c:ser>
          <c:idx val="0"/>
          <c:order val="0"/>
          <c:tx>
            <c:strRef>
              <c:f>'Obs-NC'!$D$39:$D$40</c:f>
              <c:strCache>
                <c:ptCount val="1"/>
                <c:pt idx="0">
                  <c:v>2da Auditoría Obs</c:v>
                </c:pt>
              </c:strCache>
            </c:strRef>
          </c:tx>
          <c:invertIfNegative val="0"/>
          <c:dLbls>
            <c:dLbl>
              <c:idx val="0"/>
              <c:layout>
                <c:manualLayout>
                  <c:x val="1.9611359223544639E-2"/>
                  <c:y val="0.24553667510292404"/>
                </c:manualLayout>
              </c:layout>
              <c:spPr/>
              <c:txPr>
                <a:bodyPr/>
                <a:lstStyle/>
                <a:p>
                  <a:pPr>
                    <a:defRPr sz="1800" b="1" i="0" u="none" strike="noStrike" baseline="0">
                      <a:solidFill>
                        <a:srgbClr val="FFFFFF"/>
                      </a:solidFill>
                      <a:latin typeface="Book Antiqua"/>
                      <a:ea typeface="Book Antiqua"/>
                      <a:cs typeface="Book Antiqua"/>
                    </a:defRPr>
                  </a:pPr>
                  <a:endParaRPr lang="es-MX"/>
                </a:p>
              </c:txPr>
              <c:showLegendKey val="0"/>
              <c:showVal val="1"/>
              <c:showCatName val="0"/>
              <c:showSerName val="0"/>
              <c:showPercent val="0"/>
              <c:showBubbleSize val="0"/>
            </c:dLbl>
            <c:showLegendKey val="0"/>
            <c:showVal val="0"/>
            <c:showCatName val="0"/>
            <c:showSerName val="0"/>
            <c:showPercent val="0"/>
            <c:showBubbleSize val="0"/>
          </c:dLbls>
          <c:cat>
            <c:strRef>
              <c:f>'Obs-NC'!$A$46</c:f>
              <c:strCache>
                <c:ptCount val="1"/>
                <c:pt idx="0">
                  <c:v>Observaciones (Obs) / No Conformidades (NC)</c:v>
                </c:pt>
              </c:strCache>
            </c:strRef>
          </c:cat>
          <c:val>
            <c:numRef>
              <c:f>'Obs-NC'!$D$46</c:f>
              <c:numCache>
                <c:formatCode>General</c:formatCode>
                <c:ptCount val="1"/>
                <c:pt idx="0">
                  <c:v>65</c:v>
                </c:pt>
              </c:numCache>
            </c:numRef>
          </c:val>
        </c:ser>
        <c:ser>
          <c:idx val="1"/>
          <c:order val="1"/>
          <c:tx>
            <c:strRef>
              <c:f>'Obs-NC'!$E$39:$E$40</c:f>
              <c:strCache>
                <c:ptCount val="1"/>
                <c:pt idx="0">
                  <c:v>2da Auditoría NC</c:v>
                </c:pt>
              </c:strCache>
            </c:strRef>
          </c:tx>
          <c:invertIfNegative val="0"/>
          <c:dLbls>
            <c:dLbl>
              <c:idx val="0"/>
              <c:layout>
                <c:manualLayout>
                  <c:x val="1.470854383311293E-2"/>
                  <c:y val="9.4218670880847344E-2"/>
                </c:manualLayout>
              </c:layout>
              <c:spPr/>
              <c:txPr>
                <a:bodyPr/>
                <a:lstStyle/>
                <a:p>
                  <a:pPr>
                    <a:defRPr sz="1800" b="1" i="0" u="none" strike="noStrike" baseline="0">
                      <a:solidFill>
                        <a:srgbClr val="FFFFFF"/>
                      </a:solidFill>
                      <a:latin typeface="Book Antiqua"/>
                      <a:ea typeface="Book Antiqua"/>
                      <a:cs typeface="Book Antiqua"/>
                    </a:defRPr>
                  </a:pPr>
                  <a:endParaRPr lang="es-MX"/>
                </a:p>
              </c:txPr>
              <c:showLegendKey val="0"/>
              <c:showVal val="1"/>
              <c:showCatName val="0"/>
              <c:showSerName val="0"/>
              <c:showPercent val="0"/>
              <c:showBubbleSize val="0"/>
            </c:dLbl>
            <c:txPr>
              <a:bodyPr/>
              <a:lstStyle/>
              <a:p>
                <a:pPr>
                  <a:defRPr sz="1400" b="0" i="0" u="none" strike="noStrike" baseline="0">
                    <a:solidFill>
                      <a:srgbClr val="000000"/>
                    </a:solidFill>
                    <a:latin typeface="Book Antiqua"/>
                    <a:ea typeface="Book Antiqua"/>
                    <a:cs typeface="Book Antiqua"/>
                  </a:defRPr>
                </a:pPr>
                <a:endParaRPr lang="es-MX"/>
              </a:p>
            </c:txPr>
            <c:showLegendKey val="0"/>
            <c:showVal val="1"/>
            <c:showCatName val="0"/>
            <c:showSerName val="0"/>
            <c:showPercent val="0"/>
            <c:showBubbleSize val="0"/>
            <c:showLeaderLines val="0"/>
          </c:dLbls>
          <c:cat>
            <c:strRef>
              <c:f>'Obs-NC'!$A$46</c:f>
              <c:strCache>
                <c:ptCount val="1"/>
                <c:pt idx="0">
                  <c:v>Observaciones (Obs) / No Conformidades (NC)</c:v>
                </c:pt>
              </c:strCache>
            </c:strRef>
          </c:cat>
          <c:val>
            <c:numRef>
              <c:f>'Obs-NC'!$E$46</c:f>
              <c:numCache>
                <c:formatCode>General</c:formatCode>
                <c:ptCount val="1"/>
                <c:pt idx="0">
                  <c:v>10</c:v>
                </c:pt>
              </c:numCache>
            </c:numRef>
          </c:val>
        </c:ser>
        <c:ser>
          <c:idx val="2"/>
          <c:order val="2"/>
          <c:tx>
            <c:strRef>
              <c:f>'Obs-NC'!$F$39:$F$40</c:f>
              <c:strCache>
                <c:ptCount val="1"/>
                <c:pt idx="0">
                  <c:v>Certificación Obs</c:v>
                </c:pt>
              </c:strCache>
            </c:strRef>
          </c:tx>
          <c:invertIfNegative val="0"/>
          <c:dLbls>
            <c:dLbl>
              <c:idx val="0"/>
              <c:layout>
                <c:manualLayout>
                  <c:x val="1.715993932060152E-2"/>
                  <c:y val="0.21310730291951899"/>
                </c:manualLayout>
              </c:layout>
              <c:spPr/>
              <c:txPr>
                <a:bodyPr/>
                <a:lstStyle/>
                <a:p>
                  <a:pPr>
                    <a:defRPr sz="1800" b="1" i="0" u="none" strike="noStrike" baseline="0">
                      <a:solidFill>
                        <a:srgbClr val="003366"/>
                      </a:solidFill>
                      <a:latin typeface="Book Antiqua"/>
                      <a:ea typeface="Book Antiqua"/>
                      <a:cs typeface="Book Antiqua"/>
                    </a:defRPr>
                  </a:pPr>
                  <a:endParaRPr lang="es-MX"/>
                </a:p>
              </c:txPr>
              <c:showLegendKey val="0"/>
              <c:showVal val="1"/>
              <c:showCatName val="0"/>
              <c:showSerName val="0"/>
              <c:showPercent val="0"/>
              <c:showBubbleSize val="0"/>
            </c:dLbl>
            <c:txPr>
              <a:bodyPr/>
              <a:lstStyle/>
              <a:p>
                <a:pPr>
                  <a:defRPr sz="1600" b="1" i="0" u="none" strike="noStrike" baseline="0">
                    <a:solidFill>
                      <a:srgbClr val="003366"/>
                    </a:solidFill>
                    <a:latin typeface="Book Antiqua"/>
                    <a:ea typeface="Book Antiqua"/>
                    <a:cs typeface="Book Antiqua"/>
                  </a:defRPr>
                </a:pPr>
                <a:endParaRPr lang="es-MX"/>
              </a:p>
            </c:txPr>
            <c:showLegendKey val="0"/>
            <c:showVal val="1"/>
            <c:showCatName val="0"/>
            <c:showSerName val="0"/>
            <c:showPercent val="0"/>
            <c:showBubbleSize val="0"/>
            <c:showLeaderLines val="0"/>
          </c:dLbls>
          <c:cat>
            <c:strRef>
              <c:f>'Obs-NC'!$A$46</c:f>
              <c:strCache>
                <c:ptCount val="1"/>
                <c:pt idx="0">
                  <c:v>Observaciones (Obs) / No Conformidades (NC)</c:v>
                </c:pt>
              </c:strCache>
            </c:strRef>
          </c:cat>
          <c:val>
            <c:numRef>
              <c:f>'Obs-NC'!$F$46</c:f>
              <c:numCache>
                <c:formatCode>General</c:formatCode>
                <c:ptCount val="1"/>
                <c:pt idx="0">
                  <c:v>35</c:v>
                </c:pt>
              </c:numCache>
            </c:numRef>
          </c:val>
        </c:ser>
        <c:ser>
          <c:idx val="3"/>
          <c:order val="3"/>
          <c:tx>
            <c:strRef>
              <c:f>'Obs-NC'!$G$39:$G$40</c:f>
              <c:strCache>
                <c:ptCount val="1"/>
                <c:pt idx="0">
                  <c:v>Certificación NC</c:v>
                </c:pt>
              </c:strCache>
            </c:strRef>
          </c:tx>
          <c:invertIfNegative val="0"/>
          <c:dLbls>
            <c:dLbl>
              <c:idx val="0"/>
              <c:layout>
                <c:manualLayout>
                  <c:x val="1.0519357197961333E-2"/>
                  <c:y val="2.1568032873719393E-2"/>
                </c:manualLayout>
              </c:layout>
              <c:spPr/>
              <c:txPr>
                <a:bodyPr/>
                <a:lstStyle/>
                <a:p>
                  <a:pPr>
                    <a:defRPr sz="1800" b="1" i="0" u="none" strike="noStrike" baseline="0">
                      <a:solidFill>
                        <a:schemeClr val="bg1"/>
                      </a:solidFill>
                      <a:latin typeface="Book Antiqua"/>
                      <a:ea typeface="Book Antiqua"/>
                      <a:cs typeface="Book Antiqua"/>
                    </a:defRPr>
                  </a:pPr>
                  <a:endParaRPr lang="es-MX"/>
                </a:p>
              </c:txPr>
              <c:showLegendKey val="0"/>
              <c:showVal val="1"/>
              <c:showCatName val="0"/>
              <c:showSerName val="0"/>
              <c:showPercent val="0"/>
              <c:showBubbleSize val="0"/>
            </c:dLbl>
            <c:txPr>
              <a:bodyPr/>
              <a:lstStyle/>
              <a:p>
                <a:pPr>
                  <a:defRPr sz="1600" b="0" i="0" u="none" strike="noStrike" baseline="0">
                    <a:solidFill>
                      <a:srgbClr val="000000"/>
                    </a:solidFill>
                    <a:latin typeface="Book Antiqua"/>
                    <a:ea typeface="Book Antiqua"/>
                    <a:cs typeface="Book Antiqua"/>
                  </a:defRPr>
                </a:pPr>
                <a:endParaRPr lang="es-MX"/>
              </a:p>
            </c:txPr>
            <c:showLegendKey val="0"/>
            <c:showVal val="1"/>
            <c:showCatName val="0"/>
            <c:showSerName val="0"/>
            <c:showPercent val="0"/>
            <c:showBubbleSize val="0"/>
            <c:showLeaderLines val="0"/>
          </c:dLbls>
          <c:cat>
            <c:strRef>
              <c:f>'Obs-NC'!$A$46</c:f>
              <c:strCache>
                <c:ptCount val="1"/>
                <c:pt idx="0">
                  <c:v>Observaciones (Obs) / No Conformidades (NC)</c:v>
                </c:pt>
              </c:strCache>
            </c:strRef>
          </c:cat>
          <c:val>
            <c:numRef>
              <c:f>'Obs-NC'!$G$46</c:f>
              <c:numCache>
                <c:formatCode>General</c:formatCode>
                <c:ptCount val="1"/>
                <c:pt idx="0">
                  <c:v>1</c:v>
                </c:pt>
              </c:numCache>
            </c:numRef>
          </c:val>
        </c:ser>
        <c:dLbls>
          <c:showLegendKey val="0"/>
          <c:showVal val="0"/>
          <c:showCatName val="0"/>
          <c:showSerName val="0"/>
          <c:showPercent val="0"/>
          <c:showBubbleSize val="0"/>
        </c:dLbls>
        <c:gapWidth val="150"/>
        <c:shape val="cylinder"/>
        <c:axId val="93276416"/>
        <c:axId val="93286400"/>
        <c:axId val="0"/>
      </c:bar3DChart>
      <c:catAx>
        <c:axId val="93276416"/>
        <c:scaling>
          <c:orientation val="minMax"/>
        </c:scaling>
        <c:delete val="0"/>
        <c:axPos val="b"/>
        <c:numFmt formatCode="General" sourceLinked="1"/>
        <c:majorTickMark val="out"/>
        <c:minorTickMark val="none"/>
        <c:tickLblPos val="nextTo"/>
        <c:txPr>
          <a:bodyPr rot="0" vert="horz"/>
          <a:lstStyle/>
          <a:p>
            <a:pPr>
              <a:defRPr sz="1400" b="1" i="0" u="none" strike="noStrike" baseline="0">
                <a:solidFill>
                  <a:srgbClr val="000000"/>
                </a:solidFill>
                <a:latin typeface="Book Antiqua"/>
                <a:ea typeface="Book Antiqua"/>
                <a:cs typeface="Book Antiqua"/>
              </a:defRPr>
            </a:pPr>
            <a:endParaRPr lang="es-MX"/>
          </a:p>
        </c:txPr>
        <c:crossAx val="93286400"/>
        <c:crosses val="autoZero"/>
        <c:auto val="1"/>
        <c:lblAlgn val="ctr"/>
        <c:lblOffset val="100"/>
        <c:noMultiLvlLbl val="0"/>
      </c:catAx>
      <c:valAx>
        <c:axId val="93286400"/>
        <c:scaling>
          <c:orientation val="minMax"/>
        </c:scaling>
        <c:delete val="0"/>
        <c:axPos val="l"/>
        <c:majorGridlines/>
        <c:numFmt formatCode="General" sourceLinked="1"/>
        <c:majorTickMark val="out"/>
        <c:minorTickMark val="none"/>
        <c:tickLblPos val="nextTo"/>
        <c:txPr>
          <a:bodyPr rot="0" vert="horz"/>
          <a:lstStyle/>
          <a:p>
            <a:pPr>
              <a:defRPr sz="1400" b="1" i="0" u="none" strike="noStrike" baseline="0">
                <a:solidFill>
                  <a:srgbClr val="000000"/>
                </a:solidFill>
                <a:latin typeface="Book Antiqua"/>
                <a:ea typeface="Book Antiqua"/>
                <a:cs typeface="Book Antiqua"/>
              </a:defRPr>
            </a:pPr>
            <a:endParaRPr lang="es-MX"/>
          </a:p>
        </c:txPr>
        <c:crossAx val="93276416"/>
        <c:crosses val="autoZero"/>
        <c:crossBetween val="between"/>
      </c:valAx>
      <c:spPr>
        <a:noFill/>
        <a:ln w="25400">
          <a:noFill/>
        </a:ln>
      </c:spPr>
    </c:plotArea>
    <c:legend>
      <c:legendPos val="r"/>
      <c:layout>
        <c:manualLayout>
          <c:xMode val="edge"/>
          <c:yMode val="edge"/>
          <c:x val="2.4005429400480612E-2"/>
          <c:y val="0.86985324017596388"/>
          <c:w val="0.95747325119980065"/>
          <c:h val="0.10675662021120602"/>
        </c:manualLayout>
      </c:layout>
      <c:overlay val="0"/>
      <c:txPr>
        <a:bodyPr/>
        <a:lstStyle/>
        <a:p>
          <a:pPr>
            <a:defRPr sz="1285" b="1" i="0" u="none" strike="noStrike" baseline="0">
              <a:solidFill>
                <a:srgbClr val="000000"/>
              </a:solidFill>
              <a:latin typeface="Book Antiqua"/>
              <a:ea typeface="Book Antiqua"/>
              <a:cs typeface="Book Antiqua"/>
            </a:defRPr>
          </a:pPr>
          <a:endParaRPr lang="es-MX"/>
        </a:p>
      </c:txPr>
    </c:legend>
    <c:plotVisOnly val="1"/>
    <c:dispBlanksAs val="gap"/>
    <c:showDLblsOverMax val="0"/>
  </c:chart>
  <c:txPr>
    <a:bodyPr/>
    <a:lstStyle/>
    <a:p>
      <a:pPr>
        <a:defRPr sz="1400" b="0" i="0" u="none" strike="noStrike" baseline="0">
          <a:solidFill>
            <a:srgbClr val="000000"/>
          </a:solidFill>
          <a:latin typeface="Book Antiqua"/>
          <a:ea typeface="Book Antiqua"/>
          <a:cs typeface="Book Antiqua"/>
        </a:defRPr>
      </a:pPr>
      <a:endParaRPr lang="es-MX"/>
    </a:p>
  </c:txPr>
  <c:printSettings>
    <c:headerFooter/>
    <c:pageMargins b="0.75000000000000022" l="0.70000000000000018" r="0.70000000000000018" t="0.75000000000000022" header="0.3000000000000001" footer="0.3000000000000001"/>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4425103116159E-2"/>
          <c:y val="3.9437522620314899E-2"/>
          <c:w val="0.59123541511652311"/>
          <c:h val="0.62891803432749904"/>
        </c:manualLayout>
      </c:layout>
      <c:lineChart>
        <c:grouping val="standard"/>
        <c:varyColors val="0"/>
        <c:ser>
          <c:idx val="0"/>
          <c:order val="0"/>
          <c:tx>
            <c:strRef>
              <c:f>'Obs-NC'!$B$39:$B$40</c:f>
              <c:strCache>
                <c:ptCount val="1"/>
                <c:pt idx="0">
                  <c:v>1er Auditoría Obs</c:v>
                </c:pt>
              </c:strCache>
            </c:strRef>
          </c:tx>
          <c:cat>
            <c:strRef>
              <c:f>'Obs-NC'!$A$41:$A$45</c:f>
              <c:strCache>
                <c:ptCount val="5"/>
                <c:pt idx="0">
                  <c:v>Existencia</c:v>
                </c:pt>
                <c:pt idx="1">
                  <c:v>Difusión y conocimiento</c:v>
                </c:pt>
                <c:pt idx="2">
                  <c:v>Participación</c:v>
                </c:pt>
                <c:pt idx="3">
                  <c:v>Indicadores y mejora continua</c:v>
                </c:pt>
                <c:pt idx="4">
                  <c:v>Vinculación con la estrategia</c:v>
                </c:pt>
              </c:strCache>
            </c:strRef>
          </c:cat>
          <c:val>
            <c:numRef>
              <c:f>'Obs-NC'!$B$41:$B$45</c:f>
              <c:numCache>
                <c:formatCode>General</c:formatCode>
                <c:ptCount val="5"/>
                <c:pt idx="0">
                  <c:v>21</c:v>
                </c:pt>
                <c:pt idx="1">
                  <c:v>20</c:v>
                </c:pt>
                <c:pt idx="2">
                  <c:v>25</c:v>
                </c:pt>
                <c:pt idx="3">
                  <c:v>20</c:v>
                </c:pt>
                <c:pt idx="4">
                  <c:v>5</c:v>
                </c:pt>
              </c:numCache>
            </c:numRef>
          </c:val>
          <c:smooth val="0"/>
        </c:ser>
        <c:ser>
          <c:idx val="1"/>
          <c:order val="1"/>
          <c:tx>
            <c:strRef>
              <c:f>'Obs-NC'!$C$39:$C$40</c:f>
              <c:strCache>
                <c:ptCount val="1"/>
                <c:pt idx="0">
                  <c:v>1er Auditoría NC</c:v>
                </c:pt>
              </c:strCache>
            </c:strRef>
          </c:tx>
          <c:cat>
            <c:strRef>
              <c:f>'Obs-NC'!$A$41:$A$45</c:f>
              <c:strCache>
                <c:ptCount val="5"/>
                <c:pt idx="0">
                  <c:v>Existencia</c:v>
                </c:pt>
                <c:pt idx="1">
                  <c:v>Difusión y conocimiento</c:v>
                </c:pt>
                <c:pt idx="2">
                  <c:v>Participación</c:v>
                </c:pt>
                <c:pt idx="3">
                  <c:v>Indicadores y mejora continua</c:v>
                </c:pt>
                <c:pt idx="4">
                  <c:v>Vinculación con la estrategia</c:v>
                </c:pt>
              </c:strCache>
            </c:strRef>
          </c:cat>
          <c:val>
            <c:numRef>
              <c:f>'Obs-NC'!$C$41:$C$45</c:f>
              <c:numCache>
                <c:formatCode>General</c:formatCode>
                <c:ptCount val="5"/>
                <c:pt idx="0">
                  <c:v>4</c:v>
                </c:pt>
                <c:pt idx="1">
                  <c:v>5</c:v>
                </c:pt>
                <c:pt idx="2">
                  <c:v>0</c:v>
                </c:pt>
                <c:pt idx="3">
                  <c:v>5</c:v>
                </c:pt>
                <c:pt idx="4">
                  <c:v>5</c:v>
                </c:pt>
              </c:numCache>
            </c:numRef>
          </c:val>
          <c:smooth val="0"/>
        </c:ser>
        <c:ser>
          <c:idx val="2"/>
          <c:order val="2"/>
          <c:tx>
            <c:strRef>
              <c:f>'Obs-NC'!$D$39:$D$40</c:f>
              <c:strCache>
                <c:ptCount val="1"/>
                <c:pt idx="0">
                  <c:v>2da Auditoría Obs</c:v>
                </c:pt>
              </c:strCache>
            </c:strRef>
          </c:tx>
          <c:cat>
            <c:strRef>
              <c:f>'Obs-NC'!$A$41:$A$45</c:f>
              <c:strCache>
                <c:ptCount val="5"/>
                <c:pt idx="0">
                  <c:v>Existencia</c:v>
                </c:pt>
                <c:pt idx="1">
                  <c:v>Difusión y conocimiento</c:v>
                </c:pt>
                <c:pt idx="2">
                  <c:v>Participación</c:v>
                </c:pt>
                <c:pt idx="3">
                  <c:v>Indicadores y mejora continua</c:v>
                </c:pt>
                <c:pt idx="4">
                  <c:v>Vinculación con la estrategia</c:v>
                </c:pt>
              </c:strCache>
            </c:strRef>
          </c:cat>
          <c:val>
            <c:numRef>
              <c:f>'Obs-NC'!$D$41:$D$45</c:f>
              <c:numCache>
                <c:formatCode>General</c:formatCode>
                <c:ptCount val="5"/>
                <c:pt idx="0">
                  <c:v>7</c:v>
                </c:pt>
                <c:pt idx="1">
                  <c:v>12</c:v>
                </c:pt>
                <c:pt idx="2">
                  <c:v>21</c:v>
                </c:pt>
                <c:pt idx="3">
                  <c:v>18</c:v>
                </c:pt>
                <c:pt idx="4">
                  <c:v>7</c:v>
                </c:pt>
              </c:numCache>
            </c:numRef>
          </c:val>
          <c:smooth val="0"/>
        </c:ser>
        <c:ser>
          <c:idx val="3"/>
          <c:order val="3"/>
          <c:tx>
            <c:strRef>
              <c:f>'Obs-NC'!$E$39:$E$40</c:f>
              <c:strCache>
                <c:ptCount val="1"/>
                <c:pt idx="0">
                  <c:v>2da Auditoría NC</c:v>
                </c:pt>
              </c:strCache>
            </c:strRef>
          </c:tx>
          <c:cat>
            <c:strRef>
              <c:f>'Obs-NC'!$A$41:$A$45</c:f>
              <c:strCache>
                <c:ptCount val="5"/>
                <c:pt idx="0">
                  <c:v>Existencia</c:v>
                </c:pt>
                <c:pt idx="1">
                  <c:v>Difusión y conocimiento</c:v>
                </c:pt>
                <c:pt idx="2">
                  <c:v>Participación</c:v>
                </c:pt>
                <c:pt idx="3">
                  <c:v>Indicadores y mejora continua</c:v>
                </c:pt>
                <c:pt idx="4">
                  <c:v>Vinculación con la estrategia</c:v>
                </c:pt>
              </c:strCache>
            </c:strRef>
          </c:cat>
          <c:val>
            <c:numRef>
              <c:f>'Obs-NC'!$E$41:$E$45</c:f>
              <c:numCache>
                <c:formatCode>General</c:formatCode>
                <c:ptCount val="5"/>
                <c:pt idx="0">
                  <c:v>3</c:v>
                </c:pt>
                <c:pt idx="1">
                  <c:v>2</c:v>
                </c:pt>
                <c:pt idx="2">
                  <c:v>2</c:v>
                </c:pt>
                <c:pt idx="3">
                  <c:v>3</c:v>
                </c:pt>
                <c:pt idx="4">
                  <c:v>0</c:v>
                </c:pt>
              </c:numCache>
            </c:numRef>
          </c:val>
          <c:smooth val="0"/>
        </c:ser>
        <c:dLbls>
          <c:showLegendKey val="0"/>
          <c:showVal val="0"/>
          <c:showCatName val="0"/>
          <c:showSerName val="0"/>
          <c:showPercent val="0"/>
          <c:showBubbleSize val="0"/>
        </c:dLbls>
        <c:marker val="1"/>
        <c:smooth val="0"/>
        <c:axId val="93322624"/>
        <c:axId val="94045312"/>
      </c:lineChart>
      <c:catAx>
        <c:axId val="93322624"/>
        <c:scaling>
          <c:orientation val="minMax"/>
        </c:scaling>
        <c:delete val="0"/>
        <c:axPos val="b"/>
        <c:numFmt formatCode="General" sourceLinked="1"/>
        <c:majorTickMark val="out"/>
        <c:minorTickMark val="none"/>
        <c:tickLblPos val="nextTo"/>
        <c:crossAx val="94045312"/>
        <c:crosses val="autoZero"/>
        <c:auto val="1"/>
        <c:lblAlgn val="ctr"/>
        <c:lblOffset val="100"/>
        <c:noMultiLvlLbl val="0"/>
      </c:catAx>
      <c:valAx>
        <c:axId val="94045312"/>
        <c:scaling>
          <c:orientation val="minMax"/>
        </c:scaling>
        <c:delete val="0"/>
        <c:axPos val="l"/>
        <c:majorGridlines/>
        <c:numFmt formatCode="General" sourceLinked="1"/>
        <c:majorTickMark val="out"/>
        <c:minorTickMark val="none"/>
        <c:tickLblPos val="nextTo"/>
        <c:crossAx val="93322624"/>
        <c:crosses val="autoZero"/>
        <c:crossBetween val="between"/>
      </c:valAx>
    </c:plotArea>
    <c:legend>
      <c:legendPos val="r"/>
      <c:layout>
        <c:manualLayout>
          <c:xMode val="edge"/>
          <c:yMode val="edge"/>
          <c:x val="0.70363233595800523"/>
          <c:y val="8.3812442363623466E-2"/>
          <c:w val="0.28008440944881885"/>
          <c:h val="0.60859133148896916"/>
        </c:manualLayout>
      </c:layout>
      <c:overlay val="0"/>
    </c:legend>
    <c:plotVisOnly val="1"/>
    <c:dispBlanksAs val="gap"/>
    <c:showDLblsOverMax val="0"/>
  </c:chart>
  <c:txPr>
    <a:bodyPr/>
    <a:lstStyle/>
    <a:p>
      <a:pPr>
        <a:defRPr>
          <a:latin typeface="Times New Roman" pitchFamily="18" charset="0"/>
          <a:cs typeface="Times New Roman" pitchFamily="18" charset="0"/>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6.5313903320444053E-2"/>
          <c:y val="3.6911405756488297E-2"/>
          <c:w val="0.91074363536711145"/>
          <c:h val="0.68296722256600062"/>
        </c:manualLayout>
      </c:layout>
      <c:bar3DChart>
        <c:barDir val="col"/>
        <c:grouping val="clustered"/>
        <c:varyColors val="0"/>
        <c:ser>
          <c:idx val="0"/>
          <c:order val="0"/>
          <c:tx>
            <c:strRef>
              <c:f>'Obs-NC'!$B$39:$B$40</c:f>
              <c:strCache>
                <c:ptCount val="1"/>
                <c:pt idx="0">
                  <c:v>1er Auditoría Obs</c:v>
                </c:pt>
              </c:strCache>
            </c:strRef>
          </c:tx>
          <c:invertIfNegative val="0"/>
          <c:dLbls>
            <c:dLbl>
              <c:idx val="0"/>
              <c:layout>
                <c:manualLayout>
                  <c:x val="1.9456193908876294E-2"/>
                  <c:y val="0.20804021746846174"/>
                </c:manualLayout>
              </c:layout>
              <c:showLegendKey val="0"/>
              <c:showVal val="1"/>
              <c:showCatName val="0"/>
              <c:showSerName val="0"/>
              <c:showPercent val="0"/>
              <c:showBubbleSize val="0"/>
            </c:dLbl>
            <c:txPr>
              <a:bodyPr/>
              <a:lstStyle/>
              <a:p>
                <a:pPr>
                  <a:defRPr sz="1400" b="1">
                    <a:solidFill>
                      <a:schemeClr val="bg1"/>
                    </a:solidFill>
                  </a:defRPr>
                </a:pPr>
                <a:endParaRPr lang="es-MX"/>
              </a:p>
            </c:txPr>
            <c:showLegendKey val="0"/>
            <c:showVal val="1"/>
            <c:showCatName val="0"/>
            <c:showSerName val="0"/>
            <c:showPercent val="0"/>
            <c:showBubbleSize val="0"/>
            <c:showLeaderLines val="0"/>
          </c:dLbls>
          <c:cat>
            <c:strRef>
              <c:f>'Obs-NC'!$A$46</c:f>
              <c:strCache>
                <c:ptCount val="1"/>
                <c:pt idx="0">
                  <c:v>Observaciones (Obs) / No Conformidades (NC)</c:v>
                </c:pt>
              </c:strCache>
            </c:strRef>
          </c:cat>
          <c:val>
            <c:numRef>
              <c:f>'Obs-NC'!$B$46</c:f>
              <c:numCache>
                <c:formatCode>General</c:formatCode>
                <c:ptCount val="1"/>
                <c:pt idx="0">
                  <c:v>91</c:v>
                </c:pt>
              </c:numCache>
            </c:numRef>
          </c:val>
        </c:ser>
        <c:ser>
          <c:idx val="1"/>
          <c:order val="1"/>
          <c:tx>
            <c:strRef>
              <c:f>'Obs-NC'!$C$39:$C$40</c:f>
              <c:strCache>
                <c:ptCount val="1"/>
                <c:pt idx="0">
                  <c:v>1er Auditoría NC</c:v>
                </c:pt>
              </c:strCache>
            </c:strRef>
          </c:tx>
          <c:invertIfNegative val="0"/>
          <c:dLbls>
            <c:dLbl>
              <c:idx val="0"/>
              <c:layout>
                <c:manualLayout>
                  <c:x val="1.6676737636179679E-2"/>
                  <c:y val="8.3216086987384724E-2"/>
                </c:manualLayout>
              </c:layout>
              <c:showLegendKey val="0"/>
              <c:showVal val="1"/>
              <c:showCatName val="0"/>
              <c:showSerName val="0"/>
              <c:showPercent val="0"/>
              <c:showBubbleSize val="0"/>
            </c:dLbl>
            <c:txPr>
              <a:bodyPr/>
              <a:lstStyle/>
              <a:p>
                <a:pPr>
                  <a:defRPr sz="1400" b="1">
                    <a:solidFill>
                      <a:schemeClr val="bg1"/>
                    </a:solidFill>
                  </a:defRPr>
                </a:pPr>
                <a:endParaRPr lang="es-MX"/>
              </a:p>
            </c:txPr>
            <c:showLegendKey val="0"/>
            <c:showVal val="1"/>
            <c:showCatName val="0"/>
            <c:showSerName val="0"/>
            <c:showPercent val="0"/>
            <c:showBubbleSize val="0"/>
            <c:showLeaderLines val="0"/>
          </c:dLbls>
          <c:cat>
            <c:strRef>
              <c:f>'Obs-NC'!$A$46</c:f>
              <c:strCache>
                <c:ptCount val="1"/>
                <c:pt idx="0">
                  <c:v>Observaciones (Obs) / No Conformidades (NC)</c:v>
                </c:pt>
              </c:strCache>
            </c:strRef>
          </c:cat>
          <c:val>
            <c:numRef>
              <c:f>'Obs-NC'!$C$46</c:f>
              <c:numCache>
                <c:formatCode>General</c:formatCode>
                <c:ptCount val="1"/>
                <c:pt idx="0">
                  <c:v>19</c:v>
                </c:pt>
              </c:numCache>
            </c:numRef>
          </c:val>
        </c:ser>
        <c:ser>
          <c:idx val="2"/>
          <c:order val="2"/>
          <c:tx>
            <c:strRef>
              <c:f>'Obs-NC'!$D$39:$D$40</c:f>
              <c:strCache>
                <c:ptCount val="1"/>
                <c:pt idx="0">
                  <c:v>2da Auditoría Obs</c:v>
                </c:pt>
              </c:strCache>
            </c:strRef>
          </c:tx>
          <c:invertIfNegative val="0"/>
          <c:dLbls>
            <c:dLbl>
              <c:idx val="0"/>
              <c:layout>
                <c:manualLayout>
                  <c:x val="1.1117825090786453E-2"/>
                  <c:y val="0.27738695662461571"/>
                </c:manualLayout>
              </c:layout>
              <c:showLegendKey val="0"/>
              <c:showVal val="1"/>
              <c:showCatName val="0"/>
              <c:showSerName val="0"/>
              <c:showPercent val="0"/>
              <c:showBubbleSize val="0"/>
            </c:dLbl>
            <c:txPr>
              <a:bodyPr/>
              <a:lstStyle/>
              <a:p>
                <a:pPr>
                  <a:defRPr sz="1400" b="1">
                    <a:solidFill>
                      <a:sysClr val="windowText" lastClr="000000"/>
                    </a:solidFill>
                  </a:defRPr>
                </a:pPr>
                <a:endParaRPr lang="es-MX"/>
              </a:p>
            </c:txPr>
            <c:showLegendKey val="0"/>
            <c:showVal val="1"/>
            <c:showCatName val="0"/>
            <c:showSerName val="0"/>
            <c:showPercent val="0"/>
            <c:showBubbleSize val="0"/>
            <c:showLeaderLines val="0"/>
          </c:dLbls>
          <c:cat>
            <c:strRef>
              <c:f>'Obs-NC'!$A$46</c:f>
              <c:strCache>
                <c:ptCount val="1"/>
                <c:pt idx="0">
                  <c:v>Observaciones (Obs) / No Conformidades (NC)</c:v>
                </c:pt>
              </c:strCache>
            </c:strRef>
          </c:cat>
          <c:val>
            <c:numRef>
              <c:f>'Obs-NC'!$D$46</c:f>
              <c:numCache>
                <c:formatCode>General</c:formatCode>
                <c:ptCount val="1"/>
                <c:pt idx="0">
                  <c:v>65</c:v>
                </c:pt>
              </c:numCache>
            </c:numRef>
          </c:val>
        </c:ser>
        <c:ser>
          <c:idx val="3"/>
          <c:order val="3"/>
          <c:tx>
            <c:strRef>
              <c:f>'Obs-NC'!$E$39:$E$40</c:f>
              <c:strCache>
                <c:ptCount val="1"/>
                <c:pt idx="0">
                  <c:v>2da Auditoría NC</c:v>
                </c:pt>
              </c:strCache>
            </c:strRef>
          </c:tx>
          <c:invertIfNegative val="0"/>
          <c:dLbls>
            <c:dLbl>
              <c:idx val="0"/>
              <c:layout>
                <c:manualLayout>
                  <c:x val="3.8912387817752685E-2"/>
                  <c:y val="-4.1608043493692362E-2"/>
                </c:manualLayout>
              </c:layout>
              <c:showLegendKey val="0"/>
              <c:showVal val="1"/>
              <c:showCatName val="0"/>
              <c:showSerName val="0"/>
              <c:showPercent val="0"/>
              <c:showBubbleSize val="0"/>
            </c:dLbl>
            <c:txPr>
              <a:bodyPr/>
              <a:lstStyle/>
              <a:p>
                <a:pPr>
                  <a:defRPr sz="1400" b="1">
                    <a:solidFill>
                      <a:sysClr val="windowText" lastClr="000000"/>
                    </a:solidFill>
                  </a:defRPr>
                </a:pPr>
                <a:endParaRPr lang="es-MX"/>
              </a:p>
            </c:txPr>
            <c:showLegendKey val="0"/>
            <c:showVal val="1"/>
            <c:showCatName val="0"/>
            <c:showSerName val="0"/>
            <c:showPercent val="0"/>
            <c:showBubbleSize val="0"/>
            <c:showLeaderLines val="0"/>
          </c:dLbls>
          <c:cat>
            <c:strRef>
              <c:f>'Obs-NC'!$A$46</c:f>
              <c:strCache>
                <c:ptCount val="1"/>
                <c:pt idx="0">
                  <c:v>Observaciones (Obs) / No Conformidades (NC)</c:v>
                </c:pt>
              </c:strCache>
            </c:strRef>
          </c:cat>
          <c:val>
            <c:numRef>
              <c:f>'Obs-NC'!$E$46</c:f>
              <c:numCache>
                <c:formatCode>General</c:formatCode>
                <c:ptCount val="1"/>
                <c:pt idx="0">
                  <c:v>10</c:v>
                </c:pt>
              </c:numCache>
            </c:numRef>
          </c:val>
        </c:ser>
        <c:dLbls>
          <c:showLegendKey val="0"/>
          <c:showVal val="1"/>
          <c:showCatName val="0"/>
          <c:showSerName val="0"/>
          <c:showPercent val="0"/>
          <c:showBubbleSize val="0"/>
        </c:dLbls>
        <c:gapWidth val="75"/>
        <c:shape val="cylinder"/>
        <c:axId val="94094464"/>
        <c:axId val="94096000"/>
        <c:axId val="0"/>
      </c:bar3DChart>
      <c:catAx>
        <c:axId val="94094464"/>
        <c:scaling>
          <c:orientation val="minMax"/>
        </c:scaling>
        <c:delete val="0"/>
        <c:axPos val="b"/>
        <c:numFmt formatCode="General" sourceLinked="1"/>
        <c:majorTickMark val="none"/>
        <c:minorTickMark val="none"/>
        <c:tickLblPos val="nextTo"/>
        <c:crossAx val="94096000"/>
        <c:crosses val="autoZero"/>
        <c:auto val="1"/>
        <c:lblAlgn val="ctr"/>
        <c:lblOffset val="100"/>
        <c:noMultiLvlLbl val="0"/>
      </c:catAx>
      <c:valAx>
        <c:axId val="94096000"/>
        <c:scaling>
          <c:orientation val="minMax"/>
        </c:scaling>
        <c:delete val="0"/>
        <c:axPos val="l"/>
        <c:numFmt formatCode="General" sourceLinked="1"/>
        <c:majorTickMark val="none"/>
        <c:minorTickMark val="none"/>
        <c:tickLblPos val="nextTo"/>
        <c:crossAx val="94094464"/>
        <c:crosses val="autoZero"/>
        <c:crossBetween val="between"/>
      </c:valAx>
      <c:spPr>
        <a:noFill/>
        <a:ln w="25400">
          <a:noFill/>
        </a:ln>
      </c:spPr>
    </c:plotArea>
    <c:legend>
      <c:legendPos val="b"/>
      <c:layout>
        <c:manualLayout>
          <c:xMode val="edge"/>
          <c:yMode val="edge"/>
          <c:x val="0.19749462794237768"/>
          <c:y val="0.82905236769361579"/>
          <c:w val="0.58561744463666887"/>
          <c:h val="0.14992015471750242"/>
        </c:manualLayout>
      </c:layout>
      <c:overlay val="0"/>
    </c:legend>
    <c:plotVisOnly val="1"/>
    <c:dispBlanksAs val="gap"/>
    <c:showDLblsOverMax val="0"/>
  </c:chart>
  <c:txPr>
    <a:bodyPr/>
    <a:lstStyle/>
    <a:p>
      <a:pPr>
        <a:defRPr>
          <a:latin typeface="Times New Roman" pitchFamily="18" charset="0"/>
          <a:cs typeface="Times New Roman" pitchFamily="18" charset="0"/>
        </a:defRPr>
      </a:pPr>
      <a:endParaRPr lang="es-MX"/>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4.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image" Target="../media/image16.png"/></Relationships>
</file>

<file path=xl/drawings/_rels/drawing1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8.png"/><Relationship Id="rId1" Type="http://schemas.openxmlformats.org/officeDocument/2006/relationships/image" Target="../media/image17.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5.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6.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7.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8.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9.pn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0.pn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1.png"/><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2.png"/><Relationship Id="rId1" Type="http://schemas.openxmlformats.org/officeDocument/2006/relationships/image" Target="../media/image2.png"/><Relationship Id="rId5" Type="http://schemas.openxmlformats.org/officeDocument/2006/relationships/chart" Target="../charts/chart2.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40</xdr:row>
      <xdr:rowOff>66675</xdr:rowOff>
    </xdr:from>
    <xdr:to>
      <xdr:col>7</xdr:col>
      <xdr:colOff>1314450</xdr:colOff>
      <xdr:row>58</xdr:row>
      <xdr:rowOff>66675</xdr:rowOff>
    </xdr:to>
    <xdr:pic>
      <xdr:nvPicPr>
        <xdr:cNvPr id="1604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048875"/>
          <a:ext cx="10306050" cy="352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304800</xdr:colOff>
      <xdr:row>0</xdr:row>
      <xdr:rowOff>123825</xdr:rowOff>
    </xdr:from>
    <xdr:to>
      <xdr:col>3</xdr:col>
      <xdr:colOff>2352675</xdr:colOff>
      <xdr:row>2</xdr:row>
      <xdr:rowOff>171450</xdr:rowOff>
    </xdr:to>
    <xdr:grpSp>
      <xdr:nvGrpSpPr>
        <xdr:cNvPr id="16044" name="Agrupar 3"/>
        <xdr:cNvGrpSpPr>
          <a:grpSpLocks/>
        </xdr:cNvGrpSpPr>
      </xdr:nvGrpSpPr>
      <xdr:grpSpPr bwMode="auto">
        <a:xfrm>
          <a:off x="304800" y="123825"/>
          <a:ext cx="4695825" cy="428625"/>
          <a:chOff x="0" y="0"/>
          <a:chExt cx="4933950" cy="466725"/>
        </a:xfrm>
      </xdr:grpSpPr>
      <xdr:pic>
        <xdr:nvPicPr>
          <xdr:cNvPr id="16046" name="Imagen 4" descr="2.bmp"/>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7520" y="0"/>
            <a:ext cx="4456430" cy="4629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6047" name="Imagen 5" descr="6.bmp"/>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8255"/>
            <a:ext cx="457200" cy="4584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4</xdr:col>
      <xdr:colOff>123825</xdr:colOff>
      <xdr:row>0</xdr:row>
      <xdr:rowOff>66675</xdr:rowOff>
    </xdr:from>
    <xdr:to>
      <xdr:col>4</xdr:col>
      <xdr:colOff>1828800</xdr:colOff>
      <xdr:row>3</xdr:row>
      <xdr:rowOff>28575</xdr:rowOff>
    </xdr:to>
    <xdr:pic>
      <xdr:nvPicPr>
        <xdr:cNvPr id="16045" name="5 Imagen" descr="http://www.empresaresponsable.org/resp/logoch.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181600" y="66675"/>
          <a:ext cx="17049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48</xdr:row>
      <xdr:rowOff>114300</xdr:rowOff>
    </xdr:from>
    <xdr:to>
      <xdr:col>17</xdr:col>
      <xdr:colOff>123825</xdr:colOff>
      <xdr:row>70</xdr:row>
      <xdr:rowOff>9525</xdr:rowOff>
    </xdr:to>
    <xdr:graphicFrame macro="">
      <xdr:nvGraphicFramePr>
        <xdr:cNvPr id="7507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70</xdr:row>
      <xdr:rowOff>85725</xdr:rowOff>
    </xdr:from>
    <xdr:to>
      <xdr:col>15</xdr:col>
      <xdr:colOff>247650</xdr:colOff>
      <xdr:row>91</xdr:row>
      <xdr:rowOff>142875</xdr:rowOff>
    </xdr:to>
    <xdr:graphicFrame macro="">
      <xdr:nvGraphicFramePr>
        <xdr:cNvPr id="75074"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0</xdr:row>
      <xdr:rowOff>19050</xdr:rowOff>
    </xdr:from>
    <xdr:to>
      <xdr:col>7</xdr:col>
      <xdr:colOff>104775</xdr:colOff>
      <xdr:row>2</xdr:row>
      <xdr:rowOff>19050</xdr:rowOff>
    </xdr:to>
    <xdr:grpSp>
      <xdr:nvGrpSpPr>
        <xdr:cNvPr id="75075" name="Agrupar 3"/>
        <xdr:cNvGrpSpPr>
          <a:grpSpLocks/>
        </xdr:cNvGrpSpPr>
      </xdr:nvGrpSpPr>
      <xdr:grpSpPr bwMode="auto">
        <a:xfrm>
          <a:off x="38100" y="19050"/>
          <a:ext cx="4401240" cy="386522"/>
          <a:chOff x="0" y="0"/>
          <a:chExt cx="4933950" cy="466725"/>
        </a:xfrm>
      </xdr:grpSpPr>
      <xdr:pic>
        <xdr:nvPicPr>
          <xdr:cNvPr id="75078" name="Imagen 4" descr="2.bmp"/>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7520" y="0"/>
            <a:ext cx="4456430" cy="4629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5079" name="Imagen 5" descr="6.bmp"/>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0" y="8255"/>
            <a:ext cx="457200" cy="4584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19</xdr:col>
      <xdr:colOff>276225</xdr:colOff>
      <xdr:row>48</xdr:row>
      <xdr:rowOff>161925</xdr:rowOff>
    </xdr:from>
    <xdr:to>
      <xdr:col>31</xdr:col>
      <xdr:colOff>647700</xdr:colOff>
      <xdr:row>67</xdr:row>
      <xdr:rowOff>66675</xdr:rowOff>
    </xdr:to>
    <xdr:graphicFrame macro="">
      <xdr:nvGraphicFramePr>
        <xdr:cNvPr id="75076" name="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266700</xdr:colOff>
      <xdr:row>70</xdr:row>
      <xdr:rowOff>66675</xdr:rowOff>
    </xdr:from>
    <xdr:to>
      <xdr:col>31</xdr:col>
      <xdr:colOff>662608</xdr:colOff>
      <xdr:row>89</xdr:row>
      <xdr:rowOff>179456</xdr:rowOff>
    </xdr:to>
    <xdr:graphicFrame macro="">
      <xdr:nvGraphicFramePr>
        <xdr:cNvPr id="75077" name="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190500</xdr:colOff>
      <xdr:row>1</xdr:row>
      <xdr:rowOff>19050</xdr:rowOff>
    </xdr:from>
    <xdr:to>
      <xdr:col>1</xdr:col>
      <xdr:colOff>1704975</xdr:colOff>
      <xdr:row>2</xdr:row>
      <xdr:rowOff>66675</xdr:rowOff>
    </xdr:to>
    <xdr:grpSp>
      <xdr:nvGrpSpPr>
        <xdr:cNvPr id="191592" name="Agrupar 3"/>
        <xdr:cNvGrpSpPr>
          <a:grpSpLocks/>
        </xdr:cNvGrpSpPr>
      </xdr:nvGrpSpPr>
      <xdr:grpSpPr bwMode="auto">
        <a:xfrm>
          <a:off x="190500" y="209550"/>
          <a:ext cx="1847850" cy="238125"/>
          <a:chOff x="0" y="0"/>
          <a:chExt cx="4933950" cy="466725"/>
        </a:xfrm>
      </xdr:grpSpPr>
      <xdr:pic>
        <xdr:nvPicPr>
          <xdr:cNvPr id="191594" name="Imagen 4" descr="2.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7520" y="0"/>
            <a:ext cx="4456430" cy="4629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91595" name="Imagen 5" descr="6.bmp"/>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8255"/>
            <a:ext cx="457200" cy="4584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1</xdr:col>
      <xdr:colOff>3971925</xdr:colOff>
      <xdr:row>1</xdr:row>
      <xdr:rowOff>0</xdr:rowOff>
    </xdr:from>
    <xdr:to>
      <xdr:col>1</xdr:col>
      <xdr:colOff>5210175</xdr:colOff>
      <xdr:row>2</xdr:row>
      <xdr:rowOff>123825</xdr:rowOff>
    </xdr:to>
    <xdr:pic>
      <xdr:nvPicPr>
        <xdr:cNvPr id="191593" name="5 Imagen" descr="http://www.empresaresponsable.org/resp/logoch.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05300" y="190500"/>
          <a:ext cx="1238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95250</xdr:rowOff>
    </xdr:from>
    <xdr:to>
      <xdr:col>4</xdr:col>
      <xdr:colOff>561975</xdr:colOff>
      <xdr:row>2</xdr:row>
      <xdr:rowOff>104775</xdr:rowOff>
    </xdr:to>
    <xdr:grpSp>
      <xdr:nvGrpSpPr>
        <xdr:cNvPr id="217173" name="Agrupar 3"/>
        <xdr:cNvGrpSpPr>
          <a:grpSpLocks/>
        </xdr:cNvGrpSpPr>
      </xdr:nvGrpSpPr>
      <xdr:grpSpPr bwMode="auto">
        <a:xfrm>
          <a:off x="57150" y="95250"/>
          <a:ext cx="3838575" cy="390525"/>
          <a:chOff x="0" y="0"/>
          <a:chExt cx="4933950" cy="466725"/>
        </a:xfrm>
      </xdr:grpSpPr>
      <xdr:pic>
        <xdr:nvPicPr>
          <xdr:cNvPr id="217175" name="Imagen 4" descr="2.bmp"/>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7520" y="0"/>
            <a:ext cx="4456430" cy="4629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17176" name="Imagen 5" descr="6.bmp"/>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8255"/>
            <a:ext cx="457200" cy="4584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10</xdr:col>
      <xdr:colOff>371475</xdr:colOff>
      <xdr:row>0</xdr:row>
      <xdr:rowOff>47625</xdr:rowOff>
    </xdr:from>
    <xdr:to>
      <xdr:col>12</xdr:col>
      <xdr:colOff>266700</xdr:colOff>
      <xdr:row>2</xdr:row>
      <xdr:rowOff>161925</xdr:rowOff>
    </xdr:to>
    <xdr:pic>
      <xdr:nvPicPr>
        <xdr:cNvPr id="217174" name="4 Imagen" descr="http://www.empresaresponsable.org/resp/logoch.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77175" y="47625"/>
          <a:ext cx="14668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419100</xdr:colOff>
      <xdr:row>0</xdr:row>
      <xdr:rowOff>123825</xdr:rowOff>
    </xdr:from>
    <xdr:to>
      <xdr:col>4</xdr:col>
      <xdr:colOff>561975</xdr:colOff>
      <xdr:row>2</xdr:row>
      <xdr:rowOff>76200</xdr:rowOff>
    </xdr:to>
    <xdr:grpSp>
      <xdr:nvGrpSpPr>
        <xdr:cNvPr id="17753" name="Agrupar 3"/>
        <xdr:cNvGrpSpPr>
          <a:grpSpLocks/>
        </xdr:cNvGrpSpPr>
      </xdr:nvGrpSpPr>
      <xdr:grpSpPr bwMode="auto">
        <a:xfrm>
          <a:off x="419100" y="123825"/>
          <a:ext cx="2981325" cy="333375"/>
          <a:chOff x="0" y="0"/>
          <a:chExt cx="4933950" cy="466725"/>
        </a:xfrm>
      </xdr:grpSpPr>
      <xdr:pic>
        <xdr:nvPicPr>
          <xdr:cNvPr id="17755" name="Imagen 4" descr="2.bmp"/>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7520" y="0"/>
            <a:ext cx="4456430" cy="4629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7756" name="Imagen 5" descr="6.bmp"/>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8255"/>
            <a:ext cx="457200" cy="4584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8</xdr:col>
      <xdr:colOff>85725</xdr:colOff>
      <xdr:row>0</xdr:row>
      <xdr:rowOff>76200</xdr:rowOff>
    </xdr:from>
    <xdr:to>
      <xdr:col>10</xdr:col>
      <xdr:colOff>200025</xdr:colOff>
      <xdr:row>3</xdr:row>
      <xdr:rowOff>0</xdr:rowOff>
    </xdr:to>
    <xdr:pic>
      <xdr:nvPicPr>
        <xdr:cNvPr id="17754" name="5 Imagen" descr="http://www.empresaresponsable.org/resp/logoch.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38925" y="76200"/>
          <a:ext cx="16954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0</xdr:row>
      <xdr:rowOff>95250</xdr:rowOff>
    </xdr:from>
    <xdr:to>
      <xdr:col>4</xdr:col>
      <xdr:colOff>561975</xdr:colOff>
      <xdr:row>2</xdr:row>
      <xdr:rowOff>104775</xdr:rowOff>
    </xdr:to>
    <xdr:grpSp>
      <xdr:nvGrpSpPr>
        <xdr:cNvPr id="8177" name="Agrupar 3"/>
        <xdr:cNvGrpSpPr>
          <a:grpSpLocks/>
        </xdr:cNvGrpSpPr>
      </xdr:nvGrpSpPr>
      <xdr:grpSpPr bwMode="auto">
        <a:xfrm>
          <a:off x="57150" y="95250"/>
          <a:ext cx="4084550" cy="386338"/>
          <a:chOff x="0" y="0"/>
          <a:chExt cx="4933950" cy="466725"/>
        </a:xfrm>
      </xdr:grpSpPr>
      <xdr:pic>
        <xdr:nvPicPr>
          <xdr:cNvPr id="8179" name="Imagen 4" descr="2.bmp"/>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7520" y="0"/>
            <a:ext cx="4456430" cy="4629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8180" name="Imagen 5" descr="6.bmp"/>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8255"/>
            <a:ext cx="457200" cy="4584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13</xdr:col>
      <xdr:colOff>304800</xdr:colOff>
      <xdr:row>0</xdr:row>
      <xdr:rowOff>76200</xdr:rowOff>
    </xdr:from>
    <xdr:to>
      <xdr:col>15</xdr:col>
      <xdr:colOff>152400</xdr:colOff>
      <xdr:row>3</xdr:row>
      <xdr:rowOff>9525</xdr:rowOff>
    </xdr:to>
    <xdr:pic>
      <xdr:nvPicPr>
        <xdr:cNvPr id="8178" name="4 Imagen" descr="http://www.empresaresponsable.org/resp/logoch.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76200"/>
          <a:ext cx="14192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19050</xdr:colOff>
      <xdr:row>0</xdr:row>
      <xdr:rowOff>142875</xdr:rowOff>
    </xdr:from>
    <xdr:to>
      <xdr:col>1</xdr:col>
      <xdr:colOff>2266950</xdr:colOff>
      <xdr:row>2</xdr:row>
      <xdr:rowOff>76200</xdr:rowOff>
    </xdr:to>
    <xdr:grpSp>
      <xdr:nvGrpSpPr>
        <xdr:cNvPr id="9881" name="Agrupar 3"/>
        <xdr:cNvGrpSpPr>
          <a:grpSpLocks/>
        </xdr:cNvGrpSpPr>
      </xdr:nvGrpSpPr>
      <xdr:grpSpPr bwMode="auto">
        <a:xfrm>
          <a:off x="352425" y="142875"/>
          <a:ext cx="2247900" cy="314325"/>
          <a:chOff x="0" y="0"/>
          <a:chExt cx="4933950" cy="466725"/>
        </a:xfrm>
      </xdr:grpSpPr>
      <xdr:pic>
        <xdr:nvPicPr>
          <xdr:cNvPr id="9883" name="Imagen 4" descr="2.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7520" y="0"/>
            <a:ext cx="4456430" cy="4629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9884" name="Imagen 5" descr="6.bmp"/>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8255"/>
            <a:ext cx="457200" cy="4584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23</xdr:col>
      <xdr:colOff>19050</xdr:colOff>
      <xdr:row>0</xdr:row>
      <xdr:rowOff>85725</xdr:rowOff>
    </xdr:from>
    <xdr:to>
      <xdr:col>27</xdr:col>
      <xdr:colOff>285750</xdr:colOff>
      <xdr:row>3</xdr:row>
      <xdr:rowOff>9525</xdr:rowOff>
    </xdr:to>
    <xdr:pic>
      <xdr:nvPicPr>
        <xdr:cNvPr id="9882" name="5 Imagen" descr="http://www.empresaresponsable.org/resp/logoch.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877425" y="85725"/>
          <a:ext cx="16383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0</xdr:row>
      <xdr:rowOff>123825</xdr:rowOff>
    </xdr:from>
    <xdr:to>
      <xdr:col>1</xdr:col>
      <xdr:colOff>2476500</xdr:colOff>
      <xdr:row>2</xdr:row>
      <xdr:rowOff>76200</xdr:rowOff>
    </xdr:to>
    <xdr:grpSp>
      <xdr:nvGrpSpPr>
        <xdr:cNvPr id="16933" name="Agrupar 3"/>
        <xdr:cNvGrpSpPr>
          <a:grpSpLocks/>
        </xdr:cNvGrpSpPr>
      </xdr:nvGrpSpPr>
      <xdr:grpSpPr bwMode="auto">
        <a:xfrm>
          <a:off x="285750" y="123825"/>
          <a:ext cx="2519198" cy="324616"/>
          <a:chOff x="0" y="0"/>
          <a:chExt cx="4933950" cy="466725"/>
        </a:xfrm>
      </xdr:grpSpPr>
      <xdr:pic>
        <xdr:nvPicPr>
          <xdr:cNvPr id="16935" name="Imagen 4" descr="2.bmp"/>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7520" y="0"/>
            <a:ext cx="4456430" cy="4629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6936" name="Imagen 5" descr="6.bmp"/>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8255"/>
            <a:ext cx="457200" cy="4584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15</xdr:col>
      <xdr:colOff>257175</xdr:colOff>
      <xdr:row>0</xdr:row>
      <xdr:rowOff>161925</xdr:rowOff>
    </xdr:from>
    <xdr:to>
      <xdr:col>20</xdr:col>
      <xdr:colOff>114300</xdr:colOff>
      <xdr:row>2</xdr:row>
      <xdr:rowOff>95250</xdr:rowOff>
    </xdr:to>
    <xdr:pic>
      <xdr:nvPicPr>
        <xdr:cNvPr id="16934" name="5 Imagen" descr="http://www.empresaresponsable.org/resp/logoch.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39075" y="161925"/>
          <a:ext cx="15716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114300</xdr:colOff>
      <xdr:row>0</xdr:row>
      <xdr:rowOff>123825</xdr:rowOff>
    </xdr:from>
    <xdr:to>
      <xdr:col>4</xdr:col>
      <xdr:colOff>38100</xdr:colOff>
      <xdr:row>2</xdr:row>
      <xdr:rowOff>57150</xdr:rowOff>
    </xdr:to>
    <xdr:grpSp>
      <xdr:nvGrpSpPr>
        <xdr:cNvPr id="10874" name="Agrupar 3"/>
        <xdr:cNvGrpSpPr>
          <a:grpSpLocks/>
        </xdr:cNvGrpSpPr>
      </xdr:nvGrpSpPr>
      <xdr:grpSpPr bwMode="auto">
        <a:xfrm>
          <a:off x="446919" y="123825"/>
          <a:ext cx="3688443" cy="326420"/>
          <a:chOff x="0" y="0"/>
          <a:chExt cx="4933950" cy="466725"/>
        </a:xfrm>
      </xdr:grpSpPr>
      <xdr:pic>
        <xdr:nvPicPr>
          <xdr:cNvPr id="10876" name="Imagen 4" descr="2.bmp"/>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7520" y="0"/>
            <a:ext cx="4456430" cy="4629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877" name="Imagen 5" descr="6.bmp"/>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8255"/>
            <a:ext cx="457200" cy="4584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22</xdr:col>
      <xdr:colOff>276225</xdr:colOff>
      <xdr:row>0</xdr:row>
      <xdr:rowOff>95250</xdr:rowOff>
    </xdr:from>
    <xdr:to>
      <xdr:col>28</xdr:col>
      <xdr:colOff>38101</xdr:colOff>
      <xdr:row>2</xdr:row>
      <xdr:rowOff>180975</xdr:rowOff>
    </xdr:to>
    <xdr:pic>
      <xdr:nvPicPr>
        <xdr:cNvPr id="10875" name="5 Imagen" descr="http://www.empresaresponsable.org/resp/logoch.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306050" y="95250"/>
          <a:ext cx="18478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0</xdr:row>
      <xdr:rowOff>19050</xdr:rowOff>
    </xdr:from>
    <xdr:to>
      <xdr:col>3</xdr:col>
      <xdr:colOff>0</xdr:colOff>
      <xdr:row>1</xdr:row>
      <xdr:rowOff>0</xdr:rowOff>
    </xdr:to>
    <xdr:grpSp>
      <xdr:nvGrpSpPr>
        <xdr:cNvPr id="18757" name="Agrupar 3"/>
        <xdr:cNvGrpSpPr>
          <a:grpSpLocks/>
        </xdr:cNvGrpSpPr>
      </xdr:nvGrpSpPr>
      <xdr:grpSpPr bwMode="auto">
        <a:xfrm>
          <a:off x="263191" y="19050"/>
          <a:ext cx="5514473" cy="519864"/>
          <a:chOff x="0" y="0"/>
          <a:chExt cx="4933950" cy="466725"/>
        </a:xfrm>
      </xdr:grpSpPr>
      <xdr:pic>
        <xdr:nvPicPr>
          <xdr:cNvPr id="18759" name="Imagen 4" descr="2.bmp"/>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7520" y="0"/>
            <a:ext cx="4456430" cy="4629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8760" name="Imagen 5" descr="6.bmp"/>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8255"/>
            <a:ext cx="457200" cy="4584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7</xdr:col>
      <xdr:colOff>285750</xdr:colOff>
      <xdr:row>0</xdr:row>
      <xdr:rowOff>95250</xdr:rowOff>
    </xdr:from>
    <xdr:to>
      <xdr:col>8</xdr:col>
      <xdr:colOff>762000</xdr:colOff>
      <xdr:row>1</xdr:row>
      <xdr:rowOff>95250</xdr:rowOff>
    </xdr:to>
    <xdr:pic>
      <xdr:nvPicPr>
        <xdr:cNvPr id="18758" name="4 Imagen" descr="http://www.empresaresponsable.org/resp/logoch.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95250"/>
          <a:ext cx="13144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142875</xdr:colOff>
      <xdr:row>0</xdr:row>
      <xdr:rowOff>47625</xdr:rowOff>
    </xdr:from>
    <xdr:to>
      <xdr:col>0</xdr:col>
      <xdr:colOff>2600325</xdr:colOff>
      <xdr:row>0</xdr:row>
      <xdr:rowOff>323850</xdr:rowOff>
    </xdr:to>
    <xdr:grpSp>
      <xdr:nvGrpSpPr>
        <xdr:cNvPr id="20154" name="Agrupar 3"/>
        <xdr:cNvGrpSpPr>
          <a:grpSpLocks/>
        </xdr:cNvGrpSpPr>
      </xdr:nvGrpSpPr>
      <xdr:grpSpPr bwMode="auto">
        <a:xfrm>
          <a:off x="142875" y="47625"/>
          <a:ext cx="2457450" cy="276225"/>
          <a:chOff x="-2" y="0"/>
          <a:chExt cx="5566509" cy="466725"/>
        </a:xfrm>
      </xdr:grpSpPr>
      <xdr:pic>
        <xdr:nvPicPr>
          <xdr:cNvPr id="20158" name="Imagen 4" descr="2.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0078" y="0"/>
            <a:ext cx="4456429" cy="4629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0159" name="Imagen 5" descr="6.bmp"/>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 y="8255"/>
            <a:ext cx="1075348" cy="4584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4</xdr:col>
      <xdr:colOff>142875</xdr:colOff>
      <xdr:row>0</xdr:row>
      <xdr:rowOff>66675</xdr:rowOff>
    </xdr:from>
    <xdr:to>
      <xdr:col>4</xdr:col>
      <xdr:colOff>1466850</xdr:colOff>
      <xdr:row>0</xdr:row>
      <xdr:rowOff>504825</xdr:rowOff>
    </xdr:to>
    <xdr:pic>
      <xdr:nvPicPr>
        <xdr:cNvPr id="20155" name="4 Imagen" descr="http://www.empresaresponsable.org/resp/logoch.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20125" y="66675"/>
          <a:ext cx="132397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11</xdr:row>
      <xdr:rowOff>180975</xdr:rowOff>
    </xdr:from>
    <xdr:to>
      <xdr:col>5</xdr:col>
      <xdr:colOff>152400</xdr:colOff>
      <xdr:row>30</xdr:row>
      <xdr:rowOff>19050</xdr:rowOff>
    </xdr:to>
    <xdr:graphicFrame macro="">
      <xdr:nvGraphicFramePr>
        <xdr:cNvPr id="20156" name="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11</xdr:row>
      <xdr:rowOff>152400</xdr:rowOff>
    </xdr:from>
    <xdr:to>
      <xdr:col>2</xdr:col>
      <xdr:colOff>2419350</xdr:colOff>
      <xdr:row>30</xdr:row>
      <xdr:rowOff>133350</xdr:rowOff>
    </xdr:to>
    <xdr:graphicFrame macro="">
      <xdr:nvGraphicFramePr>
        <xdr:cNvPr id="20157" name="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usuario1/Escritorio/ACTSA/P2015/Desarrollo%20Sus%20y%20Resp%20Social/Auditor&#237;a%20Int%20040315/Resultados%20de%20%20PRE-AUDITORIA%20111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usuario1/Escritorio/ACTSA/P2015/Desarrollo%20Sus%20y%20Resp%20Social/Auditor&#237;a%20Int%20040315/Herramienta-auditor&#237;a-interna-CRESE%20Mar2014%20-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TABLA"/>
      <sheetName val="Captura Req (1)"/>
      <sheetName val="Req (1) PARA IMPRIMIR"/>
      <sheetName val="Captura Req (2)"/>
      <sheetName val="Req (2) PARA IMPRIMIR"/>
      <sheetName val="Captura Req (3)"/>
      <sheetName val="Req (3) PARA IMPRIMIR"/>
      <sheetName val="Captura Req (4)"/>
      <sheetName val="Req (4) PARA IMPRIMIR"/>
      <sheetName val="Captura Req (5)"/>
      <sheetName val="Req (5) PARA IMPRIMIR"/>
      <sheetName val="Captura Req (6)"/>
      <sheetName val="Req (6) PARA IMPRIMIR"/>
      <sheetName val="Captura Req (7)"/>
      <sheetName val="Req (7) PARA IMPRIMIR"/>
      <sheetName val="Captura Req (8)"/>
      <sheetName val="Req (8) PARA IMPRIMIR"/>
      <sheetName val="Captura Req (9)"/>
      <sheetName val="Req (9) PARA IMPRIMIR"/>
      <sheetName val="Captura Req (10)"/>
      <sheetName val="Req (10) PARA IMPRIMIR"/>
      <sheetName val="Captura Req (11)"/>
      <sheetName val="Req (11) PARA IMPRIMIR"/>
      <sheetName val="Captura Req (12)"/>
      <sheetName val="Req (12) PARA IMPRIMIR"/>
      <sheetName val="Captura Req (13)"/>
      <sheetName val="Req (13) PARA IMPRIMIR"/>
      <sheetName val="Captura Req (14)"/>
      <sheetName val="Req (14) PARA IMPRIMIR"/>
      <sheetName val="Captura Req (15)"/>
      <sheetName val="Req (15) PARA IMPRIMIR"/>
      <sheetName val="Captura Req (16)"/>
      <sheetName val="Req (16) PARA IMPRIMIR"/>
      <sheetName val="Captura Req (17)"/>
      <sheetName val="Req (17) PARA IMPRIMIR"/>
      <sheetName val="Captura Req (18)"/>
      <sheetName val="Req (18) PARA IMPRIMIR"/>
      <sheetName val="Captura Req (19)"/>
      <sheetName val="Req (19) PARA IMPRIMIR"/>
      <sheetName val="Captura Req (20)"/>
      <sheetName val="Req (20) PARA IMPRIMIR"/>
      <sheetName val="Captura Req (21)"/>
      <sheetName val="Req (21) PARA IMPRIMIR"/>
      <sheetName val="Captura Req (22)"/>
      <sheetName val="Req (22) PARA IMPRIMIR"/>
      <sheetName val="Captura Req (23)"/>
      <sheetName val="Req (23) PARA IMPRIMIR"/>
      <sheetName val="Captura Req (24)"/>
      <sheetName val="Req (24) PARA IMPRIMIR"/>
      <sheetName val="Captura Req (25)"/>
      <sheetName val="Req (25) PARA IMPRIMIR"/>
      <sheetName val="A"/>
      <sheetName val="Hoja2"/>
    </sheetNames>
    <sheetDataSet>
      <sheetData sheetId="0"/>
      <sheetData sheetId="1"/>
      <sheetData sheetId="2"/>
      <sheetData sheetId="3">
        <row r="11">
          <cell r="D11">
            <v>0.3</v>
          </cell>
        </row>
        <row r="12">
          <cell r="D12">
            <v>7.5000000000000011E-2</v>
          </cell>
        </row>
        <row r="13">
          <cell r="D13">
            <v>0.06</v>
          </cell>
        </row>
        <row r="14">
          <cell r="D14">
            <v>0.1</v>
          </cell>
        </row>
        <row r="15">
          <cell r="D15">
            <v>0.1</v>
          </cell>
        </row>
        <row r="16">
          <cell r="E16" t="str">
            <v/>
          </cell>
        </row>
        <row r="17">
          <cell r="D17">
            <v>2.54</v>
          </cell>
        </row>
      </sheetData>
      <sheetData sheetId="4"/>
      <sheetData sheetId="5">
        <row r="11">
          <cell r="D11">
            <v>0.44999999999999996</v>
          </cell>
        </row>
        <row r="12">
          <cell r="D12">
            <v>7.5000000000000011E-2</v>
          </cell>
        </row>
        <row r="13">
          <cell r="D13">
            <v>7.5000000000000011E-2</v>
          </cell>
        </row>
        <row r="14">
          <cell r="D14">
            <v>0.1</v>
          </cell>
        </row>
        <row r="15">
          <cell r="D15">
            <v>0.1</v>
          </cell>
        </row>
        <row r="16">
          <cell r="E16" t="str">
            <v/>
          </cell>
        </row>
        <row r="17">
          <cell r="D17">
            <v>3.1999999999999993</v>
          </cell>
        </row>
      </sheetData>
      <sheetData sheetId="6"/>
      <sheetData sheetId="7">
        <row r="11">
          <cell r="D11">
            <v>0.6</v>
          </cell>
        </row>
        <row r="12">
          <cell r="D12">
            <v>0.1</v>
          </cell>
        </row>
        <row r="13">
          <cell r="D13">
            <v>0.1</v>
          </cell>
        </row>
        <row r="14">
          <cell r="D14">
            <v>0.1</v>
          </cell>
        </row>
        <row r="15">
          <cell r="D15">
            <v>0.1</v>
          </cell>
        </row>
        <row r="16">
          <cell r="E16" t="str">
            <v/>
          </cell>
        </row>
        <row r="17">
          <cell r="D17">
            <v>3.9999999999999996</v>
          </cell>
        </row>
      </sheetData>
      <sheetData sheetId="8"/>
      <sheetData sheetId="9">
        <row r="11">
          <cell r="D11">
            <v>0.6</v>
          </cell>
        </row>
        <row r="12">
          <cell r="D12">
            <v>0.1</v>
          </cell>
        </row>
        <row r="13">
          <cell r="D13">
            <v>0.1</v>
          </cell>
        </row>
        <row r="14">
          <cell r="D14">
            <v>0.1</v>
          </cell>
        </row>
        <row r="15">
          <cell r="D15">
            <v>0.1</v>
          </cell>
        </row>
        <row r="17">
          <cell r="D17">
            <v>3.9999999999999996</v>
          </cell>
        </row>
      </sheetData>
      <sheetData sheetId="10"/>
      <sheetData sheetId="11">
        <row r="11">
          <cell r="D11">
            <v>0.6</v>
          </cell>
        </row>
        <row r="12">
          <cell r="D12">
            <v>0.1</v>
          </cell>
        </row>
        <row r="13">
          <cell r="D13">
            <v>0.1</v>
          </cell>
        </row>
        <row r="14">
          <cell r="D14">
            <v>0.1</v>
          </cell>
        </row>
        <row r="15">
          <cell r="D15">
            <v>0.1</v>
          </cell>
        </row>
        <row r="16">
          <cell r="E16" t="str">
            <v/>
          </cell>
        </row>
        <row r="17">
          <cell r="D17">
            <v>3.9999999999999996</v>
          </cell>
        </row>
      </sheetData>
      <sheetData sheetId="12"/>
      <sheetData sheetId="13">
        <row r="11">
          <cell r="D11">
            <v>0.52999999999999992</v>
          </cell>
        </row>
        <row r="12">
          <cell r="D12">
            <v>0.1</v>
          </cell>
        </row>
        <row r="13">
          <cell r="D13">
            <v>9.1666666666666674E-2</v>
          </cell>
        </row>
        <row r="14">
          <cell r="D14">
            <v>9.1666666666666674E-2</v>
          </cell>
        </row>
        <row r="15">
          <cell r="D15">
            <v>2.5000000000000001E-2</v>
          </cell>
        </row>
        <row r="16">
          <cell r="E16" t="str">
            <v/>
          </cell>
        </row>
        <row r="17">
          <cell r="D17">
            <v>3.3533333333333331</v>
          </cell>
        </row>
      </sheetData>
      <sheetData sheetId="14"/>
      <sheetData sheetId="15">
        <row r="11">
          <cell r="D11">
            <v>0.54999999999999993</v>
          </cell>
        </row>
        <row r="12">
          <cell r="D12">
            <v>4.1666666666666671E-2</v>
          </cell>
        </row>
        <row r="13">
          <cell r="D13">
            <v>4.1666666666666671E-2</v>
          </cell>
        </row>
        <row r="14">
          <cell r="D14">
            <v>3.3333333333333333E-2</v>
          </cell>
        </row>
        <row r="15">
          <cell r="D15">
            <v>2.5000000000000001E-2</v>
          </cell>
        </row>
        <row r="16">
          <cell r="E16" t="str">
            <v/>
          </cell>
        </row>
        <row r="17">
          <cell r="D17">
            <v>2.7666666666666662</v>
          </cell>
        </row>
      </sheetData>
      <sheetData sheetId="16"/>
      <sheetData sheetId="17">
        <row r="11">
          <cell r="D11">
            <v>0.42</v>
          </cell>
        </row>
        <row r="12">
          <cell r="D12">
            <v>6.9999999999999993E-2</v>
          </cell>
        </row>
        <row r="13">
          <cell r="D13">
            <v>6.9999999999999993E-2</v>
          </cell>
        </row>
        <row r="14">
          <cell r="D14">
            <v>6.9999999999999993E-2</v>
          </cell>
        </row>
        <row r="15">
          <cell r="D15">
            <v>2.5000000000000001E-2</v>
          </cell>
        </row>
        <row r="16">
          <cell r="E16" t="str">
            <v/>
          </cell>
        </row>
        <row r="17">
          <cell r="D17">
            <v>2.6199999999999997</v>
          </cell>
        </row>
      </sheetData>
      <sheetData sheetId="18"/>
      <sheetData sheetId="19">
        <row r="11">
          <cell r="D11">
            <v>0.47499999999999998</v>
          </cell>
        </row>
        <row r="12">
          <cell r="D12">
            <v>6.6666666666666666E-2</v>
          </cell>
        </row>
        <row r="13">
          <cell r="D13">
            <v>6.6666666666666666E-2</v>
          </cell>
        </row>
        <row r="14">
          <cell r="D14">
            <v>0.1</v>
          </cell>
        </row>
        <row r="15">
          <cell r="D15">
            <v>0.1</v>
          </cell>
        </row>
        <row r="16">
          <cell r="E16" t="str">
            <v/>
          </cell>
        </row>
        <row r="17">
          <cell r="D17">
            <v>3.2333333333333329</v>
          </cell>
        </row>
      </sheetData>
      <sheetData sheetId="20"/>
      <sheetData sheetId="21">
        <row r="11">
          <cell r="D11">
            <v>0.6</v>
          </cell>
        </row>
        <row r="12">
          <cell r="D12">
            <v>7.5000000000000011E-2</v>
          </cell>
        </row>
        <row r="13">
          <cell r="D13">
            <v>7.5000000000000011E-2</v>
          </cell>
        </row>
        <row r="14">
          <cell r="D14">
            <v>0.1</v>
          </cell>
        </row>
        <row r="15">
          <cell r="D15">
            <v>0</v>
          </cell>
        </row>
        <row r="16">
          <cell r="E16" t="str">
            <v/>
          </cell>
        </row>
        <row r="17">
          <cell r="D17">
            <v>3.4</v>
          </cell>
        </row>
      </sheetData>
      <sheetData sheetId="22"/>
      <sheetData sheetId="23">
        <row r="11">
          <cell r="D11">
            <v>0.44999999999999996</v>
          </cell>
        </row>
        <row r="12">
          <cell r="D12">
            <v>6.6666666666666666E-2</v>
          </cell>
        </row>
        <row r="13">
          <cell r="D13">
            <v>6.6666666666666666E-2</v>
          </cell>
        </row>
        <row r="14">
          <cell r="D14">
            <v>6.6666666666666666E-2</v>
          </cell>
        </row>
        <row r="15">
          <cell r="D15">
            <v>0</v>
          </cell>
        </row>
        <row r="16">
          <cell r="E16" t="str">
            <v/>
          </cell>
        </row>
        <row r="17">
          <cell r="D17">
            <v>2.5999999999999996</v>
          </cell>
        </row>
      </sheetData>
      <sheetData sheetId="24"/>
      <sheetData sheetId="25">
        <row r="11">
          <cell r="D11">
            <v>0.5</v>
          </cell>
        </row>
        <row r="12">
          <cell r="D12">
            <v>0.1</v>
          </cell>
        </row>
        <row r="13">
          <cell r="D13">
            <v>8.3333333333333343E-2</v>
          </cell>
        </row>
        <row r="14">
          <cell r="D14">
            <v>8.3333333333333343E-2</v>
          </cell>
        </row>
        <row r="15">
          <cell r="D15">
            <v>0</v>
          </cell>
        </row>
        <row r="16">
          <cell r="E16" t="str">
            <v/>
          </cell>
        </row>
        <row r="17">
          <cell r="D17">
            <v>3.0666666666666669</v>
          </cell>
        </row>
      </sheetData>
      <sheetData sheetId="26"/>
      <sheetData sheetId="27">
        <row r="11">
          <cell r="D11">
            <v>0.56999999999999995</v>
          </cell>
        </row>
        <row r="12">
          <cell r="D12">
            <v>0.1</v>
          </cell>
        </row>
        <row r="13">
          <cell r="D13">
            <v>0.1</v>
          </cell>
        </row>
        <row r="14">
          <cell r="D14">
            <v>0.1</v>
          </cell>
        </row>
        <row r="15">
          <cell r="D15">
            <v>0</v>
          </cell>
        </row>
        <row r="16">
          <cell r="E16" t="str">
            <v/>
          </cell>
        </row>
        <row r="17">
          <cell r="D17">
            <v>3.4799999999999995</v>
          </cell>
        </row>
      </sheetData>
      <sheetData sheetId="28"/>
      <sheetData sheetId="29">
        <row r="11">
          <cell r="D11">
            <v>0.39999999999999997</v>
          </cell>
        </row>
        <row r="12">
          <cell r="D12">
            <v>5.4166666666666669E-2</v>
          </cell>
        </row>
        <row r="13">
          <cell r="D13">
            <v>6.6666666666666666E-2</v>
          </cell>
        </row>
        <row r="14">
          <cell r="D14">
            <v>7.5000000000000011E-2</v>
          </cell>
        </row>
        <row r="15">
          <cell r="D15">
            <v>0</v>
          </cell>
        </row>
        <row r="16">
          <cell r="E16" t="str">
            <v/>
          </cell>
        </row>
        <row r="17">
          <cell r="D17">
            <v>2.3833333333333329</v>
          </cell>
        </row>
      </sheetData>
      <sheetData sheetId="30"/>
      <sheetData sheetId="31">
        <row r="11">
          <cell r="D11">
            <v>0.39999999999999997</v>
          </cell>
        </row>
        <row r="12">
          <cell r="D12">
            <v>6.6666666666666666E-2</v>
          </cell>
        </row>
        <row r="13">
          <cell r="D13">
            <v>6.6666666666666666E-2</v>
          </cell>
        </row>
        <row r="14">
          <cell r="D14">
            <v>0.1</v>
          </cell>
        </row>
        <row r="15">
          <cell r="D15">
            <v>0</v>
          </cell>
        </row>
        <row r="16">
          <cell r="E16" t="str">
            <v/>
          </cell>
        </row>
        <row r="17">
          <cell r="D17">
            <v>2.5333333333333332</v>
          </cell>
        </row>
      </sheetData>
      <sheetData sheetId="32"/>
      <sheetData sheetId="33">
        <row r="11">
          <cell r="D11">
            <v>0.44999999999999996</v>
          </cell>
        </row>
        <row r="12">
          <cell r="D12">
            <v>6.25E-2</v>
          </cell>
        </row>
        <row r="13">
          <cell r="D13">
            <v>6.25E-2</v>
          </cell>
        </row>
        <row r="14">
          <cell r="D14">
            <v>0.1</v>
          </cell>
        </row>
        <row r="15">
          <cell r="D15">
            <v>2.5000000000000001E-2</v>
          </cell>
        </row>
        <row r="16">
          <cell r="E16" t="str">
            <v/>
          </cell>
        </row>
        <row r="17">
          <cell r="D17">
            <v>2.8</v>
          </cell>
        </row>
      </sheetData>
      <sheetData sheetId="34"/>
      <sheetData sheetId="35">
        <row r="11">
          <cell r="D11">
            <v>0.3</v>
          </cell>
        </row>
        <row r="12">
          <cell r="D12">
            <v>0</v>
          </cell>
        </row>
        <row r="13">
          <cell r="D13">
            <v>0</v>
          </cell>
        </row>
        <row r="14">
          <cell r="D14">
            <v>0.1</v>
          </cell>
        </row>
        <row r="15">
          <cell r="D15">
            <v>0</v>
          </cell>
        </row>
        <row r="16">
          <cell r="E16" t="str">
            <v/>
          </cell>
        </row>
        <row r="17">
          <cell r="D17">
            <v>1.6</v>
          </cell>
        </row>
      </sheetData>
      <sheetData sheetId="36"/>
      <sheetData sheetId="37">
        <row r="11">
          <cell r="D11">
            <v>0.44999999999999996</v>
          </cell>
        </row>
        <row r="12">
          <cell r="D12">
            <v>7.5000000000000011E-2</v>
          </cell>
        </row>
        <row r="13">
          <cell r="D13">
            <v>4.5000000000000005E-2</v>
          </cell>
        </row>
        <row r="14">
          <cell r="D14">
            <v>7.5000000000000011E-2</v>
          </cell>
        </row>
        <row r="15">
          <cell r="D15">
            <v>0</v>
          </cell>
        </row>
        <row r="16">
          <cell r="E16" t="str">
            <v/>
          </cell>
        </row>
        <row r="17">
          <cell r="D17">
            <v>2.58</v>
          </cell>
        </row>
      </sheetData>
      <sheetData sheetId="38"/>
      <sheetData sheetId="39">
        <row r="11">
          <cell r="D11">
            <v>0.6</v>
          </cell>
        </row>
        <row r="12">
          <cell r="D12">
            <v>0.1</v>
          </cell>
        </row>
        <row r="13">
          <cell r="D13">
            <v>0.1</v>
          </cell>
        </row>
        <row r="14">
          <cell r="D14">
            <v>0.1</v>
          </cell>
        </row>
        <row r="15">
          <cell r="D15">
            <v>0</v>
          </cell>
        </row>
        <row r="16">
          <cell r="E16" t="str">
            <v/>
          </cell>
        </row>
        <row r="17">
          <cell r="D17">
            <v>3.5999999999999996</v>
          </cell>
        </row>
      </sheetData>
      <sheetData sheetId="40"/>
      <sheetData sheetId="41">
        <row r="11">
          <cell r="D11">
            <v>0.498</v>
          </cell>
        </row>
        <row r="12">
          <cell r="D12">
            <v>8.0000000000000016E-2</v>
          </cell>
        </row>
        <row r="13">
          <cell r="D13">
            <v>9.6000000000000002E-2</v>
          </cell>
        </row>
        <row r="14">
          <cell r="D14">
            <v>0.1</v>
          </cell>
        </row>
        <row r="15">
          <cell r="D15">
            <v>0</v>
          </cell>
        </row>
        <row r="16">
          <cell r="E16" t="str">
            <v/>
          </cell>
        </row>
        <row r="17">
          <cell r="D17">
            <v>3.0960000000000001</v>
          </cell>
        </row>
      </sheetData>
      <sheetData sheetId="42"/>
      <sheetData sheetId="43">
        <row r="11">
          <cell r="D11">
            <v>0.6</v>
          </cell>
        </row>
        <row r="12">
          <cell r="D12">
            <v>0.1</v>
          </cell>
        </row>
        <row r="13">
          <cell r="D13">
            <v>0.1</v>
          </cell>
        </row>
        <row r="14">
          <cell r="D14">
            <v>0.1</v>
          </cell>
        </row>
        <row r="15">
          <cell r="D15">
            <v>0</v>
          </cell>
        </row>
        <row r="16">
          <cell r="E16" t="str">
            <v/>
          </cell>
        </row>
        <row r="17">
          <cell r="D17">
            <v>3.5999999999999996</v>
          </cell>
        </row>
      </sheetData>
      <sheetData sheetId="44"/>
      <sheetData sheetId="45">
        <row r="11">
          <cell r="D11">
            <v>0.6</v>
          </cell>
        </row>
        <row r="12">
          <cell r="D12">
            <v>0.1</v>
          </cell>
        </row>
        <row r="13">
          <cell r="D13">
            <v>0.1</v>
          </cell>
        </row>
        <row r="14">
          <cell r="D14">
            <v>9.5000000000000001E-2</v>
          </cell>
        </row>
        <row r="15">
          <cell r="D15">
            <v>0</v>
          </cell>
        </row>
        <row r="16">
          <cell r="E16" t="str">
            <v/>
          </cell>
        </row>
        <row r="17">
          <cell r="D17">
            <v>3.5799999999999996</v>
          </cell>
        </row>
      </sheetData>
      <sheetData sheetId="46"/>
      <sheetData sheetId="47">
        <row r="11">
          <cell r="D11">
            <v>0.36</v>
          </cell>
        </row>
        <row r="12">
          <cell r="D12">
            <v>0.1</v>
          </cell>
        </row>
        <row r="13">
          <cell r="D13">
            <v>0.1</v>
          </cell>
        </row>
        <row r="14">
          <cell r="D14">
            <v>0.1</v>
          </cell>
        </row>
        <row r="15">
          <cell r="D15">
            <v>0</v>
          </cell>
        </row>
        <row r="16">
          <cell r="E16" t="str">
            <v/>
          </cell>
        </row>
        <row r="17">
          <cell r="D17">
            <v>2.6399999999999997</v>
          </cell>
        </row>
      </sheetData>
      <sheetData sheetId="48"/>
      <sheetData sheetId="49">
        <row r="11">
          <cell r="D11">
            <v>0.44999999999999996</v>
          </cell>
        </row>
        <row r="12">
          <cell r="D12">
            <v>7.5000000000000011E-2</v>
          </cell>
        </row>
        <row r="13">
          <cell r="D13">
            <v>7.5000000000000011E-2</v>
          </cell>
        </row>
        <row r="14">
          <cell r="D14">
            <v>0.1</v>
          </cell>
        </row>
        <row r="15">
          <cell r="D15">
            <v>0</v>
          </cell>
        </row>
        <row r="16">
          <cell r="E16" t="str">
            <v/>
          </cell>
        </row>
        <row r="17">
          <cell r="D17">
            <v>2.7999999999999994</v>
          </cell>
        </row>
      </sheetData>
      <sheetData sheetId="50"/>
      <sheetData sheetId="51">
        <row r="11">
          <cell r="D11">
            <v>0.48</v>
          </cell>
        </row>
        <row r="12">
          <cell r="D12">
            <v>8.0000000000000016E-2</v>
          </cell>
        </row>
        <row r="13">
          <cell r="D13">
            <v>9.0000000000000011E-2</v>
          </cell>
        </row>
        <row r="14">
          <cell r="D14">
            <v>0.1</v>
          </cell>
        </row>
        <row r="15">
          <cell r="D15">
            <v>0</v>
          </cell>
        </row>
        <row r="16">
          <cell r="E16" t="str">
            <v/>
          </cell>
        </row>
        <row r="17">
          <cell r="D17">
            <v>3</v>
          </cell>
        </row>
      </sheetData>
      <sheetData sheetId="52"/>
      <sheetData sheetId="5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nderaciones (2)"/>
      <sheetName val="PONDREQ"/>
      <sheetName val="PONDCRIT"/>
      <sheetName val="SiNo"/>
      <sheetName val="A"/>
      <sheetName val="Instrucciones"/>
      <sheetName val="Legal"/>
      <sheetName val="Captura (EJEMPLO)"/>
      <sheetName val="Portada 1"/>
      <sheetName val="Portada"/>
      <sheetName val="TABLA"/>
      <sheetName val="Captura R(1)"/>
      <sheetName val="Captura R(2)"/>
      <sheetName val="Captura R(3)"/>
      <sheetName val="Captura R(4)"/>
      <sheetName val="Captura R(5)"/>
      <sheetName val="Captura R(6)"/>
      <sheetName val="Captura R(7)"/>
      <sheetName val="Captura R(8)"/>
      <sheetName val="Captura R(9)"/>
      <sheetName val="Captura R(10)"/>
      <sheetName val="Captura R(11)"/>
      <sheetName val="Captura R(12)"/>
      <sheetName val="Captura R(13)"/>
      <sheetName val="Captura R(14)"/>
      <sheetName val="Captura R(15)"/>
      <sheetName val="Captura R(16)"/>
      <sheetName val="Captura R(17)"/>
      <sheetName val="Captura R(18)"/>
      <sheetName val="Captura R(19)"/>
      <sheetName val="Captura R(20)"/>
      <sheetName val="Captura R(21)"/>
      <sheetName val="Captura R(22)"/>
      <sheetName val="Captura R(23)"/>
      <sheetName val="Captura R(24)"/>
      <sheetName val="Captura R(25)"/>
      <sheetName val="Impresion R(1)"/>
      <sheetName val="Impresion R(2)"/>
      <sheetName val="Impresion R(3)"/>
      <sheetName val="Impresion R(4)"/>
      <sheetName val="Impresion R(5)"/>
      <sheetName val="Impresion R(6)"/>
      <sheetName val="Impresion R(7)"/>
      <sheetName val="Impresion R(8)"/>
      <sheetName val="Impresion R(9)"/>
      <sheetName val="Impresion R(10)"/>
      <sheetName val="Impresion R(11)"/>
      <sheetName val="Impresion R(12)"/>
      <sheetName val="Impresion R(13)"/>
      <sheetName val="Impresion R(14)"/>
      <sheetName val="Impresion R(15)"/>
      <sheetName val="Impresion R(16)"/>
      <sheetName val="Impresion R(17)"/>
      <sheetName val="Impresion R(18)"/>
      <sheetName val="Impresion R(19)"/>
      <sheetName val="Impresion R(20)"/>
      <sheetName val="Impresion R(21)"/>
      <sheetName val="Impresion R(22)"/>
      <sheetName val="Impresion R(23)"/>
      <sheetName val="Impresion R(24)"/>
      <sheetName val="Impresion R(25)"/>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ow r="12">
          <cell r="B12">
            <v>0</v>
          </cell>
        </row>
        <row r="13">
          <cell r="B13">
            <v>0.25</v>
          </cell>
        </row>
        <row r="14">
          <cell r="B14">
            <v>0.35</v>
          </cell>
        </row>
        <row r="15">
          <cell r="B15">
            <v>0.25</v>
          </cell>
        </row>
        <row r="16">
          <cell r="B16">
            <v>0</v>
          </cell>
        </row>
        <row r="17">
          <cell r="E17" t="str">
            <v>PRÁCTICA DESTACADA</v>
          </cell>
        </row>
        <row r="18">
          <cell r="D18">
            <v>0.88461538461538458</v>
          </cell>
        </row>
      </sheetData>
      <sheetData sheetId="37">
        <row r="12">
          <cell r="B12">
            <v>0</v>
          </cell>
        </row>
        <row r="13">
          <cell r="B13">
            <v>0</v>
          </cell>
        </row>
        <row r="14">
          <cell r="B14">
            <v>0.30000000000000004</v>
          </cell>
        </row>
        <row r="15">
          <cell r="B15">
            <v>0</v>
          </cell>
        </row>
        <row r="16">
          <cell r="B16">
            <v>0</v>
          </cell>
        </row>
        <row r="17">
          <cell r="E17" t="str">
            <v>PRÁCTICA EJEMPLAR</v>
          </cell>
        </row>
        <row r="18">
          <cell r="D18">
            <v>0.11538461538461539</v>
          </cell>
        </row>
      </sheetData>
      <sheetData sheetId="38">
        <row r="12">
          <cell r="B12">
            <v>0.25</v>
          </cell>
        </row>
        <row r="13">
          <cell r="B13">
            <v>0.25</v>
          </cell>
        </row>
        <row r="14">
          <cell r="B14">
            <v>0.4</v>
          </cell>
        </row>
        <row r="15">
          <cell r="B15">
            <v>0.25</v>
          </cell>
        </row>
        <row r="16">
          <cell r="B16">
            <v>0.5</v>
          </cell>
        </row>
        <row r="17">
          <cell r="E17" t="str">
            <v>PRÁCTICA SOBRESALIENTE</v>
          </cell>
        </row>
        <row r="18">
          <cell r="D18">
            <v>0.79487179487179493</v>
          </cell>
        </row>
      </sheetData>
      <sheetData sheetId="39">
        <row r="12">
          <cell r="B12">
            <v>0.75</v>
          </cell>
        </row>
        <row r="13">
          <cell r="B13">
            <v>0.5</v>
          </cell>
        </row>
        <row r="14">
          <cell r="B14">
            <v>0.4</v>
          </cell>
        </row>
        <row r="15">
          <cell r="B15">
            <v>0.5</v>
          </cell>
        </row>
        <row r="16">
          <cell r="B16">
            <v>0.5</v>
          </cell>
        </row>
        <row r="17">
          <cell r="E17" t="str">
            <v>PRÁCTICA COMPROMETIDA</v>
          </cell>
        </row>
        <row r="18">
          <cell r="D18">
            <v>1.5320512820512817</v>
          </cell>
        </row>
      </sheetData>
      <sheetData sheetId="40">
        <row r="12">
          <cell r="B12">
            <v>3.125E-2</v>
          </cell>
        </row>
        <row r="13">
          <cell r="B13">
            <v>0.5</v>
          </cell>
        </row>
        <row r="14">
          <cell r="B14">
            <v>0.19999999999999996</v>
          </cell>
        </row>
        <row r="15">
          <cell r="B15">
            <v>0</v>
          </cell>
        </row>
        <row r="16">
          <cell r="B16">
            <v>0</v>
          </cell>
        </row>
        <row r="17">
          <cell r="E17" t="str">
            <v>PRÁCTICA SOBRESALIENTE</v>
          </cell>
        </row>
        <row r="18">
          <cell r="D18">
            <v>0.72355769230769229</v>
          </cell>
        </row>
      </sheetData>
      <sheetData sheetId="41">
        <row r="12">
          <cell r="B12">
            <v>2.0833333333333332E-2</v>
          </cell>
        </row>
        <row r="13">
          <cell r="B13">
            <v>0.16666666666666666</v>
          </cell>
        </row>
        <row r="14">
          <cell r="B14">
            <v>0.56666666666666676</v>
          </cell>
        </row>
        <row r="15">
          <cell r="B15">
            <v>0.16666666666666666</v>
          </cell>
        </row>
        <row r="16">
          <cell r="B16">
            <v>0</v>
          </cell>
        </row>
        <row r="17">
          <cell r="E17" t="str">
            <v>PRÁCTICA SOBRESALIENTE</v>
          </cell>
        </row>
        <row r="18">
          <cell r="D18">
            <v>0.70299145299145294</v>
          </cell>
        </row>
      </sheetData>
      <sheetData sheetId="42">
        <row r="12">
          <cell r="B12">
            <v>0.3125</v>
          </cell>
        </row>
        <row r="13">
          <cell r="B13">
            <v>0.25</v>
          </cell>
        </row>
        <row r="14">
          <cell r="B14">
            <v>0.4</v>
          </cell>
        </row>
        <row r="15">
          <cell r="B15">
            <v>0.25</v>
          </cell>
        </row>
        <row r="16">
          <cell r="B16">
            <v>0</v>
          </cell>
        </row>
        <row r="17">
          <cell r="E17" t="str">
            <v>PRÁCTICA COMPROMETIDA</v>
          </cell>
        </row>
        <row r="18">
          <cell r="D18">
            <v>1.4294871794871793</v>
          </cell>
        </row>
      </sheetData>
      <sheetData sheetId="43">
        <row r="12">
          <cell r="B12">
            <v>0.1796875</v>
          </cell>
        </row>
        <row r="13">
          <cell r="B13">
            <v>0.1875</v>
          </cell>
        </row>
        <row r="14">
          <cell r="B14">
            <v>0.4</v>
          </cell>
        </row>
        <row r="15">
          <cell r="B15">
            <v>0.3125</v>
          </cell>
        </row>
        <row r="16">
          <cell r="B16">
            <v>0</v>
          </cell>
        </row>
        <row r="17">
          <cell r="E17" t="str">
            <v>PRÁCTICA DESTACADA</v>
          </cell>
        </row>
        <row r="18">
          <cell r="D18">
            <v>1.1049679487179487</v>
          </cell>
        </row>
      </sheetData>
      <sheetData sheetId="44">
        <row r="12">
          <cell r="B12">
            <v>6.25E-2</v>
          </cell>
        </row>
        <row r="13">
          <cell r="B13">
            <v>0</v>
          </cell>
        </row>
        <row r="14">
          <cell r="B14">
            <v>0.44999999999999996</v>
          </cell>
        </row>
        <row r="15">
          <cell r="B15">
            <v>0.25</v>
          </cell>
        </row>
        <row r="16">
          <cell r="B16">
            <v>0.25</v>
          </cell>
        </row>
        <row r="17">
          <cell r="E17" t="str">
            <v>PRÁCTICA DESTACADA</v>
          </cell>
        </row>
        <row r="18">
          <cell r="D18">
            <v>0.82692307692307687</v>
          </cell>
        </row>
      </sheetData>
      <sheetData sheetId="45">
        <row r="12">
          <cell r="B12">
            <v>0.375</v>
          </cell>
        </row>
        <row r="13">
          <cell r="B13">
            <v>0.25</v>
          </cell>
        </row>
        <row r="14">
          <cell r="B14">
            <v>0.44999999999999996</v>
          </cell>
        </row>
        <row r="15">
          <cell r="B15">
            <v>0.5</v>
          </cell>
        </row>
        <row r="16">
          <cell r="B16">
            <v>0</v>
          </cell>
        </row>
        <row r="17">
          <cell r="E17" t="str">
            <v>CUMPLIMIENTO &lt; 60%</v>
          </cell>
        </row>
        <row r="18">
          <cell r="D18">
            <v>1.8205128205128203</v>
          </cell>
        </row>
      </sheetData>
      <sheetData sheetId="46">
        <row r="12">
          <cell r="B12">
            <v>9.375E-2</v>
          </cell>
        </row>
        <row r="13">
          <cell r="B13">
            <v>0.33333333333333331</v>
          </cell>
        </row>
        <row r="14">
          <cell r="B14">
            <v>0.32499999999999996</v>
          </cell>
        </row>
        <row r="15">
          <cell r="B15">
            <v>0.16666666666666666</v>
          </cell>
        </row>
        <row r="16">
          <cell r="B16">
            <v>0</v>
          </cell>
        </row>
        <row r="17">
          <cell r="E17" t="str">
            <v>PRÁCTICA SOBRESALIENTE</v>
          </cell>
        </row>
        <row r="18">
          <cell r="D18">
            <v>0.78952991452991439</v>
          </cell>
        </row>
      </sheetData>
      <sheetData sheetId="47">
        <row r="12">
          <cell r="B12">
            <v>8.3333333333333329E-2</v>
          </cell>
        </row>
        <row r="13">
          <cell r="B13">
            <v>8.3333333333333329E-2</v>
          </cell>
        </row>
        <row r="14">
          <cell r="B14">
            <v>0.2</v>
          </cell>
        </row>
        <row r="15">
          <cell r="B15">
            <v>0.5</v>
          </cell>
        </row>
        <row r="16">
          <cell r="B16">
            <v>0</v>
          </cell>
        </row>
        <row r="17">
          <cell r="E17" t="str">
            <v>PRÁCTICA EJEMPLAR</v>
          </cell>
        </row>
        <row r="18">
          <cell r="D18">
            <v>0.39743589743589736</v>
          </cell>
        </row>
      </sheetData>
      <sheetData sheetId="48">
        <row r="12">
          <cell r="B12">
            <v>0.171875</v>
          </cell>
        </row>
        <row r="13">
          <cell r="B13">
            <v>0.375</v>
          </cell>
        </row>
        <row r="14">
          <cell r="B14">
            <v>0.45</v>
          </cell>
        </row>
        <row r="15">
          <cell r="B15">
            <v>0.25</v>
          </cell>
        </row>
        <row r="16">
          <cell r="B16">
            <v>0</v>
          </cell>
        </row>
        <row r="17">
          <cell r="E17" t="str">
            <v>PRÁCTICA DESTACADA</v>
          </cell>
        </row>
        <row r="18">
          <cell r="D18">
            <v>1.171474358974359</v>
          </cell>
        </row>
      </sheetData>
      <sheetData sheetId="49">
        <row r="12">
          <cell r="B12">
            <v>0.1875</v>
          </cell>
        </row>
        <row r="13">
          <cell r="B13">
            <v>0.66666666666666663</v>
          </cell>
        </row>
        <row r="14">
          <cell r="B14">
            <v>0.56666666666666676</v>
          </cell>
        </row>
        <row r="15">
          <cell r="B15">
            <v>0.25</v>
          </cell>
        </row>
        <row r="16">
          <cell r="B16">
            <v>0.25</v>
          </cell>
        </row>
        <row r="17">
          <cell r="E17" t="str">
            <v>PRÁCTICA SOBRESALIENTE</v>
          </cell>
        </row>
        <row r="18">
          <cell r="D18">
            <v>0.78952991452991461</v>
          </cell>
        </row>
      </sheetData>
      <sheetData sheetId="50">
        <row r="12">
          <cell r="B12">
            <v>0.25</v>
          </cell>
        </row>
        <row r="13">
          <cell r="B13">
            <v>0</v>
          </cell>
        </row>
        <row r="14">
          <cell r="B14">
            <v>0.35</v>
          </cell>
        </row>
        <row r="15">
          <cell r="B15">
            <v>0.5</v>
          </cell>
        </row>
        <row r="16">
          <cell r="B16">
            <v>0.25</v>
          </cell>
        </row>
        <row r="17">
          <cell r="E17" t="str">
            <v>PRÁCTICA SOBRESALIENTE</v>
          </cell>
        </row>
        <row r="18">
          <cell r="D18">
            <v>0.71153846153846156</v>
          </cell>
        </row>
      </sheetData>
      <sheetData sheetId="51">
        <row r="12">
          <cell r="B12">
            <v>0.125</v>
          </cell>
        </row>
        <row r="13">
          <cell r="B13">
            <v>0.25</v>
          </cell>
        </row>
        <row r="14">
          <cell r="B14">
            <v>0.52499999999999991</v>
          </cell>
        </row>
        <row r="15">
          <cell r="B15">
            <v>0.5</v>
          </cell>
        </row>
        <row r="16">
          <cell r="B16">
            <v>0</v>
          </cell>
        </row>
        <row r="17">
          <cell r="E17" t="str">
            <v>PRÁCTICA SOBRESALIENTE</v>
          </cell>
        </row>
        <row r="18">
          <cell r="D18">
            <v>0.6185897435897435</v>
          </cell>
        </row>
      </sheetData>
      <sheetData sheetId="52">
        <row r="12">
          <cell r="B12">
            <v>0</v>
          </cell>
        </row>
        <row r="13">
          <cell r="B13">
            <v>0</v>
          </cell>
        </row>
        <row r="14">
          <cell r="B14">
            <v>0.65</v>
          </cell>
        </row>
        <row r="15">
          <cell r="B15">
            <v>0.5</v>
          </cell>
        </row>
        <row r="16">
          <cell r="B16">
            <v>0</v>
          </cell>
        </row>
        <row r="17">
          <cell r="E17" t="str">
            <v>PRÁCTICA SOBRESALIENTE</v>
          </cell>
        </row>
        <row r="18">
          <cell r="D18">
            <v>0.44230769230769229</v>
          </cell>
        </row>
      </sheetData>
      <sheetData sheetId="53">
        <row r="12">
          <cell r="B12">
            <v>3.125E-2</v>
          </cell>
        </row>
        <row r="13">
          <cell r="B13">
            <v>0.75</v>
          </cell>
        </row>
        <row r="14">
          <cell r="B14">
            <v>0.6</v>
          </cell>
        </row>
        <row r="15">
          <cell r="B15">
            <v>0.25</v>
          </cell>
        </row>
        <row r="16">
          <cell r="B16">
            <v>0</v>
          </cell>
        </row>
        <row r="17">
          <cell r="E17" t="str">
            <v>PRÁCTICA SOBRESALIENTE</v>
          </cell>
        </row>
        <row r="18">
          <cell r="D18">
            <v>0.55929487179487181</v>
          </cell>
        </row>
      </sheetData>
      <sheetData sheetId="54">
        <row r="12">
          <cell r="B12">
            <v>0.375</v>
          </cell>
        </row>
        <row r="13">
          <cell r="B13">
            <v>0</v>
          </cell>
        </row>
        <row r="14">
          <cell r="B14">
            <v>0.5</v>
          </cell>
        </row>
        <row r="15">
          <cell r="B15">
            <v>0.75</v>
          </cell>
        </row>
        <row r="16">
          <cell r="B16">
            <v>0</v>
          </cell>
        </row>
        <row r="17">
          <cell r="E17" t="str">
            <v>PRÁCTICA DESTACADA</v>
          </cell>
        </row>
        <row r="18">
          <cell r="D18">
            <v>0.96153846153846156</v>
          </cell>
        </row>
      </sheetData>
      <sheetData sheetId="55">
        <row r="12">
          <cell r="B12">
            <v>0.125</v>
          </cell>
        </row>
        <row r="13">
          <cell r="B13">
            <v>0</v>
          </cell>
        </row>
        <row r="14">
          <cell r="B14">
            <v>0.19999999999999996</v>
          </cell>
        </row>
        <row r="15">
          <cell r="B15">
            <v>0.5</v>
          </cell>
        </row>
        <row r="16">
          <cell r="B16">
            <v>0</v>
          </cell>
        </row>
        <row r="17">
          <cell r="E17" t="str">
            <v>PRÁCTICA SOBRESALIENTE</v>
          </cell>
        </row>
        <row r="18">
          <cell r="D18">
            <v>0.4294871794871794</v>
          </cell>
        </row>
      </sheetData>
      <sheetData sheetId="56">
        <row r="12">
          <cell r="B12">
            <v>0.54166666666666663</v>
          </cell>
        </row>
        <row r="13">
          <cell r="B13">
            <v>0.5</v>
          </cell>
        </row>
        <row r="14">
          <cell r="B14">
            <v>0.71666666666666679</v>
          </cell>
        </row>
        <row r="15">
          <cell r="B15">
            <v>0.66666666666666663</v>
          </cell>
        </row>
        <row r="16">
          <cell r="B16">
            <v>0</v>
          </cell>
        </row>
        <row r="17">
          <cell r="E17" t="str">
            <v>PRÁCTICA COMPROMETIDA</v>
          </cell>
        </row>
        <row r="18">
          <cell r="D18">
            <v>1.3547008547008546</v>
          </cell>
        </row>
      </sheetData>
      <sheetData sheetId="57">
        <row r="12">
          <cell r="B12">
            <v>0.625</v>
          </cell>
        </row>
        <row r="13">
          <cell r="B13">
            <v>1</v>
          </cell>
        </row>
        <row r="14">
          <cell r="B14">
            <v>0.55000000000000004</v>
          </cell>
        </row>
        <row r="15">
          <cell r="B15">
            <v>1</v>
          </cell>
        </row>
        <row r="16">
          <cell r="B16">
            <v>0.25</v>
          </cell>
        </row>
        <row r="17">
          <cell r="E17" t="str">
            <v>CUMPLIMIENTO &lt; 60%</v>
          </cell>
        </row>
        <row r="18">
          <cell r="D18">
            <v>1.7179487179487178</v>
          </cell>
        </row>
      </sheetData>
      <sheetData sheetId="58">
        <row r="12">
          <cell r="B12">
            <v>0.28125</v>
          </cell>
        </row>
        <row r="13">
          <cell r="B13">
            <v>0.5</v>
          </cell>
        </row>
        <row r="14">
          <cell r="B14">
            <v>1</v>
          </cell>
        </row>
        <row r="15">
          <cell r="B15">
            <v>0.75</v>
          </cell>
        </row>
        <row r="16">
          <cell r="B16">
            <v>0.625</v>
          </cell>
        </row>
        <row r="17">
          <cell r="E17" t="str">
            <v>PRÁCTICA COMPROMETIDA</v>
          </cell>
        </row>
        <row r="18">
          <cell r="D18">
            <v>1.3221153846153846</v>
          </cell>
        </row>
      </sheetData>
      <sheetData sheetId="59">
        <row r="12">
          <cell r="B12">
            <v>0.3125</v>
          </cell>
        </row>
        <row r="13">
          <cell r="B13">
            <v>0.5</v>
          </cell>
        </row>
        <row r="14">
          <cell r="B14">
            <v>0.35000000000000003</v>
          </cell>
        </row>
        <row r="15">
          <cell r="B15">
            <v>0.5</v>
          </cell>
        </row>
        <row r="16">
          <cell r="B16">
            <v>0</v>
          </cell>
        </row>
        <row r="17">
          <cell r="E17" t="str">
            <v>CUMPLIMIENTO &lt; 60%</v>
          </cell>
        </row>
        <row r="18">
          <cell r="D18">
            <v>1.7115384615384617</v>
          </cell>
        </row>
      </sheetData>
      <sheetData sheetId="60">
        <row r="12">
          <cell r="B12">
            <v>2.5000000000000001E-2</v>
          </cell>
        </row>
        <row r="13">
          <cell r="B13">
            <v>0</v>
          </cell>
        </row>
        <row r="14">
          <cell r="B14">
            <v>0.86</v>
          </cell>
        </row>
        <row r="15">
          <cell r="B15">
            <v>0.25</v>
          </cell>
        </row>
        <row r="16">
          <cell r="B16">
            <v>0</v>
          </cell>
        </row>
        <row r="17">
          <cell r="E17" t="str">
            <v>PRÁCTICA COMPROMETIDA</v>
          </cell>
        </row>
        <row r="18">
          <cell r="D18">
            <v>1.3769230769230771</v>
          </cell>
        </row>
      </sheetData>
      <sheetData sheetId="6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www.empresaresponsable.org/tallerinteractivo/taller09.html" TargetMode="External"/><Relationship Id="rId13" Type="http://schemas.openxmlformats.org/officeDocument/2006/relationships/hyperlink" Target="http://www.empresaresponsable.org/tallerinteractivo/taller14.html" TargetMode="External"/><Relationship Id="rId18" Type="http://schemas.openxmlformats.org/officeDocument/2006/relationships/hyperlink" Target="http://www.empresaresponsable.org/tallerinteractivo/taller19.html" TargetMode="External"/><Relationship Id="rId26" Type="http://schemas.openxmlformats.org/officeDocument/2006/relationships/hyperlink" Target="http://www.empresaresponsable.org/tallerinteractivo/taller27.html" TargetMode="External"/><Relationship Id="rId39" Type="http://schemas.openxmlformats.org/officeDocument/2006/relationships/hyperlink" Target="http://www.empresaresponsable.org/tallerinteractivo/taller40.html" TargetMode="External"/><Relationship Id="rId3" Type="http://schemas.openxmlformats.org/officeDocument/2006/relationships/hyperlink" Target="http://www.empresaresponsable.org/tallerinteractivo/taller04.html" TargetMode="External"/><Relationship Id="rId21" Type="http://schemas.openxmlformats.org/officeDocument/2006/relationships/hyperlink" Target="http://www.empresaresponsable.org/tallerinteractivo/taller22.html" TargetMode="External"/><Relationship Id="rId34" Type="http://schemas.openxmlformats.org/officeDocument/2006/relationships/hyperlink" Target="http://www.empresaresponsable.org/tallerinteractivo/taller35.html" TargetMode="External"/><Relationship Id="rId7" Type="http://schemas.openxmlformats.org/officeDocument/2006/relationships/hyperlink" Target="http://www.empresaresponsable.org/tallerinteractivo/taller08.html" TargetMode="External"/><Relationship Id="rId12" Type="http://schemas.openxmlformats.org/officeDocument/2006/relationships/hyperlink" Target="http://www.empresaresponsable.org/tallerinteractivo/taller13.html" TargetMode="External"/><Relationship Id="rId17" Type="http://schemas.openxmlformats.org/officeDocument/2006/relationships/hyperlink" Target="http://www.empresaresponsable.org/tallerinteractivo/taller18.html" TargetMode="External"/><Relationship Id="rId25" Type="http://schemas.openxmlformats.org/officeDocument/2006/relationships/hyperlink" Target="http://www.empresaresponsable.org/tallerinteractivo/taller26.html" TargetMode="External"/><Relationship Id="rId33" Type="http://schemas.openxmlformats.org/officeDocument/2006/relationships/hyperlink" Target="http://www.empresaresponsable.org/tallerinteractivo/taller34.html" TargetMode="External"/><Relationship Id="rId38" Type="http://schemas.openxmlformats.org/officeDocument/2006/relationships/hyperlink" Target="http://www.empresaresponsable.org/tallerinteractivo/taller39.html" TargetMode="External"/><Relationship Id="rId2" Type="http://schemas.openxmlformats.org/officeDocument/2006/relationships/hyperlink" Target="http://www.empresaresponsable.org/tallerinteractivo/taller03.html" TargetMode="External"/><Relationship Id="rId16" Type="http://schemas.openxmlformats.org/officeDocument/2006/relationships/hyperlink" Target="http://www.empresaresponsable.org/tallerinteractivo/taller17.html" TargetMode="External"/><Relationship Id="rId20" Type="http://schemas.openxmlformats.org/officeDocument/2006/relationships/hyperlink" Target="http://www.empresaresponsable.org/tallerinteractivo/taller21.html" TargetMode="External"/><Relationship Id="rId29" Type="http://schemas.openxmlformats.org/officeDocument/2006/relationships/hyperlink" Target="http://www.empresaresponsable.org/tallerinteractivo/taller30.html" TargetMode="External"/><Relationship Id="rId1" Type="http://schemas.openxmlformats.org/officeDocument/2006/relationships/hyperlink" Target="http://www.empresaresponsable.org/tallerinteractivo/taller02.html" TargetMode="External"/><Relationship Id="rId6" Type="http://schemas.openxmlformats.org/officeDocument/2006/relationships/hyperlink" Target="http://www.empresaresponsable.org/tallerinteractivo/taller07.html" TargetMode="External"/><Relationship Id="rId11" Type="http://schemas.openxmlformats.org/officeDocument/2006/relationships/hyperlink" Target="http://www.empresaresponsable.org/tallerinteractivo/taller12.html" TargetMode="External"/><Relationship Id="rId24" Type="http://schemas.openxmlformats.org/officeDocument/2006/relationships/hyperlink" Target="http://www.empresaresponsable.org/tallerinteractivo/taller25.html" TargetMode="External"/><Relationship Id="rId32" Type="http://schemas.openxmlformats.org/officeDocument/2006/relationships/hyperlink" Target="http://www.empresaresponsable.org/tallerinteractivo/taller33.html" TargetMode="External"/><Relationship Id="rId37" Type="http://schemas.openxmlformats.org/officeDocument/2006/relationships/hyperlink" Target="http://www.empresaresponsable.org/tallerinteractivo/taller38.html" TargetMode="External"/><Relationship Id="rId5" Type="http://schemas.openxmlformats.org/officeDocument/2006/relationships/hyperlink" Target="http://www.empresaresponsable.org/tallerinteractivo/taller06.html" TargetMode="External"/><Relationship Id="rId15" Type="http://schemas.openxmlformats.org/officeDocument/2006/relationships/hyperlink" Target="http://www.empresaresponsable.org/tallerinteractivo/taller16.html" TargetMode="External"/><Relationship Id="rId23" Type="http://schemas.openxmlformats.org/officeDocument/2006/relationships/hyperlink" Target="http://www.empresaresponsable.org/tallerinteractivo/taller24.html" TargetMode="External"/><Relationship Id="rId28" Type="http://schemas.openxmlformats.org/officeDocument/2006/relationships/hyperlink" Target="http://www.empresaresponsable.org/tallerinteractivo/taller29.html" TargetMode="External"/><Relationship Id="rId36" Type="http://schemas.openxmlformats.org/officeDocument/2006/relationships/hyperlink" Target="http://www.empresaresponsable.org/tallerinteractivo/taller37.html" TargetMode="External"/><Relationship Id="rId10" Type="http://schemas.openxmlformats.org/officeDocument/2006/relationships/hyperlink" Target="http://www.empresaresponsable.org/tallerinteractivo/taller11.html" TargetMode="External"/><Relationship Id="rId19" Type="http://schemas.openxmlformats.org/officeDocument/2006/relationships/hyperlink" Target="http://www.empresaresponsable.org/tallerinteractivo/taller20.html" TargetMode="External"/><Relationship Id="rId31" Type="http://schemas.openxmlformats.org/officeDocument/2006/relationships/hyperlink" Target="http://www.empresaresponsable.org/tallerinteractivo/taller32.html" TargetMode="External"/><Relationship Id="rId4" Type="http://schemas.openxmlformats.org/officeDocument/2006/relationships/hyperlink" Target="http://www.empresaresponsable.org/tallerinteractivo/taller05.html" TargetMode="External"/><Relationship Id="rId9" Type="http://schemas.openxmlformats.org/officeDocument/2006/relationships/hyperlink" Target="http://www.empresaresponsable.org/tallerinteractivo/taller10.html" TargetMode="External"/><Relationship Id="rId14" Type="http://schemas.openxmlformats.org/officeDocument/2006/relationships/hyperlink" Target="http://www.empresaresponsable.org/tallerinteractivo/taller15.html" TargetMode="External"/><Relationship Id="rId22" Type="http://schemas.openxmlformats.org/officeDocument/2006/relationships/hyperlink" Target="http://www.empresaresponsable.org/tallerinteractivo/taller23.html" TargetMode="External"/><Relationship Id="rId27" Type="http://schemas.openxmlformats.org/officeDocument/2006/relationships/hyperlink" Target="http://www.empresaresponsable.org/tallerinteractivo/taller28.html" TargetMode="External"/><Relationship Id="rId30" Type="http://schemas.openxmlformats.org/officeDocument/2006/relationships/hyperlink" Target="http://www.empresaresponsable.org/tallerinteractivo/taller31.html" TargetMode="External"/><Relationship Id="rId35" Type="http://schemas.openxmlformats.org/officeDocument/2006/relationships/hyperlink" Target="http://www.empresaresponsable.org/tallerinteractivo/taller36.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zoomScale="77" zoomScaleNormal="77" workbookViewId="0">
      <pane xSplit="1" ySplit="7" topLeftCell="B8" activePane="bottomRight" state="frozen"/>
      <selection pane="topRight" activeCell="B1" sqref="B1"/>
      <selection pane="bottomLeft" activeCell="A8" sqref="A8"/>
      <selection pane="bottomRight" activeCell="H13" sqref="H13"/>
    </sheetView>
  </sheetViews>
  <sheetFormatPr baseColWidth="10" defaultRowHeight="15" x14ac:dyDescent="0.25"/>
  <cols>
    <col min="1" max="1" width="6.140625" style="9" customWidth="1"/>
    <col min="2" max="2" width="5.140625" style="1" customWidth="1"/>
    <col min="3" max="3" width="28.42578125" style="3" customWidth="1"/>
    <col min="4" max="4" width="36.140625" style="4" customWidth="1"/>
    <col min="5" max="5" width="36.140625" style="2" customWidth="1"/>
    <col min="6" max="7" width="11.42578125" style="9"/>
    <col min="8" max="8" width="82.85546875" customWidth="1"/>
  </cols>
  <sheetData>
    <row r="1" spans="1:7" x14ac:dyDescent="0.25">
      <c r="B1" s="24"/>
      <c r="C1" s="25"/>
      <c r="D1" s="26"/>
    </row>
    <row r="2" spans="1:7" x14ac:dyDescent="0.25">
      <c r="B2" s="24"/>
      <c r="C2" s="25"/>
      <c r="D2" s="26"/>
    </row>
    <row r="3" spans="1:7" x14ac:dyDescent="0.25">
      <c r="B3" s="24"/>
      <c r="C3" s="25"/>
      <c r="D3" s="26"/>
    </row>
    <row r="4" spans="1:7" x14ac:dyDescent="0.25">
      <c r="B4" s="24"/>
      <c r="C4" s="25"/>
      <c r="D4" s="26"/>
    </row>
    <row r="5" spans="1:7" x14ac:dyDescent="0.25">
      <c r="A5" s="336" t="s">
        <v>150</v>
      </c>
      <c r="B5" s="336"/>
      <c r="C5" s="336"/>
      <c r="D5" s="336"/>
      <c r="E5" s="336"/>
      <c r="F5" s="336"/>
      <c r="G5" s="336"/>
    </row>
    <row r="6" spans="1:7" x14ac:dyDescent="0.25">
      <c r="A6" s="337"/>
      <c r="B6" s="337"/>
      <c r="C6" s="337"/>
      <c r="D6" s="337"/>
      <c r="E6" s="337"/>
      <c r="F6" s="337"/>
      <c r="G6" s="337"/>
    </row>
    <row r="7" spans="1:7" ht="15.75" thickBot="1" x14ac:dyDescent="0.3">
      <c r="A7" s="10" t="s">
        <v>19</v>
      </c>
      <c r="B7" s="11" t="s">
        <v>13</v>
      </c>
      <c r="C7" s="12" t="s">
        <v>60</v>
      </c>
      <c r="D7" s="12" t="s">
        <v>8</v>
      </c>
      <c r="E7" s="13" t="s">
        <v>59</v>
      </c>
      <c r="F7" s="10" t="s">
        <v>62</v>
      </c>
      <c r="G7" s="10" t="s">
        <v>61</v>
      </c>
    </row>
    <row r="8" spans="1:7" ht="45" x14ac:dyDescent="0.25">
      <c r="A8" s="348">
        <v>1</v>
      </c>
      <c r="B8" s="14">
        <v>1</v>
      </c>
      <c r="C8" s="339" t="s">
        <v>53</v>
      </c>
      <c r="D8" s="15" t="s">
        <v>54</v>
      </c>
      <c r="E8" s="16" t="s">
        <v>63</v>
      </c>
      <c r="F8" s="17"/>
      <c r="G8" s="17"/>
    </row>
    <row r="9" spans="1:7" ht="45" x14ac:dyDescent="0.25">
      <c r="A9" s="349"/>
      <c r="B9" s="5">
        <v>2</v>
      </c>
      <c r="C9" s="340"/>
      <c r="D9" s="6" t="s">
        <v>55</v>
      </c>
      <c r="E9" s="7" t="s">
        <v>64</v>
      </c>
      <c r="F9" s="8"/>
      <c r="G9" s="8"/>
    </row>
    <row r="10" spans="1:7" ht="30" x14ac:dyDescent="0.25">
      <c r="A10" s="349"/>
      <c r="B10" s="5">
        <v>3</v>
      </c>
      <c r="C10" s="340"/>
      <c r="D10" s="6" t="s">
        <v>56</v>
      </c>
      <c r="E10" s="7" t="s">
        <v>65</v>
      </c>
      <c r="F10" s="8"/>
      <c r="G10" s="8"/>
    </row>
    <row r="11" spans="1:7" ht="30" x14ac:dyDescent="0.25">
      <c r="A11" s="349"/>
      <c r="B11" s="5">
        <v>4</v>
      </c>
      <c r="C11" s="340"/>
      <c r="D11" s="6" t="s">
        <v>57</v>
      </c>
      <c r="E11" s="7" t="s">
        <v>66</v>
      </c>
      <c r="F11" s="8"/>
      <c r="G11" s="8"/>
    </row>
    <row r="12" spans="1:7" ht="15.75" thickBot="1" x14ac:dyDescent="0.3">
      <c r="A12" s="350"/>
      <c r="B12" s="18">
        <v>5</v>
      </c>
      <c r="C12" s="341"/>
      <c r="D12" s="19" t="s">
        <v>58</v>
      </c>
      <c r="E12" s="20" t="s">
        <v>67</v>
      </c>
      <c r="F12" s="21"/>
      <c r="G12" s="21"/>
    </row>
    <row r="13" spans="1:7" x14ac:dyDescent="0.25">
      <c r="A13" s="348">
        <v>2</v>
      </c>
      <c r="B13" s="14">
        <v>6</v>
      </c>
      <c r="C13" s="22" t="s">
        <v>86</v>
      </c>
      <c r="D13" s="15" t="s">
        <v>18</v>
      </c>
      <c r="E13" s="16" t="s">
        <v>14</v>
      </c>
      <c r="F13" s="346">
        <f>SUM(G13:G14)</f>
        <v>7</v>
      </c>
      <c r="G13" s="17">
        <v>4</v>
      </c>
    </row>
    <row r="14" spans="1:7" ht="15.75" thickBot="1" x14ac:dyDescent="0.3">
      <c r="A14" s="350"/>
      <c r="B14" s="18">
        <v>7</v>
      </c>
      <c r="C14" s="23" t="s">
        <v>85</v>
      </c>
      <c r="D14" s="19" t="s">
        <v>15</v>
      </c>
      <c r="E14" s="20" t="s">
        <v>15</v>
      </c>
      <c r="F14" s="347"/>
      <c r="G14" s="21">
        <v>3</v>
      </c>
    </row>
    <row r="15" spans="1:7" x14ac:dyDescent="0.25">
      <c r="A15" s="348">
        <v>3</v>
      </c>
      <c r="B15" s="14">
        <v>8</v>
      </c>
      <c r="C15" s="339" t="s">
        <v>84</v>
      </c>
      <c r="D15" s="15" t="s">
        <v>20</v>
      </c>
      <c r="E15" s="16" t="s">
        <v>16</v>
      </c>
      <c r="F15" s="346">
        <f>SUM(G15:G20)</f>
        <v>21</v>
      </c>
      <c r="G15" s="17">
        <v>5</v>
      </c>
    </row>
    <row r="16" spans="1:7" x14ac:dyDescent="0.25">
      <c r="A16" s="349"/>
      <c r="B16" s="5">
        <v>9</v>
      </c>
      <c r="C16" s="340"/>
      <c r="D16" s="6" t="s">
        <v>21</v>
      </c>
      <c r="E16" s="27" t="s">
        <v>88</v>
      </c>
      <c r="F16" s="352"/>
      <c r="G16" s="8">
        <v>6</v>
      </c>
    </row>
    <row r="17" spans="1:7" x14ac:dyDescent="0.25">
      <c r="A17" s="349"/>
      <c r="B17" s="5">
        <v>10</v>
      </c>
      <c r="C17" s="340"/>
      <c r="D17" s="6" t="s">
        <v>17</v>
      </c>
      <c r="E17" s="7" t="s">
        <v>22</v>
      </c>
      <c r="F17" s="352"/>
      <c r="G17" s="8">
        <v>2</v>
      </c>
    </row>
    <row r="18" spans="1:7" x14ac:dyDescent="0.25">
      <c r="A18" s="349"/>
      <c r="B18" s="5">
        <v>11</v>
      </c>
      <c r="C18" s="340"/>
      <c r="D18" s="6" t="s">
        <v>23</v>
      </c>
      <c r="E18" s="7" t="s">
        <v>24</v>
      </c>
      <c r="F18" s="352"/>
      <c r="G18" s="8">
        <v>3</v>
      </c>
    </row>
    <row r="19" spans="1:7" x14ac:dyDescent="0.25">
      <c r="A19" s="349"/>
      <c r="B19" s="5">
        <v>12</v>
      </c>
      <c r="C19" s="340"/>
      <c r="D19" s="6" t="s">
        <v>25</v>
      </c>
      <c r="E19" s="7" t="s">
        <v>26</v>
      </c>
      <c r="F19" s="352"/>
      <c r="G19" s="8">
        <v>3</v>
      </c>
    </row>
    <row r="20" spans="1:7" ht="30.75" thickBot="1" x14ac:dyDescent="0.3">
      <c r="A20" s="350"/>
      <c r="B20" s="18">
        <v>13</v>
      </c>
      <c r="C20" s="341"/>
      <c r="D20" s="19" t="s">
        <v>27</v>
      </c>
      <c r="E20" s="20" t="s">
        <v>28</v>
      </c>
      <c r="F20" s="347"/>
      <c r="G20" s="21">
        <v>2</v>
      </c>
    </row>
    <row r="21" spans="1:7" ht="30" x14ac:dyDescent="0.25">
      <c r="A21" s="348">
        <v>4</v>
      </c>
      <c r="B21" s="14">
        <v>14</v>
      </c>
      <c r="C21" s="339" t="s">
        <v>9</v>
      </c>
      <c r="D21" s="15" t="s">
        <v>29</v>
      </c>
      <c r="E21" s="16" t="s">
        <v>30</v>
      </c>
      <c r="F21" s="346">
        <f>SUM(G21:G23)</f>
        <v>11</v>
      </c>
      <c r="G21" s="17">
        <v>6</v>
      </c>
    </row>
    <row r="22" spans="1:7" x14ac:dyDescent="0.25">
      <c r="A22" s="349"/>
      <c r="B22" s="5">
        <v>15</v>
      </c>
      <c r="C22" s="340"/>
      <c r="D22" s="6" t="s">
        <v>31</v>
      </c>
      <c r="E22" s="7" t="s">
        <v>32</v>
      </c>
      <c r="F22" s="352"/>
      <c r="G22" s="8">
        <v>3</v>
      </c>
    </row>
    <row r="23" spans="1:7" ht="15.75" thickBot="1" x14ac:dyDescent="0.3">
      <c r="A23" s="350"/>
      <c r="B23" s="18">
        <v>16</v>
      </c>
      <c r="C23" s="341"/>
      <c r="D23" s="19" t="s">
        <v>33</v>
      </c>
      <c r="E23" s="20" t="s">
        <v>34</v>
      </c>
      <c r="F23" s="347"/>
      <c r="G23" s="21">
        <v>2</v>
      </c>
    </row>
    <row r="24" spans="1:7" x14ac:dyDescent="0.25">
      <c r="A24" s="348">
        <v>5</v>
      </c>
      <c r="B24" s="14">
        <v>17</v>
      </c>
      <c r="C24" s="339" t="s">
        <v>10</v>
      </c>
      <c r="D24" s="15" t="s">
        <v>35</v>
      </c>
      <c r="E24" s="16" t="s">
        <v>36</v>
      </c>
      <c r="F24" s="346">
        <f>SUM(G24:G27)</f>
        <v>11</v>
      </c>
      <c r="G24" s="17">
        <v>2</v>
      </c>
    </row>
    <row r="25" spans="1:7" x14ac:dyDescent="0.25">
      <c r="A25" s="349"/>
      <c r="B25" s="5">
        <v>18</v>
      </c>
      <c r="C25" s="340"/>
      <c r="D25" s="6" t="s">
        <v>37</v>
      </c>
      <c r="E25" s="7" t="s">
        <v>38</v>
      </c>
      <c r="F25" s="352"/>
      <c r="G25" s="8">
        <v>2</v>
      </c>
    </row>
    <row r="26" spans="1:7" x14ac:dyDescent="0.25">
      <c r="A26" s="349"/>
      <c r="B26" s="5">
        <v>19</v>
      </c>
      <c r="C26" s="340"/>
      <c r="D26" s="6" t="s">
        <v>39</v>
      </c>
      <c r="E26" s="7" t="s">
        <v>40</v>
      </c>
      <c r="F26" s="352"/>
      <c r="G26" s="8">
        <v>2</v>
      </c>
    </row>
    <row r="27" spans="1:7" ht="15.75" thickBot="1" x14ac:dyDescent="0.3">
      <c r="A27" s="350"/>
      <c r="B27" s="18">
        <v>20</v>
      </c>
      <c r="C27" s="341"/>
      <c r="D27" s="19" t="s">
        <v>41</v>
      </c>
      <c r="E27" s="20" t="s">
        <v>42</v>
      </c>
      <c r="F27" s="347"/>
      <c r="G27" s="21">
        <v>5</v>
      </c>
    </row>
    <row r="28" spans="1:7" ht="30" customHeight="1" x14ac:dyDescent="0.25">
      <c r="A28" s="348">
        <v>6</v>
      </c>
      <c r="B28" s="14">
        <v>21</v>
      </c>
      <c r="C28" s="343" t="s">
        <v>11</v>
      </c>
      <c r="D28" s="15" t="s">
        <v>43</v>
      </c>
      <c r="E28" s="16" t="s">
        <v>44</v>
      </c>
      <c r="F28" s="346">
        <f>SUM(G28:G30)</f>
        <v>8</v>
      </c>
      <c r="G28" s="17">
        <v>4</v>
      </c>
    </row>
    <row r="29" spans="1:7" x14ac:dyDescent="0.25">
      <c r="A29" s="349"/>
      <c r="B29" s="5">
        <v>22</v>
      </c>
      <c r="C29" s="344"/>
      <c r="D29" s="6" t="s">
        <v>45</v>
      </c>
      <c r="E29" s="7" t="s">
        <v>46</v>
      </c>
      <c r="F29" s="352"/>
      <c r="G29" s="8">
        <v>2</v>
      </c>
    </row>
    <row r="30" spans="1:7" ht="15.75" thickBot="1" x14ac:dyDescent="0.3">
      <c r="A30" s="350"/>
      <c r="B30" s="18">
        <v>23</v>
      </c>
      <c r="C30" s="345"/>
      <c r="D30" s="19" t="s">
        <v>47</v>
      </c>
      <c r="E30" s="20" t="s">
        <v>48</v>
      </c>
      <c r="F30" s="347"/>
      <c r="G30" s="21">
        <v>2</v>
      </c>
    </row>
    <row r="31" spans="1:7" ht="30" customHeight="1" x14ac:dyDescent="0.25">
      <c r="A31" s="348">
        <v>7</v>
      </c>
      <c r="B31" s="14">
        <v>24</v>
      </c>
      <c r="C31" s="343" t="s">
        <v>12</v>
      </c>
      <c r="D31" s="15" t="s">
        <v>49</v>
      </c>
      <c r="E31" s="16" t="s">
        <v>50</v>
      </c>
      <c r="F31" s="346">
        <f>SUM(G31:G32)</f>
        <v>7</v>
      </c>
      <c r="G31" s="17">
        <v>2</v>
      </c>
    </row>
    <row r="32" spans="1:7" ht="15.75" thickBot="1" x14ac:dyDescent="0.3">
      <c r="A32" s="350"/>
      <c r="B32" s="18">
        <v>25</v>
      </c>
      <c r="C32" s="345"/>
      <c r="D32" s="19" t="s">
        <v>51</v>
      </c>
      <c r="E32" s="20" t="s">
        <v>52</v>
      </c>
      <c r="F32" s="347"/>
      <c r="G32" s="21">
        <v>5</v>
      </c>
    </row>
    <row r="33" spans="1:8" x14ac:dyDescent="0.25">
      <c r="F33" s="9">
        <f>SUM(F8:F32)</f>
        <v>65</v>
      </c>
      <c r="G33" s="9">
        <f>SUM(G8:G32)</f>
        <v>65</v>
      </c>
    </row>
    <row r="34" spans="1:8" x14ac:dyDescent="0.25">
      <c r="G34" s="9">
        <f>G33/4</f>
        <v>16.25</v>
      </c>
    </row>
    <row r="35" spans="1:8" ht="30" x14ac:dyDescent="0.25">
      <c r="C35" s="3" t="s">
        <v>68</v>
      </c>
      <c r="E35" s="351" t="s">
        <v>87</v>
      </c>
      <c r="F35" s="351"/>
      <c r="G35" s="351"/>
    </row>
    <row r="36" spans="1:8" x14ac:dyDescent="0.25">
      <c r="B36" s="1">
        <v>1</v>
      </c>
      <c r="C36" s="338" t="s">
        <v>69</v>
      </c>
      <c r="D36" s="338"/>
      <c r="E36" s="342" t="s">
        <v>83</v>
      </c>
      <c r="F36" s="342"/>
      <c r="G36" s="342"/>
    </row>
    <row r="37" spans="1:8" x14ac:dyDescent="0.25">
      <c r="B37" s="1">
        <v>2</v>
      </c>
      <c r="C37" s="338" t="s">
        <v>70</v>
      </c>
      <c r="D37" s="338"/>
      <c r="E37" s="342" t="s">
        <v>82</v>
      </c>
      <c r="F37" s="342"/>
      <c r="G37" s="342"/>
    </row>
    <row r="38" spans="1:8" x14ac:dyDescent="0.25">
      <c r="A38"/>
      <c r="B38" s="1">
        <v>3</v>
      </c>
      <c r="C38" s="338" t="s">
        <v>71</v>
      </c>
      <c r="D38" s="338"/>
      <c r="E38" s="342" t="s">
        <v>81</v>
      </c>
      <c r="F38" s="342"/>
      <c r="G38" s="342"/>
    </row>
    <row r="39" spans="1:8" ht="30" x14ac:dyDescent="0.25">
      <c r="A39"/>
      <c r="B39" s="1">
        <v>4</v>
      </c>
      <c r="C39" s="25" t="s">
        <v>89</v>
      </c>
      <c r="E39" s="342" t="s">
        <v>80</v>
      </c>
      <c r="F39" s="342"/>
      <c r="G39" s="342"/>
    </row>
    <row r="40" spans="1:8" x14ac:dyDescent="0.25">
      <c r="A40"/>
      <c r="E40" s="342" t="s">
        <v>79</v>
      </c>
      <c r="F40" s="342"/>
      <c r="G40" s="342"/>
    </row>
    <row r="41" spans="1:8" x14ac:dyDescent="0.25">
      <c r="H41" s="31"/>
    </row>
    <row r="42" spans="1:8" ht="15.75" x14ac:dyDescent="0.25">
      <c r="H42" s="36"/>
    </row>
    <row r="43" spans="1:8" ht="15.75" x14ac:dyDescent="0.25">
      <c r="H43" s="36"/>
    </row>
    <row r="44" spans="1:8" ht="15.75" x14ac:dyDescent="0.25">
      <c r="H44" s="36"/>
    </row>
    <row r="45" spans="1:8" ht="15.75" x14ac:dyDescent="0.25">
      <c r="H45" s="36"/>
    </row>
    <row r="46" spans="1:8" ht="15.75" x14ac:dyDescent="0.25">
      <c r="H46" s="36"/>
    </row>
    <row r="47" spans="1:8" ht="15.75" x14ac:dyDescent="0.25">
      <c r="H47" s="36"/>
    </row>
    <row r="48" spans="1:8" ht="15.75" x14ac:dyDescent="0.25">
      <c r="H48" s="36"/>
    </row>
    <row r="49" spans="8:8" ht="15.75" x14ac:dyDescent="0.25">
      <c r="H49" s="36"/>
    </row>
    <row r="50" spans="8:8" ht="15.75" x14ac:dyDescent="0.25">
      <c r="H50" s="36"/>
    </row>
    <row r="51" spans="8:8" ht="15.75" x14ac:dyDescent="0.25">
      <c r="H51" s="37"/>
    </row>
  </sheetData>
  <mergeCells count="29">
    <mergeCell ref="A28:A30"/>
    <mergeCell ref="A31:A32"/>
    <mergeCell ref="A13:A14"/>
    <mergeCell ref="F13:F14"/>
    <mergeCell ref="E40:G40"/>
    <mergeCell ref="E35:G35"/>
    <mergeCell ref="F15:F20"/>
    <mergeCell ref="F21:F23"/>
    <mergeCell ref="F24:F27"/>
    <mergeCell ref="F28:F30"/>
    <mergeCell ref="E39:G39"/>
    <mergeCell ref="E36:G36"/>
    <mergeCell ref="E37:G37"/>
    <mergeCell ref="A5:G6"/>
    <mergeCell ref="C36:D36"/>
    <mergeCell ref="C37:D37"/>
    <mergeCell ref="C38:D38"/>
    <mergeCell ref="C21:C23"/>
    <mergeCell ref="C24:C27"/>
    <mergeCell ref="E38:G38"/>
    <mergeCell ref="C8:C12"/>
    <mergeCell ref="C15:C20"/>
    <mergeCell ref="C28:C30"/>
    <mergeCell ref="C31:C32"/>
    <mergeCell ref="F31:F32"/>
    <mergeCell ref="A8:A12"/>
    <mergeCell ref="A15:A20"/>
    <mergeCell ref="A21:A23"/>
    <mergeCell ref="A24:A27"/>
  </mergeCells>
  <printOptions horizontalCentered="1" verticalCentered="1"/>
  <pageMargins left="0.62992125984251968" right="0.70866141732283472" top="0.43307086614173229" bottom="0.39370078740157483" header="0.31496062992125984" footer="0.31496062992125984"/>
  <pageSetup scale="8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91"/>
  <sheetViews>
    <sheetView zoomScale="76" zoomScaleNormal="76" workbookViewId="0">
      <selection activeCell="A2" sqref="A2:I2"/>
    </sheetView>
  </sheetViews>
  <sheetFormatPr baseColWidth="10" defaultRowHeight="15" x14ac:dyDescent="0.25"/>
  <cols>
    <col min="1" max="1" width="4" bestFit="1" customWidth="1"/>
    <col min="2" max="2" width="29.42578125" customWidth="1"/>
    <col min="3" max="3" width="53.28515625" customWidth="1"/>
    <col min="4" max="5" width="12.5703125" customWidth="1"/>
    <col min="6" max="6" width="13.85546875" customWidth="1"/>
    <col min="7" max="8" width="12.5703125" customWidth="1"/>
    <col min="9" max="9" width="12.7109375" customWidth="1"/>
  </cols>
  <sheetData>
    <row r="1" spans="1:9" ht="42.75" customHeight="1" x14ac:dyDescent="0.25"/>
    <row r="2" spans="1:9" ht="18.75" x14ac:dyDescent="0.3">
      <c r="A2" s="519" t="s">
        <v>426</v>
      </c>
      <c r="B2" s="519"/>
      <c r="C2" s="519"/>
      <c r="D2" s="519"/>
      <c r="E2" s="519"/>
      <c r="F2" s="519"/>
      <c r="G2" s="519"/>
      <c r="H2" s="519"/>
      <c r="I2" s="519"/>
    </row>
    <row r="4" spans="1:9" x14ac:dyDescent="0.25">
      <c r="A4" s="195"/>
      <c r="B4" s="195"/>
      <c r="C4" s="195"/>
      <c r="D4" s="520" t="s">
        <v>427</v>
      </c>
      <c r="E4" s="520"/>
      <c r="F4" s="520"/>
      <c r="G4" s="520"/>
      <c r="H4" s="520"/>
      <c r="I4" s="520"/>
    </row>
    <row r="5" spans="1:9" ht="29.25" customHeight="1" x14ac:dyDescent="0.25">
      <c r="A5" s="196" t="s">
        <v>428</v>
      </c>
      <c r="B5" s="196" t="s">
        <v>429</v>
      </c>
      <c r="C5" s="196" t="s">
        <v>274</v>
      </c>
      <c r="D5" s="197" t="s">
        <v>430</v>
      </c>
      <c r="E5" s="197" t="s">
        <v>431</v>
      </c>
      <c r="F5" s="197" t="s">
        <v>432</v>
      </c>
      <c r="G5" s="197" t="s">
        <v>433</v>
      </c>
      <c r="H5" s="197" t="s">
        <v>434</v>
      </c>
      <c r="I5" s="197" t="s">
        <v>435</v>
      </c>
    </row>
    <row r="6" spans="1:9" s="201" customFormat="1" x14ac:dyDescent="0.25">
      <c r="A6" s="198">
        <v>1</v>
      </c>
      <c r="B6" s="198" t="str">
        <f>+'[1]Req (1) PARA IMPRIMIR'!$E$16</f>
        <v/>
      </c>
      <c r="C6" s="198" t="s">
        <v>436</v>
      </c>
      <c r="D6" s="199">
        <f>+'[1]Req (1) PARA IMPRIMIR'!$D$11</f>
        <v>0.3</v>
      </c>
      <c r="E6" s="199">
        <f>+'[1]Req (1) PARA IMPRIMIR'!$D$12</f>
        <v>7.5000000000000011E-2</v>
      </c>
      <c r="F6" s="199">
        <f>+'[1]Req (1) PARA IMPRIMIR'!$D$13</f>
        <v>0.06</v>
      </c>
      <c r="G6" s="199">
        <f>+'[1]Req (1) PARA IMPRIMIR'!$D$14</f>
        <v>0.1</v>
      </c>
      <c r="H6" s="199">
        <f>+'[1]Req (1) PARA IMPRIMIR'!$D$15</f>
        <v>0.1</v>
      </c>
      <c r="I6" s="200">
        <f>+'[1]Req (1) PARA IMPRIMIR'!$D$17</f>
        <v>2.54</v>
      </c>
    </row>
    <row r="7" spans="1:9" s="201" customFormat="1" x14ac:dyDescent="0.25">
      <c r="A7" s="198">
        <f>+A6+1</f>
        <v>2</v>
      </c>
      <c r="B7" s="198" t="str">
        <f>+'[1]Req (2) PARA IMPRIMIR'!$E$16</f>
        <v/>
      </c>
      <c r="C7" s="198" t="s">
        <v>437</v>
      </c>
      <c r="D7" s="199">
        <f>+'[1]Req (2) PARA IMPRIMIR'!$D$11</f>
        <v>0.44999999999999996</v>
      </c>
      <c r="E7" s="199">
        <f>+'[1]Req (2) PARA IMPRIMIR'!$D$12</f>
        <v>7.5000000000000011E-2</v>
      </c>
      <c r="F7" s="199">
        <f>+'[1]Req (2) PARA IMPRIMIR'!$D$13</f>
        <v>7.5000000000000011E-2</v>
      </c>
      <c r="G7" s="199">
        <f>+'[1]Req (2) PARA IMPRIMIR'!$D$14</f>
        <v>0.1</v>
      </c>
      <c r="H7" s="199">
        <f>+'[1]Req (2) PARA IMPRIMIR'!$D$15</f>
        <v>0.1</v>
      </c>
      <c r="I7" s="200">
        <f>+'[1]Req (2) PARA IMPRIMIR'!$D$17</f>
        <v>3.1999999999999993</v>
      </c>
    </row>
    <row r="8" spans="1:9" s="223" customFormat="1" x14ac:dyDescent="0.25">
      <c r="A8" s="220">
        <f t="shared" ref="A8:A30" si="0">+A7+1</f>
        <v>3</v>
      </c>
      <c r="B8" s="220" t="str">
        <f>+'[1]Req (3) PARA IMPRIMIR'!$E$16</f>
        <v/>
      </c>
      <c r="C8" s="220" t="s">
        <v>438</v>
      </c>
      <c r="D8" s="224">
        <f>+'[1]Req (3) PARA IMPRIMIR'!$D$11</f>
        <v>0.6</v>
      </c>
      <c r="E8" s="224">
        <f>+'[1]Req (3) PARA IMPRIMIR'!$D$12</f>
        <v>0.1</v>
      </c>
      <c r="F8" s="224">
        <f>+'[1]Req (3) PARA IMPRIMIR'!$D$13</f>
        <v>0.1</v>
      </c>
      <c r="G8" s="224">
        <f>+'[1]Req (3) PARA IMPRIMIR'!$D$14</f>
        <v>0.1</v>
      </c>
      <c r="H8" s="224">
        <f>+'[1]Req (3) PARA IMPRIMIR'!$D$15</f>
        <v>0.1</v>
      </c>
      <c r="I8" s="225">
        <f>+'[1]Req (3) PARA IMPRIMIR'!$D$17</f>
        <v>3.9999999999999996</v>
      </c>
    </row>
    <row r="9" spans="1:9" s="223" customFormat="1" x14ac:dyDescent="0.25">
      <c r="A9" s="220">
        <f t="shared" si="0"/>
        <v>4</v>
      </c>
      <c r="B9" s="220" t="str">
        <f>+'[1]Req (3) PARA IMPRIMIR'!$E$16</f>
        <v/>
      </c>
      <c r="C9" s="220" t="s">
        <v>439</v>
      </c>
      <c r="D9" s="224">
        <f>+'[1]Req (4) PARA IMPRIMIR'!$D$11</f>
        <v>0.6</v>
      </c>
      <c r="E9" s="224">
        <f>+'[1]Req (4) PARA IMPRIMIR'!$D$12</f>
        <v>0.1</v>
      </c>
      <c r="F9" s="224">
        <f>+'[1]Req (4) PARA IMPRIMIR'!$D$13</f>
        <v>0.1</v>
      </c>
      <c r="G9" s="224">
        <f>+'[1]Req (4) PARA IMPRIMIR'!$D$14</f>
        <v>0.1</v>
      </c>
      <c r="H9" s="224">
        <f>+'[1]Req (4) PARA IMPRIMIR'!$D$15</f>
        <v>0.1</v>
      </c>
      <c r="I9" s="225">
        <f>+'[1]Req (4) PARA IMPRIMIR'!$D$17</f>
        <v>3.9999999999999996</v>
      </c>
    </row>
    <row r="10" spans="1:9" s="223" customFormat="1" x14ac:dyDescent="0.25">
      <c r="A10" s="220">
        <f t="shared" si="0"/>
        <v>5</v>
      </c>
      <c r="B10" s="220" t="str">
        <f>+'[1]Req (5) PARA IMPRIMIR'!$E$16</f>
        <v/>
      </c>
      <c r="C10" s="220" t="s">
        <v>440</v>
      </c>
      <c r="D10" s="224">
        <f>+'[1]Req (5) PARA IMPRIMIR'!$D$11</f>
        <v>0.6</v>
      </c>
      <c r="E10" s="224">
        <f>+'[1]Req (5) PARA IMPRIMIR'!$D$12</f>
        <v>0.1</v>
      </c>
      <c r="F10" s="224">
        <f>+'[1]Req (5) PARA IMPRIMIR'!$D$13</f>
        <v>0.1</v>
      </c>
      <c r="G10" s="224">
        <f>+'[1]Req (5) PARA IMPRIMIR'!$D$14</f>
        <v>0.1</v>
      </c>
      <c r="H10" s="224">
        <f>+'[1]Req (5) PARA IMPRIMIR'!$D$15</f>
        <v>0.1</v>
      </c>
      <c r="I10" s="225">
        <f>+'[1]Req (5) PARA IMPRIMIR'!$D$17</f>
        <v>3.9999999999999996</v>
      </c>
    </row>
    <row r="11" spans="1:9" s="223" customFormat="1" x14ac:dyDescent="0.25">
      <c r="A11" s="220">
        <f t="shared" si="0"/>
        <v>6</v>
      </c>
      <c r="B11" s="220" t="str">
        <f>+'[1]Req (6) PARA IMPRIMIR'!$E$16</f>
        <v/>
      </c>
      <c r="C11" s="220" t="s">
        <v>441</v>
      </c>
      <c r="D11" s="224">
        <f>+'[1]Req (6) PARA IMPRIMIR'!$D$11</f>
        <v>0.52999999999999992</v>
      </c>
      <c r="E11" s="224">
        <f>+'[1]Req (6) PARA IMPRIMIR'!$D$12</f>
        <v>0.1</v>
      </c>
      <c r="F11" s="224">
        <f>+'[1]Req (6) PARA IMPRIMIR'!$D$13</f>
        <v>9.1666666666666674E-2</v>
      </c>
      <c r="G11" s="224">
        <f>+'[1]Req (6) PARA IMPRIMIR'!$D$14</f>
        <v>9.1666666666666674E-2</v>
      </c>
      <c r="H11" s="224">
        <f>+'[1]Req (6) PARA IMPRIMIR'!$D$15</f>
        <v>2.5000000000000001E-2</v>
      </c>
      <c r="I11" s="225">
        <f>+'[1]Req (6) PARA IMPRIMIR'!$D$17</f>
        <v>3.3533333333333331</v>
      </c>
    </row>
    <row r="12" spans="1:9" s="223" customFormat="1" x14ac:dyDescent="0.25">
      <c r="A12" s="220">
        <f t="shared" si="0"/>
        <v>7</v>
      </c>
      <c r="B12" s="220" t="str">
        <f>+'[1]Req (7) PARA IMPRIMIR'!$E$16</f>
        <v/>
      </c>
      <c r="C12" s="220" t="s">
        <v>442</v>
      </c>
      <c r="D12" s="224">
        <f>+'[1]Req (7) PARA IMPRIMIR'!$D$11</f>
        <v>0.54999999999999993</v>
      </c>
      <c r="E12" s="224">
        <f>+'[1]Req (7) PARA IMPRIMIR'!$D$12</f>
        <v>4.1666666666666671E-2</v>
      </c>
      <c r="F12" s="224">
        <f>+'[1]Req (7) PARA IMPRIMIR'!$D$13</f>
        <v>4.1666666666666671E-2</v>
      </c>
      <c r="G12" s="224">
        <f>+'[1]Req (7) PARA IMPRIMIR'!$D$14</f>
        <v>3.3333333333333333E-2</v>
      </c>
      <c r="H12" s="224">
        <f>+'[1]Req (7) PARA IMPRIMIR'!$D$15</f>
        <v>2.5000000000000001E-2</v>
      </c>
      <c r="I12" s="225">
        <f>+'[1]Req (7) PARA IMPRIMIR'!$D$17</f>
        <v>2.7666666666666662</v>
      </c>
    </row>
    <row r="13" spans="1:9" s="201" customFormat="1" x14ac:dyDescent="0.25">
      <c r="A13" s="198">
        <f t="shared" si="0"/>
        <v>8</v>
      </c>
      <c r="B13" s="198" t="str">
        <f>+'[1]Req (8) PARA IMPRIMIR'!$E$16</f>
        <v/>
      </c>
      <c r="C13" s="198" t="s">
        <v>443</v>
      </c>
      <c r="D13" s="199">
        <f>+'[1]Req (8) PARA IMPRIMIR'!$D$11</f>
        <v>0.42</v>
      </c>
      <c r="E13" s="199">
        <f>+'[1]Req (8) PARA IMPRIMIR'!$D$12</f>
        <v>6.9999999999999993E-2</v>
      </c>
      <c r="F13" s="199">
        <f>+'[1]Req (8) PARA IMPRIMIR'!$D$13</f>
        <v>6.9999999999999993E-2</v>
      </c>
      <c r="G13" s="199">
        <f>+'[1]Req (8) PARA IMPRIMIR'!$D$14</f>
        <v>6.9999999999999993E-2</v>
      </c>
      <c r="H13" s="199">
        <f>+'[1]Req (8) PARA IMPRIMIR'!$D$15</f>
        <v>2.5000000000000001E-2</v>
      </c>
      <c r="I13" s="200">
        <f>+'[1]Req (8) PARA IMPRIMIR'!$D$17</f>
        <v>2.6199999999999997</v>
      </c>
    </row>
    <row r="14" spans="1:9" s="201" customFormat="1" x14ac:dyDescent="0.25">
      <c r="A14" s="198">
        <f t="shared" si="0"/>
        <v>9</v>
      </c>
      <c r="B14" s="198" t="str">
        <f>+'[1]Req (9) PARA IMPRIMIR'!$E$16</f>
        <v/>
      </c>
      <c r="C14" s="198" t="s">
        <v>444</v>
      </c>
      <c r="D14" s="199">
        <f>+'[1]Req (9) PARA IMPRIMIR'!$D$11</f>
        <v>0.47499999999999998</v>
      </c>
      <c r="E14" s="199">
        <f>+'[1]Req (9) PARA IMPRIMIR'!$D$12</f>
        <v>6.6666666666666666E-2</v>
      </c>
      <c r="F14" s="199">
        <f>+'[1]Req (9) PARA IMPRIMIR'!$D$13</f>
        <v>6.6666666666666666E-2</v>
      </c>
      <c r="G14" s="199">
        <f>+'[1]Req (9) PARA IMPRIMIR'!$D$14</f>
        <v>0.1</v>
      </c>
      <c r="H14" s="199">
        <f>+'[1]Req (9) PARA IMPRIMIR'!$D$15</f>
        <v>0.1</v>
      </c>
      <c r="I14" s="200">
        <f>+'[1]Req (9) PARA IMPRIMIR'!$D$17</f>
        <v>3.2333333333333329</v>
      </c>
    </row>
    <row r="15" spans="1:9" s="223" customFormat="1" x14ac:dyDescent="0.25">
      <c r="A15" s="220">
        <f t="shared" si="0"/>
        <v>10</v>
      </c>
      <c r="B15" s="220" t="str">
        <f>+'[1]Req (10) PARA IMPRIMIR'!$E$16</f>
        <v/>
      </c>
      <c r="C15" s="220" t="s">
        <v>445</v>
      </c>
      <c r="D15" s="224">
        <f>+'[1]Req (10) PARA IMPRIMIR'!$D$11</f>
        <v>0.6</v>
      </c>
      <c r="E15" s="224">
        <f>+'[1]Req (10) PARA IMPRIMIR'!$D$12</f>
        <v>7.5000000000000011E-2</v>
      </c>
      <c r="F15" s="224">
        <f>+'[1]Req (10) PARA IMPRIMIR'!$D$13</f>
        <v>7.5000000000000011E-2</v>
      </c>
      <c r="G15" s="224">
        <f>+'[1]Req (10) PARA IMPRIMIR'!$D$14</f>
        <v>0.1</v>
      </c>
      <c r="H15" s="224">
        <f>+'[1]Req (10) PARA IMPRIMIR'!$D$15</f>
        <v>0</v>
      </c>
      <c r="I15" s="225">
        <f>+'[1]Req (10) PARA IMPRIMIR'!$D$17</f>
        <v>3.4</v>
      </c>
    </row>
    <row r="16" spans="1:9" s="201" customFormat="1" x14ac:dyDescent="0.25">
      <c r="A16" s="198">
        <f t="shared" si="0"/>
        <v>11</v>
      </c>
      <c r="B16" s="198" t="str">
        <f>+'[1]Req (11) PARA IMPRIMIR'!$E$16</f>
        <v/>
      </c>
      <c r="C16" s="198" t="s">
        <v>446</v>
      </c>
      <c r="D16" s="199">
        <f>+'[1]Req (11) PARA IMPRIMIR'!$D$11</f>
        <v>0.44999999999999996</v>
      </c>
      <c r="E16" s="199">
        <f>+'[1]Req (11) PARA IMPRIMIR'!$D$12</f>
        <v>6.6666666666666666E-2</v>
      </c>
      <c r="F16" s="199">
        <f>+'[1]Req (11) PARA IMPRIMIR'!$D$13</f>
        <v>6.6666666666666666E-2</v>
      </c>
      <c r="G16" s="199">
        <f>+'[1]Req (11) PARA IMPRIMIR'!$D$14</f>
        <v>6.6666666666666666E-2</v>
      </c>
      <c r="H16" s="199">
        <f>+'[1]Req (11) PARA IMPRIMIR'!$D$15</f>
        <v>0</v>
      </c>
      <c r="I16" s="200">
        <f>+'[1]Req (11) PARA IMPRIMIR'!$D$17</f>
        <v>2.5999999999999996</v>
      </c>
    </row>
    <row r="17" spans="1:9" s="223" customFormat="1" x14ac:dyDescent="0.25">
      <c r="A17" s="220">
        <f t="shared" si="0"/>
        <v>12</v>
      </c>
      <c r="B17" s="220" t="str">
        <f>+'[1]Req (12) PARA IMPRIMIR'!$E$16</f>
        <v/>
      </c>
      <c r="C17" s="220" t="s">
        <v>447</v>
      </c>
      <c r="D17" s="224">
        <f>+'[1]Req (12) PARA IMPRIMIR'!$D$11</f>
        <v>0.5</v>
      </c>
      <c r="E17" s="224">
        <f>+'[1]Req (12) PARA IMPRIMIR'!$D$12</f>
        <v>0.1</v>
      </c>
      <c r="F17" s="224">
        <f>+'[1]Req (12) PARA IMPRIMIR'!$D$13</f>
        <v>8.3333333333333343E-2</v>
      </c>
      <c r="G17" s="224">
        <f>+'[1]Req (12) PARA IMPRIMIR'!$D$14</f>
        <v>8.3333333333333343E-2</v>
      </c>
      <c r="H17" s="224">
        <f>+'[1]Req (12) PARA IMPRIMIR'!$D$15</f>
        <v>0</v>
      </c>
      <c r="I17" s="225">
        <f>+'[1]Req (12) PARA IMPRIMIR'!$D$17</f>
        <v>3.0666666666666669</v>
      </c>
    </row>
    <row r="18" spans="1:9" s="223" customFormat="1" x14ac:dyDescent="0.25">
      <c r="A18" s="220">
        <f t="shared" si="0"/>
        <v>13</v>
      </c>
      <c r="B18" s="220" t="str">
        <f>+'[1]Req (13) PARA IMPRIMIR'!$E$16</f>
        <v/>
      </c>
      <c r="C18" s="220" t="s">
        <v>448</v>
      </c>
      <c r="D18" s="224">
        <f>+'[1]Req (13) PARA IMPRIMIR'!$D$11</f>
        <v>0.56999999999999995</v>
      </c>
      <c r="E18" s="224">
        <f>+'[1]Req (13) PARA IMPRIMIR'!$D$12</f>
        <v>0.1</v>
      </c>
      <c r="F18" s="224">
        <f>+'[1]Req (13) PARA IMPRIMIR'!$D$13</f>
        <v>0.1</v>
      </c>
      <c r="G18" s="224">
        <f>+'[1]Req (13) PARA IMPRIMIR'!$D$14</f>
        <v>0.1</v>
      </c>
      <c r="H18" s="224">
        <f>+'[1]Req (13) PARA IMPRIMIR'!$D$15</f>
        <v>0</v>
      </c>
      <c r="I18" s="225">
        <f>+'[1]Req (13) PARA IMPRIMIR'!$D$17</f>
        <v>3.4799999999999995</v>
      </c>
    </row>
    <row r="19" spans="1:9" s="201" customFormat="1" x14ac:dyDescent="0.25">
      <c r="A19" s="198">
        <f t="shared" si="0"/>
        <v>14</v>
      </c>
      <c r="B19" s="198" t="str">
        <f>+'[1]Req (14) PARA IMPRIMIR'!$E$16</f>
        <v/>
      </c>
      <c r="C19" s="198" t="s">
        <v>449</v>
      </c>
      <c r="D19" s="199">
        <f>+'[1]Req (14) PARA IMPRIMIR'!$D$11</f>
        <v>0.39999999999999997</v>
      </c>
      <c r="E19" s="199">
        <f>+'[1]Req (14) PARA IMPRIMIR'!$D$12</f>
        <v>5.4166666666666669E-2</v>
      </c>
      <c r="F19" s="199">
        <f>+'[1]Req (14) PARA IMPRIMIR'!$D$13</f>
        <v>6.6666666666666666E-2</v>
      </c>
      <c r="G19" s="199">
        <f>+'[1]Req (14) PARA IMPRIMIR'!$D$14</f>
        <v>7.5000000000000011E-2</v>
      </c>
      <c r="H19" s="199">
        <f>+'[1]Req (14) PARA IMPRIMIR'!$D$15</f>
        <v>0</v>
      </c>
      <c r="I19" s="200">
        <f>+'[1]Req (14) PARA IMPRIMIR'!$D$17</f>
        <v>2.3833333333333329</v>
      </c>
    </row>
    <row r="20" spans="1:9" s="201" customFormat="1" x14ac:dyDescent="0.25">
      <c r="A20" s="198">
        <f t="shared" si="0"/>
        <v>15</v>
      </c>
      <c r="B20" s="198" t="str">
        <f>+'[1]Req (15) PARA IMPRIMIR'!$E$16</f>
        <v/>
      </c>
      <c r="C20" s="198" t="s">
        <v>450</v>
      </c>
      <c r="D20" s="199">
        <f>+'[1]Req (15) PARA IMPRIMIR'!$D$11</f>
        <v>0.39999999999999997</v>
      </c>
      <c r="E20" s="199">
        <f>+'[1]Req (15) PARA IMPRIMIR'!$D$12</f>
        <v>6.6666666666666666E-2</v>
      </c>
      <c r="F20" s="199">
        <f>+'[1]Req (15) PARA IMPRIMIR'!$D$13</f>
        <v>6.6666666666666666E-2</v>
      </c>
      <c r="G20" s="199">
        <f>+'[1]Req (15) PARA IMPRIMIR'!$D$14</f>
        <v>0.1</v>
      </c>
      <c r="H20" s="199">
        <f>+'[1]Req (15) PARA IMPRIMIR'!$D$15</f>
        <v>0</v>
      </c>
      <c r="I20" s="200">
        <f>+'[1]Req (15) PARA IMPRIMIR'!$D$17</f>
        <v>2.5333333333333332</v>
      </c>
    </row>
    <row r="21" spans="1:9" s="201" customFormat="1" x14ac:dyDescent="0.25">
      <c r="A21" s="198">
        <f t="shared" si="0"/>
        <v>16</v>
      </c>
      <c r="B21" s="198" t="str">
        <f>+'[1]Req (16) PARA IMPRIMIR'!$E$16</f>
        <v/>
      </c>
      <c r="C21" s="198" t="s">
        <v>451</v>
      </c>
      <c r="D21" s="199">
        <f>+'[1]Req (16) PARA IMPRIMIR'!$D$11</f>
        <v>0.44999999999999996</v>
      </c>
      <c r="E21" s="199">
        <f>+'[1]Req (16) PARA IMPRIMIR'!$D$12</f>
        <v>6.25E-2</v>
      </c>
      <c r="F21" s="199">
        <f>+'[1]Req (16) PARA IMPRIMIR'!$D$13</f>
        <v>6.25E-2</v>
      </c>
      <c r="G21" s="199">
        <f>+'[1]Req (16) PARA IMPRIMIR'!$D$14</f>
        <v>0.1</v>
      </c>
      <c r="H21" s="199">
        <f>+'[1]Req (16) PARA IMPRIMIR'!$D$15</f>
        <v>2.5000000000000001E-2</v>
      </c>
      <c r="I21" s="200">
        <f>+'[1]Req (16) PARA IMPRIMIR'!$D$17</f>
        <v>2.8</v>
      </c>
    </row>
    <row r="22" spans="1:9" s="201" customFormat="1" x14ac:dyDescent="0.25">
      <c r="A22" s="198">
        <f t="shared" si="0"/>
        <v>17</v>
      </c>
      <c r="B22" s="198" t="str">
        <f>+'[1]Req (17) PARA IMPRIMIR'!$E$16</f>
        <v/>
      </c>
      <c r="C22" s="198" t="s">
        <v>452</v>
      </c>
      <c r="D22" s="199">
        <f>+'[1]Req (17) PARA IMPRIMIR'!$D$11</f>
        <v>0.3</v>
      </c>
      <c r="E22" s="199">
        <f>+'[1]Req (17) PARA IMPRIMIR'!$D$12</f>
        <v>0</v>
      </c>
      <c r="F22" s="199">
        <f>+'[1]Req (17) PARA IMPRIMIR'!$D$13</f>
        <v>0</v>
      </c>
      <c r="G22" s="199">
        <f>+'[1]Req (17) PARA IMPRIMIR'!$D$14</f>
        <v>0.1</v>
      </c>
      <c r="H22" s="199">
        <f>+'[1]Req (17) PARA IMPRIMIR'!$D$15</f>
        <v>0</v>
      </c>
      <c r="I22" s="200">
        <f>+'[1]Req (17) PARA IMPRIMIR'!$D$17</f>
        <v>1.6</v>
      </c>
    </row>
    <row r="23" spans="1:9" s="201" customFormat="1" x14ac:dyDescent="0.25">
      <c r="A23" s="198">
        <f t="shared" si="0"/>
        <v>18</v>
      </c>
      <c r="B23" s="198" t="str">
        <f>+'[1]Req (18) PARA IMPRIMIR'!$E$16</f>
        <v/>
      </c>
      <c r="C23" s="198" t="s">
        <v>453</v>
      </c>
      <c r="D23" s="199">
        <f>+'[1]Req (18) PARA IMPRIMIR'!$D$11</f>
        <v>0.44999999999999996</v>
      </c>
      <c r="E23" s="199">
        <f>+'[1]Req (18) PARA IMPRIMIR'!$D$12</f>
        <v>7.5000000000000011E-2</v>
      </c>
      <c r="F23" s="199">
        <f>+'[1]Req (18) PARA IMPRIMIR'!$D$13</f>
        <v>4.5000000000000005E-2</v>
      </c>
      <c r="G23" s="199">
        <f>+'[1]Req (18) PARA IMPRIMIR'!$D$14</f>
        <v>7.5000000000000011E-2</v>
      </c>
      <c r="H23" s="199">
        <f>+'[1]Req (18) PARA IMPRIMIR'!$D$15</f>
        <v>0</v>
      </c>
      <c r="I23" s="200">
        <f>+'[1]Req (18) PARA IMPRIMIR'!$D$17</f>
        <v>2.58</v>
      </c>
    </row>
    <row r="24" spans="1:9" s="223" customFormat="1" x14ac:dyDescent="0.25">
      <c r="A24" s="220">
        <f t="shared" si="0"/>
        <v>19</v>
      </c>
      <c r="B24" s="220" t="str">
        <f>+'[1]Req (19) PARA IMPRIMIR'!$E$16</f>
        <v/>
      </c>
      <c r="C24" s="220" t="s">
        <v>454</v>
      </c>
      <c r="D24" s="224">
        <f>+'[1]Req (19) PARA IMPRIMIR'!$D$11</f>
        <v>0.6</v>
      </c>
      <c r="E24" s="224">
        <f>+'[1]Req (19) PARA IMPRIMIR'!$D$12</f>
        <v>0.1</v>
      </c>
      <c r="F24" s="224">
        <f>+'[1]Req (19) PARA IMPRIMIR'!$D$13</f>
        <v>0.1</v>
      </c>
      <c r="G24" s="224">
        <f>+'[1]Req (19) PARA IMPRIMIR'!$D$14</f>
        <v>0.1</v>
      </c>
      <c r="H24" s="224">
        <f>+'[1]Req (19) PARA IMPRIMIR'!$D$15</f>
        <v>0</v>
      </c>
      <c r="I24" s="225">
        <f>+'[1]Req (19) PARA IMPRIMIR'!$D$17</f>
        <v>3.5999999999999996</v>
      </c>
    </row>
    <row r="25" spans="1:9" s="201" customFormat="1" x14ac:dyDescent="0.25">
      <c r="A25" s="198">
        <f t="shared" si="0"/>
        <v>20</v>
      </c>
      <c r="B25" s="198" t="str">
        <f>+'[1]Req (20) PARA IMPRIMIR'!$E$16</f>
        <v/>
      </c>
      <c r="C25" s="198" t="s">
        <v>455</v>
      </c>
      <c r="D25" s="199">
        <f>+'[1]Req (20) PARA IMPRIMIR'!$D$11</f>
        <v>0.498</v>
      </c>
      <c r="E25" s="199">
        <f>+'[1]Req (20) PARA IMPRIMIR'!$D$12</f>
        <v>8.0000000000000016E-2</v>
      </c>
      <c r="F25" s="199">
        <f>+'[1]Req (20) PARA IMPRIMIR'!$D$13</f>
        <v>9.6000000000000002E-2</v>
      </c>
      <c r="G25" s="199">
        <f>+'[1]Req (20) PARA IMPRIMIR'!$D$14</f>
        <v>0.1</v>
      </c>
      <c r="H25" s="199">
        <f>+'[1]Req (20) PARA IMPRIMIR'!$D$15</f>
        <v>0</v>
      </c>
      <c r="I25" s="200">
        <f>+'[1]Req (20) PARA IMPRIMIR'!$D$17</f>
        <v>3.0960000000000001</v>
      </c>
    </row>
    <row r="26" spans="1:9" s="223" customFormat="1" x14ac:dyDescent="0.25">
      <c r="A26" s="220">
        <f t="shared" si="0"/>
        <v>21</v>
      </c>
      <c r="B26" s="220" t="str">
        <f>+'[1]Req (21) PARA IMPRIMIR'!$E$16</f>
        <v/>
      </c>
      <c r="C26" s="220" t="s">
        <v>456</v>
      </c>
      <c r="D26" s="224">
        <f>+'[1]Req (21) PARA IMPRIMIR'!$D$11</f>
        <v>0.6</v>
      </c>
      <c r="E26" s="224">
        <f>+'[1]Req (21) PARA IMPRIMIR'!$D$12</f>
        <v>0.1</v>
      </c>
      <c r="F26" s="224">
        <f>+'[1]Req (21) PARA IMPRIMIR'!$D$13</f>
        <v>0.1</v>
      </c>
      <c r="G26" s="224">
        <f>+'[1]Req (21) PARA IMPRIMIR'!$D$14</f>
        <v>0.1</v>
      </c>
      <c r="H26" s="224">
        <f>+'[1]Req (21) PARA IMPRIMIR'!$D$15</f>
        <v>0</v>
      </c>
      <c r="I26" s="225">
        <f>+'[1]Req (21) PARA IMPRIMIR'!$D$17</f>
        <v>3.5999999999999996</v>
      </c>
    </row>
    <row r="27" spans="1:9" s="223" customFormat="1" x14ac:dyDescent="0.25">
      <c r="A27" s="220">
        <f>+A26+1</f>
        <v>22</v>
      </c>
      <c r="B27" s="220" t="str">
        <f>+'[1]Req (22) PARA IMPRIMIR'!$E$16</f>
        <v/>
      </c>
      <c r="C27" s="220" t="s">
        <v>457</v>
      </c>
      <c r="D27" s="224">
        <f>+'[1]Req (22) PARA IMPRIMIR'!$D$11</f>
        <v>0.6</v>
      </c>
      <c r="E27" s="224">
        <f>+'[1]Req (22) PARA IMPRIMIR'!$D$12</f>
        <v>0.1</v>
      </c>
      <c r="F27" s="224">
        <f>+'[1]Req (22) PARA IMPRIMIR'!$D$13</f>
        <v>0.1</v>
      </c>
      <c r="G27" s="224">
        <f>+'[1]Req (22) PARA IMPRIMIR'!$D$14</f>
        <v>9.5000000000000001E-2</v>
      </c>
      <c r="H27" s="224">
        <f>+'[1]Req (22) PARA IMPRIMIR'!$D$15</f>
        <v>0</v>
      </c>
      <c r="I27" s="225">
        <f>+'[1]Req (22) PARA IMPRIMIR'!$D$17</f>
        <v>3.5799999999999996</v>
      </c>
    </row>
    <row r="28" spans="1:9" s="201" customFormat="1" x14ac:dyDescent="0.25">
      <c r="A28" s="198">
        <f t="shared" si="0"/>
        <v>23</v>
      </c>
      <c r="B28" s="198" t="str">
        <f>+'[1]Req (23) PARA IMPRIMIR'!$E$16</f>
        <v/>
      </c>
      <c r="C28" s="198" t="s">
        <v>458</v>
      </c>
      <c r="D28" s="199">
        <f>+'[1]Req (23) PARA IMPRIMIR'!$D$11</f>
        <v>0.36</v>
      </c>
      <c r="E28" s="199">
        <f>+'[1]Req (23) PARA IMPRIMIR'!$D$12</f>
        <v>0.1</v>
      </c>
      <c r="F28" s="199">
        <f>+'[1]Req (23) PARA IMPRIMIR'!$D$13</f>
        <v>0.1</v>
      </c>
      <c r="G28" s="199">
        <f>+'[1]Req (23) PARA IMPRIMIR'!$D$14</f>
        <v>0.1</v>
      </c>
      <c r="H28" s="199">
        <f>+'[1]Req (23) PARA IMPRIMIR'!$D$15</f>
        <v>0</v>
      </c>
      <c r="I28" s="200">
        <f>+'[1]Req (23) PARA IMPRIMIR'!$D$17</f>
        <v>2.6399999999999997</v>
      </c>
    </row>
    <row r="29" spans="1:9" s="201" customFormat="1" x14ac:dyDescent="0.25">
      <c r="A29" s="198">
        <f>+A28+1</f>
        <v>24</v>
      </c>
      <c r="B29" s="198" t="str">
        <f>+'[1]Req (24) PARA IMPRIMIR'!$E$16</f>
        <v/>
      </c>
      <c r="C29" s="198" t="s">
        <v>459</v>
      </c>
      <c r="D29" s="199">
        <f>+'[1]Req (24) PARA IMPRIMIR'!$D$11</f>
        <v>0.44999999999999996</v>
      </c>
      <c r="E29" s="199">
        <f>+'[1]Req (24) PARA IMPRIMIR'!$D$12</f>
        <v>7.5000000000000011E-2</v>
      </c>
      <c r="F29" s="199">
        <f>+'[1]Req (24) PARA IMPRIMIR'!$D$13</f>
        <v>7.5000000000000011E-2</v>
      </c>
      <c r="G29" s="199">
        <f>+'[1]Req (24) PARA IMPRIMIR'!$D$14</f>
        <v>0.1</v>
      </c>
      <c r="H29" s="199">
        <f>+'[1]Req (24) PARA IMPRIMIR'!$D$15</f>
        <v>0</v>
      </c>
      <c r="I29" s="200">
        <f>+'[1]Req (24) PARA IMPRIMIR'!$D$17</f>
        <v>2.7999999999999994</v>
      </c>
    </row>
    <row r="30" spans="1:9" s="203" customFormat="1" x14ac:dyDescent="0.25">
      <c r="A30" s="202">
        <f t="shared" si="0"/>
        <v>25</v>
      </c>
      <c r="B30" s="202" t="str">
        <f>+'[1]Req (25) PARA IMPRIMIR'!$E$16</f>
        <v/>
      </c>
      <c r="C30" s="202" t="s">
        <v>460</v>
      </c>
      <c r="D30" s="199">
        <f>+'[1]Req (25) PARA IMPRIMIR'!$D$11</f>
        <v>0.48</v>
      </c>
      <c r="E30" s="199">
        <f>+'[1]Req (25) PARA IMPRIMIR'!$D$12</f>
        <v>8.0000000000000016E-2</v>
      </c>
      <c r="F30" s="199">
        <f>+'[1]Req (25) PARA IMPRIMIR'!$D$13</f>
        <v>9.0000000000000011E-2</v>
      </c>
      <c r="G30" s="199">
        <f>+'[1]Req (25) PARA IMPRIMIR'!$D$14</f>
        <v>0.1</v>
      </c>
      <c r="H30" s="199">
        <f>+'[1]Req (25) PARA IMPRIMIR'!$D$15</f>
        <v>0</v>
      </c>
      <c r="I30" s="200">
        <f>+'[1]Req (25) PARA IMPRIMIR'!$D$17</f>
        <v>3</v>
      </c>
    </row>
    <row r="31" spans="1:9" x14ac:dyDescent="0.25">
      <c r="A31" s="204"/>
      <c r="B31" s="204" t="s">
        <v>461</v>
      </c>
      <c r="C31" s="204"/>
      <c r="D31" s="205">
        <f t="shared" ref="D31:I31" si="1">SUM(D6:D30)</f>
        <v>12.232999999999997</v>
      </c>
      <c r="E31" s="205">
        <f t="shared" si="1"/>
        <v>1.9633333333333336</v>
      </c>
      <c r="F31" s="205">
        <f t="shared" si="1"/>
        <v>1.9318333333333337</v>
      </c>
      <c r="G31" s="205">
        <f t="shared" si="1"/>
        <v>2.2900000000000005</v>
      </c>
      <c r="H31" s="205">
        <f t="shared" si="1"/>
        <v>0.70000000000000007</v>
      </c>
      <c r="I31" s="206">
        <f t="shared" si="1"/>
        <v>76.472666666666655</v>
      </c>
    </row>
    <row r="33" spans="1:9" ht="18.75" x14ac:dyDescent="0.3">
      <c r="A33" s="519" t="s">
        <v>465</v>
      </c>
      <c r="B33" s="519"/>
      <c r="C33" s="519"/>
      <c r="D33" s="519"/>
      <c r="E33" s="519"/>
      <c r="F33" s="519"/>
      <c r="G33" s="519"/>
      <c r="H33" s="519"/>
      <c r="I33" s="519"/>
    </row>
    <row r="35" spans="1:9" ht="60" x14ac:dyDescent="0.25">
      <c r="A35" s="207" t="s">
        <v>428</v>
      </c>
      <c r="B35" s="208" t="s">
        <v>429</v>
      </c>
      <c r="C35" s="208" t="s">
        <v>462</v>
      </c>
      <c r="D35" s="207" t="s">
        <v>430</v>
      </c>
      <c r="E35" s="207" t="s">
        <v>431</v>
      </c>
      <c r="F35" s="207" t="s">
        <v>432</v>
      </c>
      <c r="G35" s="209" t="s">
        <v>463</v>
      </c>
      <c r="H35" s="209" t="s">
        <v>464</v>
      </c>
      <c r="I35" s="207" t="s">
        <v>435</v>
      </c>
    </row>
    <row r="36" spans="1:9" x14ac:dyDescent="0.25">
      <c r="A36" s="210">
        <v>1</v>
      </c>
      <c r="B36" s="198" t="str">
        <f>+'[2]Impresion R(1)'!$E$17</f>
        <v>PRÁCTICA DESTACADA</v>
      </c>
      <c r="C36" s="198" t="s">
        <v>436</v>
      </c>
      <c r="D36" s="211">
        <f>+'[2]Impresion R(1)'!$B$12</f>
        <v>0</v>
      </c>
      <c r="E36" s="211">
        <f>+'[2]Impresion R(1)'!$B$13</f>
        <v>0.25</v>
      </c>
      <c r="F36" s="211">
        <f>+'[2]Impresion R(1)'!$B$14</f>
        <v>0.35</v>
      </c>
      <c r="G36" s="211">
        <f>+'[2]Impresion R(1)'!$B$15</f>
        <v>0.25</v>
      </c>
      <c r="H36" s="211">
        <f>+'[2]Impresion R(1)'!$B$16</f>
        <v>0</v>
      </c>
      <c r="I36" s="212">
        <f>+'[2]Impresion R(1)'!$D$18</f>
        <v>0.88461538461538458</v>
      </c>
    </row>
    <row r="37" spans="1:9" x14ac:dyDescent="0.25">
      <c r="A37" s="210">
        <f>+A36+1</f>
        <v>2</v>
      </c>
      <c r="B37" s="198" t="str">
        <f>+'[2]Impresion R(2)'!$E$17</f>
        <v>PRÁCTICA EJEMPLAR</v>
      </c>
      <c r="C37" s="198" t="s">
        <v>437</v>
      </c>
      <c r="D37" s="213">
        <f>+'[2]Impresion R(2)'!$B$12</f>
        <v>0</v>
      </c>
      <c r="E37" s="213">
        <f>+'[2]Impresion R(2)'!$B$13</f>
        <v>0</v>
      </c>
      <c r="F37" s="213">
        <f>+'[2]Impresion R(2)'!$B$14</f>
        <v>0.30000000000000004</v>
      </c>
      <c r="G37" s="213">
        <f>+'[2]Impresion R(2)'!$B$15</f>
        <v>0</v>
      </c>
      <c r="H37" s="213">
        <f>+'[2]Impresion R(2)'!$B$16</f>
        <v>0</v>
      </c>
      <c r="I37" s="212">
        <f>+'[2]Impresion R(2)'!$D$18</f>
        <v>0.11538461538461539</v>
      </c>
    </row>
    <row r="38" spans="1:9" x14ac:dyDescent="0.25">
      <c r="A38" s="210">
        <f t="shared" ref="A38:A60" si="2">+A37+1</f>
        <v>3</v>
      </c>
      <c r="B38" s="198" t="str">
        <f>+'[2]Impresion R(3)'!$E$17</f>
        <v>PRÁCTICA SOBRESALIENTE</v>
      </c>
      <c r="C38" s="198" t="s">
        <v>438</v>
      </c>
      <c r="D38" s="213">
        <f>+'[2]Impresion R(3)'!$B$12</f>
        <v>0.25</v>
      </c>
      <c r="E38" s="213">
        <f>+'[2]Impresion R(3)'!$B$13</f>
        <v>0.25</v>
      </c>
      <c r="F38" s="213">
        <f>+'[2]Impresion R(3)'!$B$14</f>
        <v>0.4</v>
      </c>
      <c r="G38" s="213">
        <f>+'[2]Impresion R(3)'!$B$15</f>
        <v>0.25</v>
      </c>
      <c r="H38" s="213">
        <f>+'[2]Impresion R(3)'!$B$16</f>
        <v>0.5</v>
      </c>
      <c r="I38" s="212">
        <f>+'[2]Impresion R(3)'!$D$18</f>
        <v>0.79487179487179493</v>
      </c>
    </row>
    <row r="39" spans="1:9" s="223" customFormat="1" x14ac:dyDescent="0.25">
      <c r="A39" s="219">
        <f t="shared" si="2"/>
        <v>4</v>
      </c>
      <c r="B39" s="220" t="str">
        <f>+'[2]Impresion R(4)'!$E$17</f>
        <v>PRÁCTICA COMPROMETIDA</v>
      </c>
      <c r="C39" s="220" t="s">
        <v>439</v>
      </c>
      <c r="D39" s="221">
        <f>+'[2]Impresion R(4)'!$B$12</f>
        <v>0.75</v>
      </c>
      <c r="E39" s="221">
        <f>+'[2]Impresion R(4)'!$B$13</f>
        <v>0.5</v>
      </c>
      <c r="F39" s="221">
        <f>+'[2]Impresion R(4)'!$B$14</f>
        <v>0.4</v>
      </c>
      <c r="G39" s="221">
        <f>+'[2]Impresion R(4)'!$B$15</f>
        <v>0.5</v>
      </c>
      <c r="H39" s="221">
        <f>+'[2]Impresion R(4)'!$B$16</f>
        <v>0.5</v>
      </c>
      <c r="I39" s="222">
        <f>+'[2]Impresion R(4)'!$D$18</f>
        <v>1.5320512820512817</v>
      </c>
    </row>
    <row r="40" spans="1:9" x14ac:dyDescent="0.25">
      <c r="A40" s="210">
        <f t="shared" si="2"/>
        <v>5</v>
      </c>
      <c r="B40" s="198" t="str">
        <f>+'[2]Impresion R(5)'!$E$17</f>
        <v>PRÁCTICA SOBRESALIENTE</v>
      </c>
      <c r="C40" s="198" t="s">
        <v>440</v>
      </c>
      <c r="D40" s="213">
        <f>+'[2]Impresion R(5)'!$B$12</f>
        <v>3.125E-2</v>
      </c>
      <c r="E40" s="213">
        <f>+'[2]Impresion R(5)'!$B$13</f>
        <v>0.5</v>
      </c>
      <c r="F40" s="213">
        <f>+'[2]Impresion R(5)'!$B$14</f>
        <v>0.19999999999999996</v>
      </c>
      <c r="G40" s="213">
        <f>+'[2]Impresion R(5)'!$B$15</f>
        <v>0</v>
      </c>
      <c r="H40" s="213">
        <f>+'[2]Impresion R(5)'!$B$16</f>
        <v>0</v>
      </c>
      <c r="I40" s="212">
        <f>+'[2]Impresion R(5)'!$D$18</f>
        <v>0.72355769230769229</v>
      </c>
    </row>
    <row r="41" spans="1:9" x14ac:dyDescent="0.25">
      <c r="A41" s="210">
        <f t="shared" si="2"/>
        <v>6</v>
      </c>
      <c r="B41" s="198" t="str">
        <f>+'[2]Impresion R(6)'!$E$17</f>
        <v>PRÁCTICA SOBRESALIENTE</v>
      </c>
      <c r="C41" s="198" t="s">
        <v>441</v>
      </c>
      <c r="D41" s="213">
        <f>+'[2]Impresion R(6)'!$B$12</f>
        <v>2.0833333333333332E-2</v>
      </c>
      <c r="E41" s="213">
        <f>+'[2]Impresion R(6)'!$B$13</f>
        <v>0.16666666666666666</v>
      </c>
      <c r="F41" s="213">
        <f>+'[2]Impresion R(6)'!$B$14</f>
        <v>0.56666666666666676</v>
      </c>
      <c r="G41" s="213">
        <f>+'[2]Impresion R(6)'!$B$15</f>
        <v>0.16666666666666666</v>
      </c>
      <c r="H41" s="213">
        <f>+'[2]Impresion R(6)'!$B$16</f>
        <v>0</v>
      </c>
      <c r="I41" s="212">
        <f>+'[2]Impresion R(6)'!$D$18</f>
        <v>0.70299145299145294</v>
      </c>
    </row>
    <row r="42" spans="1:9" s="223" customFormat="1" x14ac:dyDescent="0.25">
      <c r="A42" s="219">
        <f t="shared" si="2"/>
        <v>7</v>
      </c>
      <c r="B42" s="220" t="str">
        <f>+'[2]Impresion R(7)'!$E$17</f>
        <v>PRÁCTICA COMPROMETIDA</v>
      </c>
      <c r="C42" s="220" t="s">
        <v>442</v>
      </c>
      <c r="D42" s="221">
        <f>+'[2]Impresion R(7)'!$B$12</f>
        <v>0.3125</v>
      </c>
      <c r="E42" s="221">
        <f>+'[2]Impresion R(7)'!$B$13</f>
        <v>0.25</v>
      </c>
      <c r="F42" s="221">
        <f>+'[2]Impresion R(7)'!$B$14</f>
        <v>0.4</v>
      </c>
      <c r="G42" s="221">
        <f>+'[2]Impresion R(7)'!$B$15</f>
        <v>0.25</v>
      </c>
      <c r="H42" s="221">
        <f>+'[2]Impresion R(7)'!$B$16</f>
        <v>0</v>
      </c>
      <c r="I42" s="222">
        <f>+'[2]Impresion R(7)'!$D$18</f>
        <v>1.4294871794871793</v>
      </c>
    </row>
    <row r="43" spans="1:9" x14ac:dyDescent="0.25">
      <c r="A43" s="210">
        <f t="shared" si="2"/>
        <v>8</v>
      </c>
      <c r="B43" s="198" t="str">
        <f>+'[2]Impresion R(8)'!$E$17</f>
        <v>PRÁCTICA DESTACADA</v>
      </c>
      <c r="C43" s="198" t="s">
        <v>443</v>
      </c>
      <c r="D43" s="213">
        <f>+'[2]Impresion R(8)'!$B$12</f>
        <v>0.1796875</v>
      </c>
      <c r="E43" s="213">
        <f>+'[2]Impresion R(8)'!$B$13</f>
        <v>0.1875</v>
      </c>
      <c r="F43" s="213">
        <f>+'[2]Impresion R(8)'!$B$14</f>
        <v>0.4</v>
      </c>
      <c r="G43" s="213">
        <f>+'[2]Impresion R(8)'!$B$15</f>
        <v>0.3125</v>
      </c>
      <c r="H43" s="213">
        <f>+'[2]Impresion R(8)'!$B$16</f>
        <v>0</v>
      </c>
      <c r="I43" s="212">
        <f>+'[2]Impresion R(8)'!$D$18</f>
        <v>1.1049679487179487</v>
      </c>
    </row>
    <row r="44" spans="1:9" x14ac:dyDescent="0.25">
      <c r="A44" s="210">
        <f t="shared" si="2"/>
        <v>9</v>
      </c>
      <c r="B44" s="198" t="str">
        <f>+'[2]Impresion R(9)'!$E$17</f>
        <v>PRÁCTICA DESTACADA</v>
      </c>
      <c r="C44" s="198" t="s">
        <v>444</v>
      </c>
      <c r="D44" s="213">
        <f>+'[2]Impresion R(9)'!$B$12</f>
        <v>6.25E-2</v>
      </c>
      <c r="E44" s="213">
        <f>+'[2]Impresion R(9)'!$B$13</f>
        <v>0</v>
      </c>
      <c r="F44" s="213">
        <f>+'[2]Impresion R(9)'!$B$14</f>
        <v>0.44999999999999996</v>
      </c>
      <c r="G44" s="213">
        <f>+'[2]Impresion R(9)'!$B$15</f>
        <v>0.25</v>
      </c>
      <c r="H44" s="213">
        <f>+'[2]Impresion R(9)'!$B$16</f>
        <v>0.25</v>
      </c>
      <c r="I44" s="212">
        <f>+'[2]Impresion R(9)'!$D$18</f>
        <v>0.82692307692307687</v>
      </c>
    </row>
    <row r="45" spans="1:9" s="223" customFormat="1" x14ac:dyDescent="0.25">
      <c r="A45" s="219">
        <f t="shared" si="2"/>
        <v>10</v>
      </c>
      <c r="B45" s="220" t="str">
        <f>+'[2]Impresion R(10)'!$E$17</f>
        <v>CUMPLIMIENTO &lt; 60%</v>
      </c>
      <c r="C45" s="220" t="s">
        <v>445</v>
      </c>
      <c r="D45" s="221">
        <f>+'[2]Impresion R(10)'!$B$12</f>
        <v>0.375</v>
      </c>
      <c r="E45" s="221">
        <f>+'[2]Impresion R(10)'!$B$13</f>
        <v>0.25</v>
      </c>
      <c r="F45" s="221">
        <f>+'[2]Impresion R(10)'!$B$14</f>
        <v>0.44999999999999996</v>
      </c>
      <c r="G45" s="221">
        <f>+'[2]Impresion R(10)'!$B$15</f>
        <v>0.5</v>
      </c>
      <c r="H45" s="221">
        <f>+'[2]Impresion R(10)'!$B$16</f>
        <v>0</v>
      </c>
      <c r="I45" s="222">
        <f>+'[2]Impresion R(10)'!$D$18</f>
        <v>1.8205128205128203</v>
      </c>
    </row>
    <row r="46" spans="1:9" x14ac:dyDescent="0.25">
      <c r="A46" s="210">
        <f t="shared" si="2"/>
        <v>11</v>
      </c>
      <c r="B46" s="198" t="str">
        <f>+'[2]Impresion R(11)'!$E$17</f>
        <v>PRÁCTICA SOBRESALIENTE</v>
      </c>
      <c r="C46" s="198" t="s">
        <v>446</v>
      </c>
      <c r="D46" s="213">
        <f>+'[2]Impresion R(11)'!$B$12</f>
        <v>9.375E-2</v>
      </c>
      <c r="E46" s="213">
        <f>+'[2]Impresion R(11)'!$B$13</f>
        <v>0.33333333333333331</v>
      </c>
      <c r="F46" s="213">
        <f>+'[2]Impresion R(11)'!$B$14</f>
        <v>0.32499999999999996</v>
      </c>
      <c r="G46" s="213">
        <f>+'[2]Impresion R(11)'!$B$15</f>
        <v>0.16666666666666666</v>
      </c>
      <c r="H46" s="213">
        <f>+'[2]Impresion R(11)'!$B$16</f>
        <v>0</v>
      </c>
      <c r="I46" s="212">
        <f>+'[2]Impresion R(11)'!$D$18</f>
        <v>0.78952991452991439</v>
      </c>
    </row>
    <row r="47" spans="1:9" ht="24" customHeight="1" x14ac:dyDescent="0.25">
      <c r="A47" s="230" t="s">
        <v>481</v>
      </c>
      <c r="B47" s="198" t="str">
        <f>+'[2]Impresion R(12)'!$E$17</f>
        <v>PRÁCTICA EJEMPLAR</v>
      </c>
      <c r="C47" s="198" t="s">
        <v>447</v>
      </c>
      <c r="D47" s="213">
        <f>+'[2]Impresion R(12)'!$B$12</f>
        <v>8.3333333333333329E-2</v>
      </c>
      <c r="E47" s="213">
        <f>+'[2]Impresion R(12)'!$B$13</f>
        <v>8.3333333333333329E-2</v>
      </c>
      <c r="F47" s="213">
        <f>+'[2]Impresion R(12)'!$B$14</f>
        <v>0.2</v>
      </c>
      <c r="G47" s="213">
        <f>+'[2]Impresion R(12)'!$B$15</f>
        <v>0.5</v>
      </c>
      <c r="H47" s="213">
        <f>+'[2]Impresion R(12)'!$B$16</f>
        <v>0</v>
      </c>
      <c r="I47" s="212">
        <f>+'[2]Impresion R(12)'!$D$18</f>
        <v>0.39743589743589736</v>
      </c>
    </row>
    <row r="48" spans="1:9" ht="42.75" customHeight="1" x14ac:dyDescent="0.25">
      <c r="A48" s="231" t="s">
        <v>480</v>
      </c>
      <c r="B48" s="198" t="str">
        <f>+'[2]Impresion R(13)'!$E$17</f>
        <v>PRÁCTICA DESTACADA</v>
      </c>
      <c r="C48" s="214" t="s">
        <v>448</v>
      </c>
      <c r="D48" s="213">
        <f>+'[2]Impresion R(13)'!$B$12</f>
        <v>0.171875</v>
      </c>
      <c r="E48" s="213">
        <f>+'[2]Impresion R(13)'!$B$13</f>
        <v>0.375</v>
      </c>
      <c r="F48" s="213">
        <f>+'[2]Impresion R(13)'!$B$14</f>
        <v>0.45</v>
      </c>
      <c r="G48" s="213">
        <f>+'[2]Impresion R(13)'!$B$15</f>
        <v>0.25</v>
      </c>
      <c r="H48" s="213">
        <f>+'[2]Impresion R(13)'!$B$16</f>
        <v>0</v>
      </c>
      <c r="I48" s="212">
        <f>+'[2]Impresion R(13)'!$D$18</f>
        <v>1.171474358974359</v>
      </c>
    </row>
    <row r="49" spans="1:9" ht="33" customHeight="1" x14ac:dyDescent="0.25">
      <c r="A49" s="210" t="e">
        <f t="shared" si="2"/>
        <v>#VALUE!</v>
      </c>
      <c r="B49" s="198" t="str">
        <f>+'[2]Impresion R(14)'!$E$17</f>
        <v>PRÁCTICA SOBRESALIENTE</v>
      </c>
      <c r="C49" s="214" t="s">
        <v>449</v>
      </c>
      <c r="D49" s="213">
        <f>+'[2]Impresion R(14)'!$B$12</f>
        <v>0.1875</v>
      </c>
      <c r="E49" s="213">
        <f>+'[2]Impresion R(14)'!$B$13</f>
        <v>0.66666666666666663</v>
      </c>
      <c r="F49" s="213">
        <f>+'[2]Impresion R(14)'!$B$14</f>
        <v>0.56666666666666676</v>
      </c>
      <c r="G49" s="213">
        <f>+'[2]Impresion R(14)'!$B$15</f>
        <v>0.25</v>
      </c>
      <c r="H49" s="213">
        <f>+'[2]Impresion R(14)'!$B$16</f>
        <v>0.25</v>
      </c>
      <c r="I49" s="212">
        <f>+'[2]Impresion R(14)'!$D$18</f>
        <v>0.78952991452991461</v>
      </c>
    </row>
    <row r="50" spans="1:9" x14ac:dyDescent="0.25">
      <c r="A50" s="210" t="e">
        <f t="shared" si="2"/>
        <v>#VALUE!</v>
      </c>
      <c r="B50" s="198" t="str">
        <f>+'[2]Impresion R(15)'!$E$17</f>
        <v>PRÁCTICA SOBRESALIENTE</v>
      </c>
      <c r="C50" s="198" t="s">
        <v>450</v>
      </c>
      <c r="D50" s="213">
        <f>+'[2]Impresion R(15)'!$B$12</f>
        <v>0.25</v>
      </c>
      <c r="E50" s="213">
        <f>+'[2]Impresion R(15)'!$B$13</f>
        <v>0</v>
      </c>
      <c r="F50" s="213">
        <f>+'[2]Impresion R(15)'!$B$14</f>
        <v>0.35</v>
      </c>
      <c r="G50" s="213">
        <f>+'[2]Impresion R(15)'!$B$15</f>
        <v>0.5</v>
      </c>
      <c r="H50" s="213">
        <f>+'[2]Impresion R(15)'!$B$16</f>
        <v>0.25</v>
      </c>
      <c r="I50" s="212">
        <f>+'[2]Impresion R(15)'!$D$18</f>
        <v>0.71153846153846156</v>
      </c>
    </row>
    <row r="51" spans="1:9" x14ac:dyDescent="0.25">
      <c r="A51" s="210" t="e">
        <f t="shared" si="2"/>
        <v>#VALUE!</v>
      </c>
      <c r="B51" s="198" t="str">
        <f>+'[2]Impresion R(16)'!$E$17</f>
        <v>PRÁCTICA SOBRESALIENTE</v>
      </c>
      <c r="C51" s="198" t="s">
        <v>451</v>
      </c>
      <c r="D51" s="213">
        <f>+'[2]Impresion R(16)'!$B$12</f>
        <v>0.125</v>
      </c>
      <c r="E51" s="213">
        <f>+'[2]Impresion R(16)'!$B$13</f>
        <v>0.25</v>
      </c>
      <c r="F51" s="213">
        <f>+'[2]Impresion R(16)'!$B$14</f>
        <v>0.52499999999999991</v>
      </c>
      <c r="G51" s="213">
        <f>+'[2]Impresion R(16)'!$B$15</f>
        <v>0.5</v>
      </c>
      <c r="H51" s="213">
        <f>+'[2]Impresion R(16)'!$B$16</f>
        <v>0</v>
      </c>
      <c r="I51" s="212">
        <f>+'[2]Impresion R(16)'!$D$18</f>
        <v>0.6185897435897435</v>
      </c>
    </row>
    <row r="52" spans="1:9" x14ac:dyDescent="0.25">
      <c r="A52" s="210" t="e">
        <f t="shared" si="2"/>
        <v>#VALUE!</v>
      </c>
      <c r="B52" s="198" t="str">
        <f>+'[2]Impresion R(17)'!$E$17</f>
        <v>PRÁCTICA SOBRESALIENTE</v>
      </c>
      <c r="C52" s="198" t="s">
        <v>452</v>
      </c>
      <c r="D52" s="213">
        <f>+'[2]Impresion R(17)'!$B$12</f>
        <v>0</v>
      </c>
      <c r="E52" s="213">
        <f>+'[2]Impresion R(17)'!$B$13</f>
        <v>0</v>
      </c>
      <c r="F52" s="213">
        <f>+'[2]Impresion R(17)'!$B$14</f>
        <v>0.65</v>
      </c>
      <c r="G52" s="213">
        <f>+'[2]Impresion R(17)'!$B$15</f>
        <v>0.5</v>
      </c>
      <c r="H52" s="213">
        <f>+'[2]Impresion R(17)'!$B$16</f>
        <v>0</v>
      </c>
      <c r="I52" s="212">
        <f>+'[2]Impresion R(17)'!$D$18</f>
        <v>0.44230769230769229</v>
      </c>
    </row>
    <row r="53" spans="1:9" x14ac:dyDescent="0.25">
      <c r="A53" s="210" t="e">
        <f t="shared" si="2"/>
        <v>#VALUE!</v>
      </c>
      <c r="B53" s="198" t="str">
        <f>+'[2]Impresion R(18)'!$E$17</f>
        <v>PRÁCTICA SOBRESALIENTE</v>
      </c>
      <c r="C53" s="198" t="s">
        <v>453</v>
      </c>
      <c r="D53" s="213">
        <f>+'[2]Impresion R(18)'!$B$12</f>
        <v>3.125E-2</v>
      </c>
      <c r="E53" s="213">
        <f>+'[2]Impresion R(18)'!$B$13</f>
        <v>0.75</v>
      </c>
      <c r="F53" s="213">
        <f>+'[2]Impresion R(18)'!$B$14</f>
        <v>0.6</v>
      </c>
      <c r="G53" s="213">
        <f>+'[2]Impresion R(18)'!$B$15</f>
        <v>0.25</v>
      </c>
      <c r="H53" s="213">
        <f>+'[2]Impresion R(18)'!$B$16</f>
        <v>0</v>
      </c>
      <c r="I53" s="212">
        <f>+'[2]Impresion R(18)'!$D$18</f>
        <v>0.55929487179487181</v>
      </c>
    </row>
    <row r="54" spans="1:9" s="223" customFormat="1" x14ac:dyDescent="0.25">
      <c r="A54" s="219" t="e">
        <f t="shared" si="2"/>
        <v>#VALUE!</v>
      </c>
      <c r="B54" s="220" t="str">
        <f>+'[2]Impresion R(19)'!$E$17</f>
        <v>PRÁCTICA DESTACADA</v>
      </c>
      <c r="C54" s="220" t="s">
        <v>454</v>
      </c>
      <c r="D54" s="221">
        <f>+'[2]Impresion R(19)'!$B$12</f>
        <v>0.375</v>
      </c>
      <c r="E54" s="221">
        <f>+'[2]Impresion R(19)'!$B$13</f>
        <v>0</v>
      </c>
      <c r="F54" s="221">
        <f>+'[2]Impresion R(19)'!$B$14</f>
        <v>0.5</v>
      </c>
      <c r="G54" s="221">
        <f>+'[2]Impresion R(19)'!$B$15</f>
        <v>0.75</v>
      </c>
      <c r="H54" s="221">
        <f>+'[2]Impresion R(19)'!$B$16</f>
        <v>0</v>
      </c>
      <c r="I54" s="222">
        <f>+'[2]Impresion R(19)'!$D$18</f>
        <v>0.96153846153846156</v>
      </c>
    </row>
    <row r="55" spans="1:9" x14ac:dyDescent="0.25">
      <c r="A55" s="210" t="e">
        <f t="shared" si="2"/>
        <v>#VALUE!</v>
      </c>
      <c r="B55" s="198" t="str">
        <f>+'[2]Impresion R(20)'!$E$17</f>
        <v>PRÁCTICA SOBRESALIENTE</v>
      </c>
      <c r="C55" s="198" t="s">
        <v>455</v>
      </c>
      <c r="D55" s="213">
        <f>+'[2]Impresion R(20)'!$B$12</f>
        <v>0.125</v>
      </c>
      <c r="E55" s="213">
        <f>+'[2]Impresion R(20)'!$B$13</f>
        <v>0</v>
      </c>
      <c r="F55" s="213">
        <f>+'[2]Impresion R(20)'!$B$14</f>
        <v>0.19999999999999996</v>
      </c>
      <c r="G55" s="213">
        <f>+'[2]Impresion R(20)'!$B$15</f>
        <v>0.5</v>
      </c>
      <c r="H55" s="213">
        <f>+'[2]Impresion R(20)'!$B$16</f>
        <v>0</v>
      </c>
      <c r="I55" s="212">
        <f>+'[2]Impresion R(20)'!$D$18</f>
        <v>0.4294871794871794</v>
      </c>
    </row>
    <row r="56" spans="1:9" s="223" customFormat="1" x14ac:dyDescent="0.25">
      <c r="A56" s="219" t="e">
        <f t="shared" si="2"/>
        <v>#VALUE!</v>
      </c>
      <c r="B56" s="220" t="str">
        <f>+'[2]Impresion R(21)'!$E$17</f>
        <v>PRÁCTICA COMPROMETIDA</v>
      </c>
      <c r="C56" s="220" t="s">
        <v>456</v>
      </c>
      <c r="D56" s="221">
        <f>+'[2]Impresion R(21)'!$B$12</f>
        <v>0.54166666666666663</v>
      </c>
      <c r="E56" s="221">
        <f>+'[2]Impresion R(21)'!$B$13</f>
        <v>0.5</v>
      </c>
      <c r="F56" s="221">
        <f>+'[2]Impresion R(21)'!$B$14</f>
        <v>0.71666666666666679</v>
      </c>
      <c r="G56" s="221">
        <f>+'[2]Impresion R(21)'!$B$15</f>
        <v>0.66666666666666663</v>
      </c>
      <c r="H56" s="221">
        <f>+'[2]Impresion R(21)'!$B$16</f>
        <v>0</v>
      </c>
      <c r="I56" s="222">
        <f>+'[2]Impresion R(21)'!$D$18</f>
        <v>1.3547008547008546</v>
      </c>
    </row>
    <row r="57" spans="1:9" s="223" customFormat="1" x14ac:dyDescent="0.25">
      <c r="A57" s="219" t="e">
        <f>+A56+1</f>
        <v>#VALUE!</v>
      </c>
      <c r="B57" s="220" t="str">
        <f>+'[2]Impresion R(22)'!$E$17</f>
        <v>CUMPLIMIENTO &lt; 60%</v>
      </c>
      <c r="C57" s="220" t="s">
        <v>457</v>
      </c>
      <c r="D57" s="221">
        <f>+'[2]Impresion R(22)'!$B$12</f>
        <v>0.625</v>
      </c>
      <c r="E57" s="221">
        <f>+'[2]Impresion R(22)'!$B$13</f>
        <v>1</v>
      </c>
      <c r="F57" s="221">
        <f>+'[2]Impresion R(22)'!$B$14</f>
        <v>0.55000000000000004</v>
      </c>
      <c r="G57" s="221">
        <f>+'[2]Impresion R(22)'!$B$15</f>
        <v>1</v>
      </c>
      <c r="H57" s="221">
        <f>+'[2]Impresion R(22)'!$B$16</f>
        <v>0.25</v>
      </c>
      <c r="I57" s="222">
        <f>+'[2]Impresion R(22)'!$D$18</f>
        <v>1.7179487179487178</v>
      </c>
    </row>
    <row r="58" spans="1:9" x14ac:dyDescent="0.25">
      <c r="A58" s="210" t="e">
        <f t="shared" si="2"/>
        <v>#VALUE!</v>
      </c>
      <c r="B58" s="198" t="str">
        <f>+'[2]Impresion R(23)'!$E$17</f>
        <v>PRÁCTICA COMPROMETIDA</v>
      </c>
      <c r="C58" s="198" t="s">
        <v>458</v>
      </c>
      <c r="D58" s="213">
        <f>+'[2]Impresion R(23)'!$B$12</f>
        <v>0.28125</v>
      </c>
      <c r="E58" s="213">
        <f>+'[2]Impresion R(23)'!$B$13</f>
        <v>0.5</v>
      </c>
      <c r="F58" s="213">
        <f>+'[2]Impresion R(23)'!$B$14</f>
        <v>1</v>
      </c>
      <c r="G58" s="213">
        <f>+'[2]Impresion R(23)'!$B$15</f>
        <v>0.75</v>
      </c>
      <c r="H58" s="213">
        <f>+'[2]Impresion R(23)'!$B$16</f>
        <v>0.625</v>
      </c>
      <c r="I58" s="212">
        <f>+'[2]Impresion R(23)'!$D$18</f>
        <v>1.3221153846153846</v>
      </c>
    </row>
    <row r="59" spans="1:9" s="223" customFormat="1" x14ac:dyDescent="0.25">
      <c r="A59" s="219" t="e">
        <f>+A58+1</f>
        <v>#VALUE!</v>
      </c>
      <c r="B59" s="220" t="str">
        <f>+'[2]Impresion R(24)'!$E$17</f>
        <v>CUMPLIMIENTO &lt; 60%</v>
      </c>
      <c r="C59" s="220" t="s">
        <v>459</v>
      </c>
      <c r="D59" s="221">
        <f>+'[2]Impresion R(24)'!$B$12</f>
        <v>0.3125</v>
      </c>
      <c r="E59" s="221">
        <f>+'[2]Impresion R(24)'!$B$13</f>
        <v>0.5</v>
      </c>
      <c r="F59" s="221">
        <f>+'[2]Impresion R(24)'!$B$14</f>
        <v>0.35000000000000003</v>
      </c>
      <c r="G59" s="221">
        <f>+'[2]Impresion R(24)'!$B$15</f>
        <v>0.5</v>
      </c>
      <c r="H59" s="221">
        <f>+'[2]Impresion R(24)'!$B$16</f>
        <v>0</v>
      </c>
      <c r="I59" s="222">
        <f>+'[2]Impresion R(24)'!$D$18</f>
        <v>1.7115384615384617</v>
      </c>
    </row>
    <row r="60" spans="1:9" x14ac:dyDescent="0.25">
      <c r="A60" s="215" t="e">
        <f t="shared" si="2"/>
        <v>#VALUE!</v>
      </c>
      <c r="B60" s="198" t="str">
        <f>+'[2]Impresion R(25)'!$E$17</f>
        <v>PRÁCTICA COMPROMETIDA</v>
      </c>
      <c r="C60" s="202" t="s">
        <v>460</v>
      </c>
      <c r="D60" s="213">
        <f>+'[2]Impresion R(25)'!$B$12</f>
        <v>2.5000000000000001E-2</v>
      </c>
      <c r="E60" s="213">
        <f>+'[2]Impresion R(25)'!$B$13</f>
        <v>0</v>
      </c>
      <c r="F60" s="213">
        <f>+'[2]Impresion R(25)'!$B$14</f>
        <v>0.86</v>
      </c>
      <c r="G60" s="213">
        <f>+'[2]Impresion R(25)'!$B$15</f>
        <v>0.25</v>
      </c>
      <c r="H60" s="213">
        <f>+'[2]Impresion R(25)'!$B$16</f>
        <v>0</v>
      </c>
      <c r="I60" s="212">
        <f>+'[2]Impresion R(25)'!$D$18</f>
        <v>1.3769230769230771</v>
      </c>
    </row>
    <row r="61" spans="1:9" x14ac:dyDescent="0.25">
      <c r="A61" s="216"/>
      <c r="B61" s="204" t="s">
        <v>461</v>
      </c>
      <c r="C61" s="204"/>
      <c r="D61" s="217">
        <f>AVERAGE(D36:D60)</f>
        <v>0.20839583333333334</v>
      </c>
      <c r="E61" s="218">
        <f>AVERAGE(E36:E60)</f>
        <v>0.29249999999999998</v>
      </c>
      <c r="F61" s="218">
        <f>AVERAGE(F36:F60)</f>
        <v>0.47039999999999998</v>
      </c>
      <c r="G61" s="218">
        <f>AVERAGE(G36:G60)</f>
        <v>0.39250000000000002</v>
      </c>
      <c r="H61" s="218">
        <f>AVERAGE(H36:H60)</f>
        <v>0.105</v>
      </c>
      <c r="I61" s="206">
        <f>SUM(I36:I60)</f>
        <v>24.289316239316236</v>
      </c>
    </row>
    <row r="63" spans="1:9" ht="18.75" x14ac:dyDescent="0.3">
      <c r="A63" s="519" t="s">
        <v>466</v>
      </c>
      <c r="B63" s="519"/>
      <c r="C63" s="519"/>
      <c r="D63" s="519"/>
      <c r="E63" s="519"/>
      <c r="F63" s="519"/>
      <c r="G63" s="519"/>
      <c r="H63" s="519"/>
      <c r="I63" s="519"/>
    </row>
    <row r="65" spans="1:9" ht="60" x14ac:dyDescent="0.25">
      <c r="A65" s="207" t="s">
        <v>428</v>
      </c>
      <c r="B65" s="208" t="s">
        <v>429</v>
      </c>
      <c r="C65" s="208" t="s">
        <v>462</v>
      </c>
      <c r="D65" s="207" t="s">
        <v>430</v>
      </c>
      <c r="E65" s="207" t="s">
        <v>431</v>
      </c>
      <c r="F65" s="207" t="s">
        <v>432</v>
      </c>
      <c r="G65" s="209" t="s">
        <v>463</v>
      </c>
      <c r="H65" s="209" t="s">
        <v>464</v>
      </c>
      <c r="I65" s="207" t="s">
        <v>435</v>
      </c>
    </row>
    <row r="66" spans="1:9" x14ac:dyDescent="0.25">
      <c r="A66" s="210">
        <v>1</v>
      </c>
      <c r="B66" s="198" t="str">
        <f>+'[2]Impresion R(1)'!$E$17</f>
        <v>PRÁCTICA DESTACADA</v>
      </c>
      <c r="C66" s="198" t="s">
        <v>436</v>
      </c>
      <c r="D66" s="211">
        <f t="shared" ref="D66:I66" si="3">D36-D6</f>
        <v>-0.3</v>
      </c>
      <c r="E66" s="211">
        <f t="shared" si="3"/>
        <v>0.17499999999999999</v>
      </c>
      <c r="F66" s="211">
        <f t="shared" si="3"/>
        <v>0.28999999999999998</v>
      </c>
      <c r="G66" s="211">
        <f t="shared" si="3"/>
        <v>0.15</v>
      </c>
      <c r="H66" s="211">
        <f t="shared" si="3"/>
        <v>-0.1</v>
      </c>
      <c r="I66" s="211">
        <f t="shared" si="3"/>
        <v>-1.6553846153846155</v>
      </c>
    </row>
    <row r="67" spans="1:9" x14ac:dyDescent="0.25">
      <c r="A67" s="210">
        <f>+A66+1</f>
        <v>2</v>
      </c>
      <c r="B67" s="198" t="str">
        <f>+'[2]Impresion R(2)'!$E$17</f>
        <v>PRÁCTICA EJEMPLAR</v>
      </c>
      <c r="C67" s="198" t="s">
        <v>437</v>
      </c>
      <c r="D67" s="211">
        <f t="shared" ref="D67:I67" si="4">D37-D7</f>
        <v>-0.44999999999999996</v>
      </c>
      <c r="E67" s="211">
        <f t="shared" si="4"/>
        <v>-7.5000000000000011E-2</v>
      </c>
      <c r="F67" s="211">
        <f t="shared" si="4"/>
        <v>0.22500000000000003</v>
      </c>
      <c r="G67" s="211">
        <f t="shared" si="4"/>
        <v>-0.1</v>
      </c>
      <c r="H67" s="211">
        <f t="shared" si="4"/>
        <v>-0.1</v>
      </c>
      <c r="I67" s="211">
        <f t="shared" si="4"/>
        <v>-3.0846153846153839</v>
      </c>
    </row>
    <row r="68" spans="1:9" x14ac:dyDescent="0.25">
      <c r="A68" s="210">
        <f t="shared" ref="A68:A90" si="5">+A67+1</f>
        <v>3</v>
      </c>
      <c r="B68" s="198" t="str">
        <f>+'[2]Impresion R(3)'!$E$17</f>
        <v>PRÁCTICA SOBRESALIENTE</v>
      </c>
      <c r="C68" s="198" t="s">
        <v>438</v>
      </c>
      <c r="D68" s="211">
        <f t="shared" ref="D68:I68" si="6">D38-D8</f>
        <v>-0.35</v>
      </c>
      <c r="E68" s="211">
        <f t="shared" si="6"/>
        <v>0.15</v>
      </c>
      <c r="F68" s="211">
        <f t="shared" si="6"/>
        <v>0.30000000000000004</v>
      </c>
      <c r="G68" s="211">
        <f t="shared" si="6"/>
        <v>0.15</v>
      </c>
      <c r="H68" s="211">
        <f t="shared" si="6"/>
        <v>0.4</v>
      </c>
      <c r="I68" s="211">
        <f t="shared" si="6"/>
        <v>-3.2051282051282044</v>
      </c>
    </row>
    <row r="69" spans="1:9" x14ac:dyDescent="0.25">
      <c r="A69" s="210">
        <f t="shared" si="5"/>
        <v>4</v>
      </c>
      <c r="B69" s="198" t="str">
        <f>+'[2]Impresion R(4)'!$E$17</f>
        <v>PRÁCTICA COMPROMETIDA</v>
      </c>
      <c r="C69" s="198" t="s">
        <v>439</v>
      </c>
      <c r="D69" s="211">
        <f t="shared" ref="D69:I69" si="7">D39-D9</f>
        <v>0.15000000000000002</v>
      </c>
      <c r="E69" s="211">
        <f t="shared" si="7"/>
        <v>0.4</v>
      </c>
      <c r="F69" s="211">
        <f t="shared" si="7"/>
        <v>0.30000000000000004</v>
      </c>
      <c r="G69" s="211">
        <f t="shared" si="7"/>
        <v>0.4</v>
      </c>
      <c r="H69" s="211">
        <f t="shared" si="7"/>
        <v>0.4</v>
      </c>
      <c r="I69" s="211">
        <f t="shared" si="7"/>
        <v>-2.4679487179487181</v>
      </c>
    </row>
    <row r="70" spans="1:9" x14ac:dyDescent="0.25">
      <c r="A70" s="210">
        <f t="shared" si="5"/>
        <v>5</v>
      </c>
      <c r="B70" s="198" t="str">
        <f>+'[2]Impresion R(5)'!$E$17</f>
        <v>PRÁCTICA SOBRESALIENTE</v>
      </c>
      <c r="C70" s="198" t="s">
        <v>440</v>
      </c>
      <c r="D70" s="211">
        <f t="shared" ref="D70:I70" si="8">D40-D10</f>
        <v>-0.56874999999999998</v>
      </c>
      <c r="E70" s="211">
        <f t="shared" si="8"/>
        <v>0.4</v>
      </c>
      <c r="F70" s="211">
        <f t="shared" si="8"/>
        <v>9.999999999999995E-2</v>
      </c>
      <c r="G70" s="211">
        <f t="shared" si="8"/>
        <v>-0.1</v>
      </c>
      <c r="H70" s="211">
        <f t="shared" si="8"/>
        <v>-0.1</v>
      </c>
      <c r="I70" s="211">
        <f t="shared" si="8"/>
        <v>-3.2764423076923075</v>
      </c>
    </row>
    <row r="71" spans="1:9" x14ac:dyDescent="0.25">
      <c r="A71" s="210">
        <f t="shared" si="5"/>
        <v>6</v>
      </c>
      <c r="B71" s="198" t="str">
        <f>+'[2]Impresion R(6)'!$E$17</f>
        <v>PRÁCTICA SOBRESALIENTE</v>
      </c>
      <c r="C71" s="198" t="s">
        <v>441</v>
      </c>
      <c r="D71" s="211">
        <f t="shared" ref="D71:I71" si="9">D41-D11</f>
        <v>-0.50916666666666655</v>
      </c>
      <c r="E71" s="211">
        <f t="shared" si="9"/>
        <v>6.6666666666666652E-2</v>
      </c>
      <c r="F71" s="211">
        <f t="shared" si="9"/>
        <v>0.47500000000000009</v>
      </c>
      <c r="G71" s="211">
        <f t="shared" si="9"/>
        <v>7.4999999999999983E-2</v>
      </c>
      <c r="H71" s="211">
        <f t="shared" si="9"/>
        <v>-2.5000000000000001E-2</v>
      </c>
      <c r="I71" s="211">
        <f t="shared" si="9"/>
        <v>-2.6503418803418803</v>
      </c>
    </row>
    <row r="72" spans="1:9" x14ac:dyDescent="0.25">
      <c r="A72" s="210">
        <f t="shared" si="5"/>
        <v>7</v>
      </c>
      <c r="B72" s="198" t="str">
        <f>+'[2]Impresion R(7)'!$E$17</f>
        <v>PRÁCTICA COMPROMETIDA</v>
      </c>
      <c r="C72" s="198" t="s">
        <v>442</v>
      </c>
      <c r="D72" s="211">
        <f t="shared" ref="D72:I72" si="10">D42-D12</f>
        <v>-0.23749999999999993</v>
      </c>
      <c r="E72" s="211">
        <f t="shared" si="10"/>
        <v>0.20833333333333331</v>
      </c>
      <c r="F72" s="211">
        <f t="shared" si="10"/>
        <v>0.35833333333333334</v>
      </c>
      <c r="G72" s="211">
        <f t="shared" si="10"/>
        <v>0.21666666666666667</v>
      </c>
      <c r="H72" s="211">
        <f t="shared" si="10"/>
        <v>-2.5000000000000001E-2</v>
      </c>
      <c r="I72" s="211">
        <f t="shared" si="10"/>
        <v>-1.3371794871794869</v>
      </c>
    </row>
    <row r="73" spans="1:9" x14ac:dyDescent="0.25">
      <c r="A73" s="210">
        <f t="shared" si="5"/>
        <v>8</v>
      </c>
      <c r="B73" s="198" t="str">
        <f>+'[2]Impresion R(8)'!$E$17</f>
        <v>PRÁCTICA DESTACADA</v>
      </c>
      <c r="C73" s="198" t="s">
        <v>443</v>
      </c>
      <c r="D73" s="211">
        <f t="shared" ref="D73:I73" si="11">D43-D13</f>
        <v>-0.24031249999999998</v>
      </c>
      <c r="E73" s="211">
        <f t="shared" si="11"/>
        <v>0.11750000000000001</v>
      </c>
      <c r="F73" s="211">
        <f t="shared" si="11"/>
        <v>0.33</v>
      </c>
      <c r="G73" s="211">
        <f t="shared" si="11"/>
        <v>0.24249999999999999</v>
      </c>
      <c r="H73" s="211">
        <f t="shared" si="11"/>
        <v>-2.5000000000000001E-2</v>
      </c>
      <c r="I73" s="211">
        <f t="shared" si="11"/>
        <v>-1.515032051282051</v>
      </c>
    </row>
    <row r="74" spans="1:9" x14ac:dyDescent="0.25">
      <c r="A74" s="210">
        <f t="shared" si="5"/>
        <v>9</v>
      </c>
      <c r="B74" s="198" t="str">
        <f>+'[2]Impresion R(9)'!$E$17</f>
        <v>PRÁCTICA DESTACADA</v>
      </c>
      <c r="C74" s="198" t="s">
        <v>444</v>
      </c>
      <c r="D74" s="211">
        <f t="shared" ref="D74:I74" si="12">D44-D14</f>
        <v>-0.41249999999999998</v>
      </c>
      <c r="E74" s="211">
        <f t="shared" si="12"/>
        <v>-6.6666666666666666E-2</v>
      </c>
      <c r="F74" s="211">
        <f t="shared" si="12"/>
        <v>0.3833333333333333</v>
      </c>
      <c r="G74" s="211">
        <f t="shared" si="12"/>
        <v>0.15</v>
      </c>
      <c r="H74" s="211">
        <f t="shared" si="12"/>
        <v>0.15</v>
      </c>
      <c r="I74" s="211">
        <f t="shared" si="12"/>
        <v>-2.4064102564102559</v>
      </c>
    </row>
    <row r="75" spans="1:9" x14ac:dyDescent="0.25">
      <c r="A75" s="210">
        <f t="shared" si="5"/>
        <v>10</v>
      </c>
      <c r="B75" s="198" t="str">
        <f>+'[2]Impresion R(10)'!$E$17</f>
        <v>CUMPLIMIENTO &lt; 60%</v>
      </c>
      <c r="C75" s="198" t="s">
        <v>445</v>
      </c>
      <c r="D75" s="211">
        <f t="shared" ref="D75:I75" si="13">D45-D15</f>
        <v>-0.22499999999999998</v>
      </c>
      <c r="E75" s="211">
        <f t="shared" si="13"/>
        <v>0.17499999999999999</v>
      </c>
      <c r="F75" s="211">
        <f t="shared" si="13"/>
        <v>0.37499999999999994</v>
      </c>
      <c r="G75" s="211">
        <f t="shared" si="13"/>
        <v>0.4</v>
      </c>
      <c r="H75" s="211">
        <f t="shared" si="13"/>
        <v>0</v>
      </c>
      <c r="I75" s="211">
        <f t="shared" si="13"/>
        <v>-1.5794871794871796</v>
      </c>
    </row>
    <row r="76" spans="1:9" x14ac:dyDescent="0.25">
      <c r="A76" s="210">
        <f t="shared" si="5"/>
        <v>11</v>
      </c>
      <c r="B76" s="198" t="str">
        <f>+'[2]Impresion R(11)'!$E$17</f>
        <v>PRÁCTICA SOBRESALIENTE</v>
      </c>
      <c r="C76" s="198" t="s">
        <v>446</v>
      </c>
      <c r="D76" s="211">
        <f t="shared" ref="D76:I76" si="14">D46-D16</f>
        <v>-0.35624999999999996</v>
      </c>
      <c r="E76" s="211">
        <f t="shared" si="14"/>
        <v>0.26666666666666666</v>
      </c>
      <c r="F76" s="211">
        <f t="shared" si="14"/>
        <v>0.2583333333333333</v>
      </c>
      <c r="G76" s="211">
        <f t="shared" si="14"/>
        <v>9.9999999999999992E-2</v>
      </c>
      <c r="H76" s="211">
        <f t="shared" si="14"/>
        <v>0</v>
      </c>
      <c r="I76" s="211">
        <f t="shared" si="14"/>
        <v>-1.8104700854700853</v>
      </c>
    </row>
    <row r="77" spans="1:9" x14ac:dyDescent="0.25">
      <c r="A77" s="210">
        <f t="shared" si="5"/>
        <v>12</v>
      </c>
      <c r="B77" s="198" t="str">
        <f>+'[2]Impresion R(12)'!$E$17</f>
        <v>PRÁCTICA EJEMPLAR</v>
      </c>
      <c r="C77" s="198" t="s">
        <v>447</v>
      </c>
      <c r="D77" s="211">
        <f t="shared" ref="D77:I77" si="15">D47-D17</f>
        <v>-0.41666666666666669</v>
      </c>
      <c r="E77" s="211">
        <f t="shared" si="15"/>
        <v>-1.6666666666666677E-2</v>
      </c>
      <c r="F77" s="211">
        <f t="shared" si="15"/>
        <v>0.11666666666666667</v>
      </c>
      <c r="G77" s="211">
        <f t="shared" si="15"/>
        <v>0.41666666666666663</v>
      </c>
      <c r="H77" s="211">
        <f t="shared" si="15"/>
        <v>0</v>
      </c>
      <c r="I77" s="211">
        <f t="shared" si="15"/>
        <v>-2.6692307692307695</v>
      </c>
    </row>
    <row r="78" spans="1:9" x14ac:dyDescent="0.25">
      <c r="A78" s="210">
        <f t="shared" si="5"/>
        <v>13</v>
      </c>
      <c r="B78" s="198" t="str">
        <f>+'[2]Impresion R(13)'!$E$17</f>
        <v>PRÁCTICA DESTACADA</v>
      </c>
      <c r="C78" s="214" t="s">
        <v>448</v>
      </c>
      <c r="D78" s="211">
        <f t="shared" ref="D78:I78" si="16">D48-D18</f>
        <v>-0.39812499999999995</v>
      </c>
      <c r="E78" s="211">
        <f t="shared" si="16"/>
        <v>0.27500000000000002</v>
      </c>
      <c r="F78" s="211">
        <f t="shared" si="16"/>
        <v>0.35</v>
      </c>
      <c r="G78" s="211">
        <f t="shared" si="16"/>
        <v>0.15</v>
      </c>
      <c r="H78" s="211">
        <f t="shared" si="16"/>
        <v>0</v>
      </c>
      <c r="I78" s="211">
        <f t="shared" si="16"/>
        <v>-2.3085256410256405</v>
      </c>
    </row>
    <row r="79" spans="1:9" x14ac:dyDescent="0.25">
      <c r="A79" s="210">
        <f t="shared" si="5"/>
        <v>14</v>
      </c>
      <c r="B79" s="198" t="str">
        <f>+'[2]Impresion R(14)'!$E$17</f>
        <v>PRÁCTICA SOBRESALIENTE</v>
      </c>
      <c r="C79" s="214" t="s">
        <v>449</v>
      </c>
      <c r="D79" s="211">
        <f t="shared" ref="D79:I79" si="17">D49-D19</f>
        <v>-0.21249999999999997</v>
      </c>
      <c r="E79" s="211">
        <f t="shared" si="17"/>
        <v>0.61249999999999993</v>
      </c>
      <c r="F79" s="211">
        <f t="shared" si="17"/>
        <v>0.50000000000000011</v>
      </c>
      <c r="G79" s="211">
        <f t="shared" si="17"/>
        <v>0.17499999999999999</v>
      </c>
      <c r="H79" s="211">
        <f t="shared" si="17"/>
        <v>0.25</v>
      </c>
      <c r="I79" s="211">
        <f t="shared" si="17"/>
        <v>-1.5938034188034182</v>
      </c>
    </row>
    <row r="80" spans="1:9" x14ac:dyDescent="0.25">
      <c r="A80" s="210">
        <f t="shared" si="5"/>
        <v>15</v>
      </c>
      <c r="B80" s="198" t="str">
        <f>+'[2]Impresion R(15)'!$E$17</f>
        <v>PRÁCTICA SOBRESALIENTE</v>
      </c>
      <c r="C80" s="198" t="s">
        <v>450</v>
      </c>
      <c r="D80" s="211">
        <f t="shared" ref="D80:I80" si="18">D50-D20</f>
        <v>-0.14999999999999997</v>
      </c>
      <c r="E80" s="211">
        <f t="shared" si="18"/>
        <v>-6.6666666666666666E-2</v>
      </c>
      <c r="F80" s="211">
        <f t="shared" si="18"/>
        <v>0.28333333333333333</v>
      </c>
      <c r="G80" s="211">
        <f t="shared" si="18"/>
        <v>0.4</v>
      </c>
      <c r="H80" s="211">
        <f t="shared" si="18"/>
        <v>0.25</v>
      </c>
      <c r="I80" s="211">
        <f t="shared" si="18"/>
        <v>-1.8217948717948715</v>
      </c>
    </row>
    <row r="81" spans="1:9" x14ac:dyDescent="0.25">
      <c r="A81" s="210">
        <f t="shared" si="5"/>
        <v>16</v>
      </c>
      <c r="B81" s="198" t="str">
        <f>+'[2]Impresion R(16)'!$E$17</f>
        <v>PRÁCTICA SOBRESALIENTE</v>
      </c>
      <c r="C81" s="198" t="s">
        <v>451</v>
      </c>
      <c r="D81" s="211">
        <f t="shared" ref="D81:I81" si="19">D51-D21</f>
        <v>-0.32499999999999996</v>
      </c>
      <c r="E81" s="211">
        <f t="shared" si="19"/>
        <v>0.1875</v>
      </c>
      <c r="F81" s="211">
        <f t="shared" si="19"/>
        <v>0.46249999999999991</v>
      </c>
      <c r="G81" s="211">
        <f t="shared" si="19"/>
        <v>0.4</v>
      </c>
      <c r="H81" s="211">
        <f t="shared" si="19"/>
        <v>-2.5000000000000001E-2</v>
      </c>
      <c r="I81" s="211">
        <f t="shared" si="19"/>
        <v>-2.1814102564102562</v>
      </c>
    </row>
    <row r="82" spans="1:9" x14ac:dyDescent="0.25">
      <c r="A82" s="210">
        <f t="shared" si="5"/>
        <v>17</v>
      </c>
      <c r="B82" s="198" t="str">
        <f>+'[2]Impresion R(17)'!$E$17</f>
        <v>PRÁCTICA SOBRESALIENTE</v>
      </c>
      <c r="C82" s="198" t="s">
        <v>452</v>
      </c>
      <c r="D82" s="211">
        <f t="shared" ref="D82:I82" si="20">D52-D22</f>
        <v>-0.3</v>
      </c>
      <c r="E82" s="211">
        <f t="shared" si="20"/>
        <v>0</v>
      </c>
      <c r="F82" s="211">
        <f t="shared" si="20"/>
        <v>0.65</v>
      </c>
      <c r="G82" s="211">
        <f t="shared" si="20"/>
        <v>0.4</v>
      </c>
      <c r="H82" s="211">
        <f t="shared" si="20"/>
        <v>0</v>
      </c>
      <c r="I82" s="211">
        <f t="shared" si="20"/>
        <v>-1.1576923076923078</v>
      </c>
    </row>
    <row r="83" spans="1:9" x14ac:dyDescent="0.25">
      <c r="A83" s="210">
        <f t="shared" si="5"/>
        <v>18</v>
      </c>
      <c r="B83" s="198" t="str">
        <f>+'[2]Impresion R(18)'!$E$17</f>
        <v>PRÁCTICA SOBRESALIENTE</v>
      </c>
      <c r="C83" s="198" t="s">
        <v>453</v>
      </c>
      <c r="D83" s="211">
        <f t="shared" ref="D83:I83" si="21">D53-D23</f>
        <v>-0.41874999999999996</v>
      </c>
      <c r="E83" s="211">
        <f t="shared" si="21"/>
        <v>0.67500000000000004</v>
      </c>
      <c r="F83" s="211">
        <f t="shared" si="21"/>
        <v>0.55499999999999994</v>
      </c>
      <c r="G83" s="211">
        <f t="shared" si="21"/>
        <v>0.17499999999999999</v>
      </c>
      <c r="H83" s="211">
        <f t="shared" si="21"/>
        <v>0</v>
      </c>
      <c r="I83" s="211">
        <f t="shared" si="21"/>
        <v>-2.0207051282051283</v>
      </c>
    </row>
    <row r="84" spans="1:9" x14ac:dyDescent="0.25">
      <c r="A84" s="210">
        <f t="shared" si="5"/>
        <v>19</v>
      </c>
      <c r="B84" s="198" t="str">
        <f>+'[2]Impresion R(19)'!$E$17</f>
        <v>PRÁCTICA DESTACADA</v>
      </c>
      <c r="C84" s="198" t="s">
        <v>454</v>
      </c>
      <c r="D84" s="211">
        <f t="shared" ref="D84:I84" si="22">D54-D24</f>
        <v>-0.22499999999999998</v>
      </c>
      <c r="E84" s="211">
        <f t="shared" si="22"/>
        <v>-0.1</v>
      </c>
      <c r="F84" s="211">
        <f t="shared" si="22"/>
        <v>0.4</v>
      </c>
      <c r="G84" s="211">
        <f t="shared" si="22"/>
        <v>0.65</v>
      </c>
      <c r="H84" s="211">
        <f t="shared" si="22"/>
        <v>0</v>
      </c>
      <c r="I84" s="211">
        <f t="shared" si="22"/>
        <v>-2.638461538461538</v>
      </c>
    </row>
    <row r="85" spans="1:9" x14ac:dyDescent="0.25">
      <c r="A85" s="210">
        <f t="shared" si="5"/>
        <v>20</v>
      </c>
      <c r="B85" s="198" t="str">
        <f>+'[2]Impresion R(20)'!$E$17</f>
        <v>PRÁCTICA SOBRESALIENTE</v>
      </c>
      <c r="C85" s="198" t="s">
        <v>455</v>
      </c>
      <c r="D85" s="211">
        <f t="shared" ref="D85:I85" si="23">D55-D25</f>
        <v>-0.373</v>
      </c>
      <c r="E85" s="211">
        <f t="shared" si="23"/>
        <v>-8.0000000000000016E-2</v>
      </c>
      <c r="F85" s="211">
        <f t="shared" si="23"/>
        <v>0.10399999999999995</v>
      </c>
      <c r="G85" s="211">
        <f t="shared" si="23"/>
        <v>0.4</v>
      </c>
      <c r="H85" s="211">
        <f t="shared" si="23"/>
        <v>0</v>
      </c>
      <c r="I85" s="211">
        <f t="shared" si="23"/>
        <v>-2.6665128205128208</v>
      </c>
    </row>
    <row r="86" spans="1:9" x14ac:dyDescent="0.25">
      <c r="A86" s="210">
        <f t="shared" si="5"/>
        <v>21</v>
      </c>
      <c r="B86" s="198" t="str">
        <f>+'[2]Impresion R(21)'!$E$17</f>
        <v>PRÁCTICA COMPROMETIDA</v>
      </c>
      <c r="C86" s="198" t="s">
        <v>456</v>
      </c>
      <c r="D86" s="211">
        <f t="shared" ref="D86:I86" si="24">D56-D26</f>
        <v>-5.8333333333333348E-2</v>
      </c>
      <c r="E86" s="211">
        <f t="shared" si="24"/>
        <v>0.4</v>
      </c>
      <c r="F86" s="211">
        <f t="shared" si="24"/>
        <v>0.61666666666666681</v>
      </c>
      <c r="G86" s="211">
        <f t="shared" si="24"/>
        <v>0.56666666666666665</v>
      </c>
      <c r="H86" s="211">
        <f t="shared" si="24"/>
        <v>0</v>
      </c>
      <c r="I86" s="211">
        <f t="shared" si="24"/>
        <v>-2.2452991452991453</v>
      </c>
    </row>
    <row r="87" spans="1:9" x14ac:dyDescent="0.25">
      <c r="A87" s="210">
        <f>+A86+1</f>
        <v>22</v>
      </c>
      <c r="B87" s="198" t="str">
        <f>+'[2]Impresion R(22)'!$E$17</f>
        <v>CUMPLIMIENTO &lt; 60%</v>
      </c>
      <c r="C87" s="198" t="s">
        <v>457</v>
      </c>
      <c r="D87" s="211">
        <f t="shared" ref="D87:I87" si="25">D57-D27</f>
        <v>2.5000000000000022E-2</v>
      </c>
      <c r="E87" s="211">
        <f t="shared" si="25"/>
        <v>0.9</v>
      </c>
      <c r="F87" s="211">
        <f t="shared" si="25"/>
        <v>0.45000000000000007</v>
      </c>
      <c r="G87" s="211">
        <f t="shared" si="25"/>
        <v>0.90500000000000003</v>
      </c>
      <c r="H87" s="211">
        <f t="shared" si="25"/>
        <v>0.25</v>
      </c>
      <c r="I87" s="211">
        <f t="shared" si="25"/>
        <v>-1.8620512820512818</v>
      </c>
    </row>
    <row r="88" spans="1:9" x14ac:dyDescent="0.25">
      <c r="A88" s="210">
        <f t="shared" si="5"/>
        <v>23</v>
      </c>
      <c r="B88" s="198" t="str">
        <f>+'[2]Impresion R(23)'!$E$17</f>
        <v>PRÁCTICA COMPROMETIDA</v>
      </c>
      <c r="C88" s="198" t="s">
        <v>458</v>
      </c>
      <c r="D88" s="211">
        <f t="shared" ref="D88:I88" si="26">D58-D28</f>
        <v>-7.8749999999999987E-2</v>
      </c>
      <c r="E88" s="211">
        <f t="shared" si="26"/>
        <v>0.4</v>
      </c>
      <c r="F88" s="211">
        <f t="shared" si="26"/>
        <v>0.9</v>
      </c>
      <c r="G88" s="211">
        <f t="shared" si="26"/>
        <v>0.65</v>
      </c>
      <c r="H88" s="211">
        <f t="shared" si="26"/>
        <v>0.625</v>
      </c>
      <c r="I88" s="211">
        <f t="shared" si="26"/>
        <v>-1.3178846153846151</v>
      </c>
    </row>
    <row r="89" spans="1:9" x14ac:dyDescent="0.25">
      <c r="A89" s="210">
        <f>+A88+1</f>
        <v>24</v>
      </c>
      <c r="B89" s="198" t="str">
        <f>+'[2]Impresion R(24)'!$E$17</f>
        <v>CUMPLIMIENTO &lt; 60%</v>
      </c>
      <c r="C89" s="198" t="s">
        <v>459</v>
      </c>
      <c r="D89" s="211">
        <f t="shared" ref="D89:I89" si="27">D59-D29</f>
        <v>-0.13749999999999996</v>
      </c>
      <c r="E89" s="211">
        <f t="shared" si="27"/>
        <v>0.42499999999999999</v>
      </c>
      <c r="F89" s="211">
        <f t="shared" si="27"/>
        <v>0.27500000000000002</v>
      </c>
      <c r="G89" s="211">
        <f t="shared" si="27"/>
        <v>0.4</v>
      </c>
      <c r="H89" s="211">
        <f t="shared" si="27"/>
        <v>0</v>
      </c>
      <c r="I89" s="211">
        <f t="shared" si="27"/>
        <v>-1.0884615384615377</v>
      </c>
    </row>
    <row r="90" spans="1:9" x14ac:dyDescent="0.25">
      <c r="A90" s="215">
        <f t="shared" si="5"/>
        <v>25</v>
      </c>
      <c r="B90" s="198" t="str">
        <f>+'[2]Impresion R(25)'!$E$17</f>
        <v>PRÁCTICA COMPROMETIDA</v>
      </c>
      <c r="C90" s="202" t="s">
        <v>460</v>
      </c>
      <c r="D90" s="211">
        <f t="shared" ref="D90:I90" si="28">D60-D30</f>
        <v>-0.45499999999999996</v>
      </c>
      <c r="E90" s="211">
        <f t="shared" si="28"/>
        <v>-8.0000000000000016E-2</v>
      </c>
      <c r="F90" s="211">
        <f t="shared" si="28"/>
        <v>0.77</v>
      </c>
      <c r="G90" s="211">
        <f t="shared" si="28"/>
        <v>0.15</v>
      </c>
      <c r="H90" s="211">
        <f t="shared" si="28"/>
        <v>0</v>
      </c>
      <c r="I90" s="211">
        <f t="shared" si="28"/>
        <v>-1.6230769230769229</v>
      </c>
    </row>
    <row r="91" spans="1:9" x14ac:dyDescent="0.25">
      <c r="A91" s="216"/>
      <c r="B91" s="204" t="s">
        <v>461</v>
      </c>
      <c r="C91" s="204"/>
      <c r="D91" s="217">
        <f>AVERAGE(D66:D90)</f>
        <v>-0.2809241666666667</v>
      </c>
      <c r="E91" s="218">
        <f>AVERAGE(E66:E90)</f>
        <v>0.21396666666666664</v>
      </c>
      <c r="F91" s="218">
        <f>AVERAGE(F66:F90)</f>
        <v>0.39312666666666674</v>
      </c>
      <c r="G91" s="218">
        <f>AVERAGE(G66:G90)</f>
        <v>0.30090000000000006</v>
      </c>
      <c r="H91" s="218">
        <f>AVERAGE(H66:H90)</f>
        <v>7.7000000000000013E-2</v>
      </c>
      <c r="I91" s="206">
        <f>SUM(I66:I90)</f>
        <v>-52.183350427350426</v>
      </c>
    </row>
  </sheetData>
  <mergeCells count="4">
    <mergeCell ref="A2:I2"/>
    <mergeCell ref="D4:I4"/>
    <mergeCell ref="A33:I33"/>
    <mergeCell ref="A63:I63"/>
  </mergeCells>
  <conditionalFormatting sqref="B36:B60">
    <cfRule type="expression" dxfId="1" priority="5">
      <formula>"CUMPLIMIENTO &lt; 60%"</formula>
    </cfRule>
  </conditionalFormatting>
  <conditionalFormatting sqref="B66:B90">
    <cfRule type="expression" dxfId="0" priority="2">
      <formula>"CUMPLIMIENTO &lt; 60%"</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53"/>
  <sheetViews>
    <sheetView showGridLines="0" zoomScale="84" zoomScaleNormal="84" workbookViewId="0">
      <selection activeCell="C17" sqref="C17"/>
    </sheetView>
  </sheetViews>
  <sheetFormatPr baseColWidth="10" defaultRowHeight="15" x14ac:dyDescent="0.25"/>
  <cols>
    <col min="1" max="1" width="50" style="29" customWidth="1"/>
    <col min="2" max="2" width="38.5703125" style="29" hidden="1" customWidth="1"/>
    <col min="3" max="4" width="38.5703125" style="29" customWidth="1"/>
    <col min="5" max="5" width="25.42578125" style="29" customWidth="1"/>
    <col min="6" max="16384" width="11.42578125" style="29"/>
  </cols>
  <sheetData>
    <row r="1" spans="1:10" ht="42.75" customHeight="1" x14ac:dyDescent="0.25"/>
    <row r="2" spans="1:10" ht="22.5" x14ac:dyDescent="0.3">
      <c r="A2" s="296" t="s">
        <v>483</v>
      </c>
      <c r="B2" s="296"/>
      <c r="C2" s="296"/>
      <c r="D2" s="296"/>
      <c r="E2" s="296"/>
      <c r="F2" s="297"/>
      <c r="G2" s="297"/>
      <c r="H2" s="297"/>
      <c r="I2" s="297"/>
      <c r="J2" s="297"/>
    </row>
    <row r="3" spans="1:10" ht="23.25" thickBot="1" x14ac:dyDescent="0.35">
      <c r="A3" s="294"/>
      <c r="B3" s="294"/>
      <c r="C3" s="297"/>
      <c r="D3" s="297"/>
      <c r="E3" s="297"/>
      <c r="F3" s="297"/>
      <c r="G3" s="297"/>
      <c r="H3" s="297"/>
      <c r="I3" s="297"/>
      <c r="J3" s="297"/>
    </row>
    <row r="4" spans="1:10" ht="39.75" customHeight="1" thickBot="1" x14ac:dyDescent="0.3">
      <c r="A4" s="521" t="s">
        <v>553</v>
      </c>
      <c r="B4" s="522"/>
      <c r="C4" s="522"/>
      <c r="D4" s="523"/>
      <c r="E4" s="319" t="s">
        <v>500</v>
      </c>
    </row>
    <row r="5" spans="1:10" ht="21" thickBot="1" x14ac:dyDescent="0.35">
      <c r="A5" s="320" t="s">
        <v>502</v>
      </c>
      <c r="B5" s="320" t="s">
        <v>484</v>
      </c>
      <c r="C5" s="320" t="s">
        <v>555</v>
      </c>
      <c r="D5" s="321" t="s">
        <v>554</v>
      </c>
      <c r="E5" s="320" t="s">
        <v>486</v>
      </c>
    </row>
    <row r="6" spans="1:10" ht="21" thickBot="1" x14ac:dyDescent="0.3">
      <c r="A6" s="322" t="s">
        <v>430</v>
      </c>
      <c r="B6" s="323">
        <v>0.18446666666666656</v>
      </c>
      <c r="C6" s="323">
        <v>0.79160416666666666</v>
      </c>
      <c r="D6" s="323">
        <v>0.96899999999999997</v>
      </c>
      <c r="E6" s="323">
        <f t="shared" ref="E6:E11" si="0">D6-C6</f>
        <v>0.17739583333333331</v>
      </c>
    </row>
    <row r="7" spans="1:10" ht="21" thickBot="1" x14ac:dyDescent="0.3">
      <c r="A7" s="322" t="s">
        <v>431</v>
      </c>
      <c r="B7" s="323">
        <v>0.21466666666666656</v>
      </c>
      <c r="C7" s="323">
        <v>0.70750000000000002</v>
      </c>
      <c r="D7" s="323">
        <v>0.96</v>
      </c>
      <c r="E7" s="323">
        <f t="shared" si="0"/>
        <v>0.25249999999999995</v>
      </c>
    </row>
    <row r="8" spans="1:10" ht="21" thickBot="1" x14ac:dyDescent="0.3">
      <c r="A8" s="322" t="s">
        <v>432</v>
      </c>
      <c r="B8" s="323">
        <v>0.22726666666666673</v>
      </c>
      <c r="C8" s="323">
        <v>0.52960000000000007</v>
      </c>
      <c r="D8" s="323">
        <v>0.64</v>
      </c>
      <c r="E8" s="323">
        <f t="shared" si="0"/>
        <v>0.11039999999999994</v>
      </c>
    </row>
    <row r="9" spans="1:10" ht="21" thickBot="1" x14ac:dyDescent="0.3">
      <c r="A9" s="322" t="s">
        <v>467</v>
      </c>
      <c r="B9" s="323">
        <v>8.4000000000000075E-2</v>
      </c>
      <c r="C9" s="323">
        <v>0.60749999999999993</v>
      </c>
      <c r="D9" s="323">
        <v>0.83</v>
      </c>
      <c r="E9" s="323">
        <f t="shared" si="0"/>
        <v>0.22250000000000003</v>
      </c>
    </row>
    <row r="10" spans="1:10" ht="21" thickBot="1" x14ac:dyDescent="0.3">
      <c r="A10" s="322" t="s">
        <v>468</v>
      </c>
      <c r="B10" s="323">
        <v>0.72</v>
      </c>
      <c r="C10" s="323">
        <v>0.89500000000000002</v>
      </c>
      <c r="D10" s="323">
        <v>1</v>
      </c>
      <c r="E10" s="323">
        <f t="shared" si="0"/>
        <v>0.10499999999999998</v>
      </c>
    </row>
    <row r="11" spans="1:10" ht="21" thickBot="1" x14ac:dyDescent="0.3">
      <c r="A11" s="322" t="s">
        <v>469</v>
      </c>
      <c r="B11" s="324">
        <v>23.527333333333345</v>
      </c>
      <c r="C11" s="324">
        <v>75.710683760683764</v>
      </c>
      <c r="D11" s="325">
        <v>90.2</v>
      </c>
      <c r="E11" s="324">
        <f t="shared" si="0"/>
        <v>14.489316239316238</v>
      </c>
    </row>
    <row r="32" ht="15.75" thickBot="1" x14ac:dyDescent="0.3"/>
    <row r="33" spans="1:5" ht="68.25" thickBot="1" x14ac:dyDescent="0.35">
      <c r="A33" s="303" t="s">
        <v>501</v>
      </c>
      <c r="B33" s="298" t="s">
        <v>484</v>
      </c>
      <c r="C33" s="298" t="s">
        <v>485</v>
      </c>
      <c r="D33" s="299" t="s">
        <v>550</v>
      </c>
      <c r="E33" s="298" t="s">
        <v>486</v>
      </c>
    </row>
    <row r="34" spans="1:5" ht="19.5" thickBot="1" x14ac:dyDescent="0.3">
      <c r="A34" s="300" t="s">
        <v>430</v>
      </c>
      <c r="B34" s="301">
        <v>0.48931999999999987</v>
      </c>
      <c r="C34" s="301">
        <v>0.20839583333333334</v>
      </c>
      <c r="D34" s="301">
        <v>3.1E-2</v>
      </c>
      <c r="E34" s="301">
        <f t="shared" ref="E34:E39" si="1">D34-C34</f>
        <v>-0.17739583333333334</v>
      </c>
    </row>
    <row r="35" spans="1:5" ht="19.5" thickBot="1" x14ac:dyDescent="0.3">
      <c r="A35" s="300" t="s">
        <v>431</v>
      </c>
      <c r="B35" s="301">
        <v>7.8533333333333344E-2</v>
      </c>
      <c r="C35" s="301">
        <v>0.29249999999999998</v>
      </c>
      <c r="D35" s="301">
        <v>0.04</v>
      </c>
      <c r="E35" s="301">
        <f t="shared" si="1"/>
        <v>-0.2525</v>
      </c>
    </row>
    <row r="36" spans="1:5" ht="19.5" thickBot="1" x14ac:dyDescent="0.3">
      <c r="A36" s="300" t="s">
        <v>432</v>
      </c>
      <c r="B36" s="301">
        <v>7.7273333333333347E-2</v>
      </c>
      <c r="C36" s="301">
        <v>0.47039999999999998</v>
      </c>
      <c r="D36" s="301">
        <v>0.36</v>
      </c>
      <c r="E36" s="301">
        <f t="shared" si="1"/>
        <v>-0.1104</v>
      </c>
    </row>
    <row r="37" spans="1:5" ht="19.5" thickBot="1" x14ac:dyDescent="0.3">
      <c r="A37" s="300" t="s">
        <v>467</v>
      </c>
      <c r="B37" s="301">
        <v>9.1600000000000015E-2</v>
      </c>
      <c r="C37" s="301">
        <v>0.39250000000000002</v>
      </c>
      <c r="D37" s="301">
        <v>0.17</v>
      </c>
      <c r="E37" s="301">
        <f t="shared" si="1"/>
        <v>-0.2225</v>
      </c>
    </row>
    <row r="38" spans="1:5" ht="19.5" thickBot="1" x14ac:dyDescent="0.3">
      <c r="A38" s="300" t="s">
        <v>468</v>
      </c>
      <c r="B38" s="301">
        <v>2.8000000000000004E-2</v>
      </c>
      <c r="C38" s="301">
        <v>0.105</v>
      </c>
      <c r="D38" s="301">
        <v>0</v>
      </c>
      <c r="E38" s="301">
        <f t="shared" si="1"/>
        <v>-0.105</v>
      </c>
    </row>
    <row r="39" spans="1:5" ht="19.5" thickBot="1" x14ac:dyDescent="0.3">
      <c r="A39" s="300" t="s">
        <v>469</v>
      </c>
      <c r="B39" s="302">
        <v>76.472666666666655</v>
      </c>
      <c r="C39" s="302">
        <v>24.289316239316236</v>
      </c>
      <c r="D39" s="304">
        <v>9.8320000000000007</v>
      </c>
      <c r="E39" s="302">
        <f t="shared" si="1"/>
        <v>-14.457316239316235</v>
      </c>
    </row>
    <row r="41" spans="1:5" ht="15.75" thickBot="1" x14ac:dyDescent="0.3"/>
    <row r="42" spans="1:5" ht="16.5" thickBot="1" x14ac:dyDescent="0.3">
      <c r="C42" s="305" t="s">
        <v>560</v>
      </c>
      <c r="D42" s="306" t="s">
        <v>491</v>
      </c>
    </row>
    <row r="43" spans="1:5" ht="15.75" x14ac:dyDescent="0.25">
      <c r="C43" s="307" t="s">
        <v>556</v>
      </c>
      <c r="D43" s="308" t="s">
        <v>487</v>
      </c>
      <c r="E43" s="29">
        <v>234522</v>
      </c>
    </row>
    <row r="44" spans="1:5" ht="15.75" x14ac:dyDescent="0.25">
      <c r="C44" s="309" t="s">
        <v>557</v>
      </c>
      <c r="D44" s="310" t="s">
        <v>488</v>
      </c>
    </row>
    <row r="45" spans="1:5" ht="15.75" x14ac:dyDescent="0.25">
      <c r="C45" s="311" t="s">
        <v>558</v>
      </c>
      <c r="D45" s="312" t="s">
        <v>489</v>
      </c>
    </row>
    <row r="46" spans="1:5" ht="16.5" thickBot="1" x14ac:dyDescent="0.3">
      <c r="C46" s="313" t="s">
        <v>559</v>
      </c>
      <c r="D46" s="314" t="s">
        <v>490</v>
      </c>
    </row>
    <row r="47" spans="1:5" ht="15.75" thickBot="1" x14ac:dyDescent="0.3"/>
    <row r="48" spans="1:5" ht="21" thickBot="1" x14ac:dyDescent="0.35">
      <c r="C48" s="524" t="s">
        <v>499</v>
      </c>
      <c r="D48" s="525"/>
      <c r="E48" s="526"/>
    </row>
    <row r="49" spans="3:6" ht="15.75" thickBot="1" x14ac:dyDescent="0.3">
      <c r="C49" s="315" t="s">
        <v>497</v>
      </c>
      <c r="D49" s="316" t="s">
        <v>495</v>
      </c>
      <c r="E49" s="317" t="s">
        <v>496</v>
      </c>
    </row>
    <row r="50" spans="3:6" x14ac:dyDescent="0.25">
      <c r="C50" s="243" t="s">
        <v>492</v>
      </c>
      <c r="D50" s="244">
        <v>0.90909090909090906</v>
      </c>
      <c r="E50" s="244">
        <v>0.6071428571428571</v>
      </c>
      <c r="F50" s="318">
        <f>D50-E50</f>
        <v>0.30194805194805197</v>
      </c>
    </row>
    <row r="51" spans="3:6" x14ac:dyDescent="0.25">
      <c r="C51" s="245" t="s">
        <v>493</v>
      </c>
      <c r="D51" s="246">
        <v>0.65151515151515149</v>
      </c>
      <c r="E51" s="246">
        <v>0.22916666666666666</v>
      </c>
      <c r="F51" s="318">
        <f>D51-E51</f>
        <v>0.42234848484848486</v>
      </c>
    </row>
    <row r="52" spans="3:6" ht="15.75" thickBot="1" x14ac:dyDescent="0.3">
      <c r="C52" s="247" t="s">
        <v>494</v>
      </c>
      <c r="D52" s="248">
        <v>0.61818181818181817</v>
      </c>
      <c r="E52" s="248">
        <v>0.36145833333333333</v>
      </c>
      <c r="F52" s="318">
        <f>D52-E52</f>
        <v>0.25672348484848484</v>
      </c>
    </row>
    <row r="53" spans="3:6" ht="15.75" thickBot="1" x14ac:dyDescent="0.3">
      <c r="C53" s="251" t="s">
        <v>498</v>
      </c>
      <c r="D53" s="249">
        <v>0.69870129870129871</v>
      </c>
      <c r="E53" s="250">
        <v>0.39986559139784944</v>
      </c>
      <c r="F53" s="318">
        <f>D53-E53</f>
        <v>0.29883570730344927</v>
      </c>
    </row>
  </sheetData>
  <sheetProtection password="CE39" sheet="1" selectLockedCells="1" selectUnlockedCells="1"/>
  <mergeCells count="2">
    <mergeCell ref="A4:D4"/>
    <mergeCell ref="C48:E48"/>
  </mergeCells>
  <pageMargins left="0.70866141732283472" right="0.33" top="0.42" bottom="0.43" header="0.31496062992125984" footer="0.31496062992125984"/>
  <pageSetup scale="7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48"/>
  <sheetViews>
    <sheetView showGridLines="0" zoomScale="69" zoomScaleNormal="69" workbookViewId="0">
      <pane xSplit="1" ySplit="7" topLeftCell="B8" activePane="bottomRight" state="frozen"/>
      <selection pane="topRight" activeCell="B1" sqref="B1"/>
      <selection pane="bottomLeft" activeCell="A4" sqref="A4"/>
      <selection pane="bottomRight" activeCell="A6" sqref="A6:A7"/>
    </sheetView>
  </sheetViews>
  <sheetFormatPr baseColWidth="10" defaultRowHeight="15" x14ac:dyDescent="0.25"/>
  <cols>
    <col min="1" max="1" width="27.42578125" style="29" customWidth="1"/>
    <col min="2" max="5" width="6.140625" style="29" customWidth="1"/>
    <col min="6" max="6" width="6.5703125" style="29" customWidth="1"/>
    <col min="7" max="7" width="6.28515625" style="29" customWidth="1"/>
    <col min="8" max="27" width="5.140625" style="29" customWidth="1"/>
    <col min="28" max="28" width="2.28515625" style="29" customWidth="1"/>
    <col min="29" max="29" width="6.140625" style="29" customWidth="1"/>
    <col min="30" max="30" width="4.85546875" style="29" bestFit="1" customWidth="1"/>
    <col min="31" max="16384" width="11.42578125" style="29"/>
  </cols>
  <sheetData>
    <row r="3" spans="1:30" ht="5.25" customHeight="1" x14ac:dyDescent="0.25"/>
    <row r="4" spans="1:30" ht="22.5" x14ac:dyDescent="0.3">
      <c r="A4" s="529" t="s">
        <v>538</v>
      </c>
      <c r="B4" s="529"/>
      <c r="C4" s="529"/>
      <c r="D4" s="529"/>
      <c r="E4" s="529"/>
      <c r="F4" s="529"/>
      <c r="G4" s="529"/>
      <c r="H4" s="529"/>
      <c r="I4" s="529"/>
      <c r="J4" s="529"/>
      <c r="K4" s="529"/>
      <c r="L4" s="529"/>
      <c r="M4" s="529"/>
      <c r="N4" s="529"/>
      <c r="O4" s="529"/>
      <c r="P4" s="529"/>
      <c r="Q4" s="529"/>
      <c r="R4" s="529"/>
      <c r="S4" s="529"/>
      <c r="T4" s="529"/>
      <c r="U4" s="529"/>
      <c r="V4" s="529"/>
      <c r="W4" s="529"/>
      <c r="X4" s="529"/>
      <c r="Y4" s="529"/>
      <c r="Z4" s="529"/>
      <c r="AA4" s="529"/>
      <c r="AB4" s="529"/>
      <c r="AC4" s="529"/>
      <c r="AD4" s="529"/>
    </row>
    <row r="5" spans="1:30" ht="23.25" thickBot="1" x14ac:dyDescent="0.35">
      <c r="A5" s="530" t="s">
        <v>535</v>
      </c>
      <c r="B5" s="530"/>
      <c r="C5" s="530"/>
      <c r="D5" s="530"/>
      <c r="E5" s="530"/>
      <c r="F5" s="530"/>
      <c r="G5" s="530"/>
      <c r="H5" s="530"/>
      <c r="I5" s="530"/>
      <c r="J5" s="530"/>
      <c r="K5" s="530"/>
      <c r="L5" s="530"/>
      <c r="M5" s="530"/>
      <c r="N5" s="530"/>
      <c r="O5" s="530"/>
      <c r="P5" s="530"/>
      <c r="Q5" s="530"/>
      <c r="R5" s="530"/>
      <c r="S5" s="530"/>
      <c r="T5" s="530"/>
      <c r="U5" s="530"/>
      <c r="V5" s="530"/>
      <c r="W5" s="530"/>
      <c r="X5" s="530"/>
      <c r="Y5" s="530"/>
      <c r="Z5" s="530"/>
      <c r="AA5" s="530"/>
      <c r="AB5" s="530"/>
      <c r="AC5" s="530"/>
      <c r="AD5" s="530"/>
    </row>
    <row r="6" spans="1:30" s="33" customFormat="1" ht="14.25" x14ac:dyDescent="0.2">
      <c r="A6" s="527" t="s">
        <v>501</v>
      </c>
      <c r="B6" s="531" t="s">
        <v>529</v>
      </c>
      <c r="C6" s="532"/>
      <c r="D6" s="532"/>
      <c r="E6" s="532"/>
      <c r="F6" s="532"/>
      <c r="G6" s="532"/>
      <c r="H6" s="532"/>
      <c r="I6" s="532"/>
      <c r="J6" s="532"/>
      <c r="K6" s="532"/>
      <c r="L6" s="532"/>
      <c r="M6" s="532"/>
      <c r="N6" s="532"/>
      <c r="O6" s="532"/>
      <c r="P6" s="532"/>
      <c r="Q6" s="532"/>
      <c r="R6" s="532"/>
      <c r="S6" s="532"/>
      <c r="T6" s="532"/>
      <c r="U6" s="532"/>
      <c r="V6" s="532"/>
      <c r="W6" s="532"/>
      <c r="X6" s="532"/>
      <c r="Y6" s="532"/>
      <c r="Z6" s="533"/>
      <c r="AC6" s="527" t="s">
        <v>534</v>
      </c>
      <c r="AD6" s="527" t="s">
        <v>530</v>
      </c>
    </row>
    <row r="7" spans="1:30" s="33" customFormat="1" thickBot="1" x14ac:dyDescent="0.25">
      <c r="A7" s="528"/>
      <c r="B7" s="252" t="s">
        <v>504</v>
      </c>
      <c r="C7" s="253" t="s">
        <v>505</v>
      </c>
      <c r="D7" s="253" t="s">
        <v>506</v>
      </c>
      <c r="E7" s="253" t="s">
        <v>507</v>
      </c>
      <c r="F7" s="253" t="s">
        <v>508</v>
      </c>
      <c r="G7" s="253" t="s">
        <v>509</v>
      </c>
      <c r="H7" s="253" t="s">
        <v>510</v>
      </c>
      <c r="I7" s="253" t="s">
        <v>511</v>
      </c>
      <c r="J7" s="253" t="s">
        <v>512</v>
      </c>
      <c r="K7" s="253" t="s">
        <v>513</v>
      </c>
      <c r="L7" s="253" t="s">
        <v>514</v>
      </c>
      <c r="M7" s="253" t="s">
        <v>515</v>
      </c>
      <c r="N7" s="253" t="s">
        <v>516</v>
      </c>
      <c r="O7" s="253" t="s">
        <v>517</v>
      </c>
      <c r="P7" s="253" t="s">
        <v>518</v>
      </c>
      <c r="Q7" s="253" t="s">
        <v>519</v>
      </c>
      <c r="R7" s="253" t="s">
        <v>520</v>
      </c>
      <c r="S7" s="253" t="s">
        <v>521</v>
      </c>
      <c r="T7" s="253" t="s">
        <v>522</v>
      </c>
      <c r="U7" s="253" t="s">
        <v>523</v>
      </c>
      <c r="V7" s="253" t="s">
        <v>524</v>
      </c>
      <c r="W7" s="253" t="s">
        <v>525</v>
      </c>
      <c r="X7" s="253" t="s">
        <v>526</v>
      </c>
      <c r="Y7" s="253" t="s">
        <v>527</v>
      </c>
      <c r="Z7" s="254" t="s">
        <v>528</v>
      </c>
      <c r="AC7" s="528"/>
      <c r="AD7" s="528"/>
    </row>
    <row r="8" spans="1:30" s="259" customFormat="1" ht="18.75" x14ac:dyDescent="0.3">
      <c r="A8" s="255" t="s">
        <v>430</v>
      </c>
      <c r="B8" s="256" t="s">
        <v>531</v>
      </c>
      <c r="C8" s="257" t="s">
        <v>530</v>
      </c>
      <c r="D8" s="257" t="s">
        <v>530</v>
      </c>
      <c r="E8" s="257" t="s">
        <v>530</v>
      </c>
      <c r="F8" s="257" t="s">
        <v>530</v>
      </c>
      <c r="G8" s="257" t="s">
        <v>531</v>
      </c>
      <c r="H8" s="257" t="s">
        <v>531</v>
      </c>
      <c r="I8" s="257" t="s">
        <v>531</v>
      </c>
      <c r="J8" s="257" t="s">
        <v>531</v>
      </c>
      <c r="K8" s="257" t="s">
        <v>531</v>
      </c>
      <c r="L8" s="257" t="s">
        <v>531</v>
      </c>
      <c r="M8" s="257" t="s">
        <v>531</v>
      </c>
      <c r="N8" s="257" t="s">
        <v>531</v>
      </c>
      <c r="O8" s="257" t="s">
        <v>531</v>
      </c>
      <c r="P8" s="257" t="s">
        <v>531</v>
      </c>
      <c r="Q8" s="257" t="s">
        <v>531</v>
      </c>
      <c r="R8" s="257" t="s">
        <v>531</v>
      </c>
      <c r="S8" s="257" t="s">
        <v>531</v>
      </c>
      <c r="T8" s="257" t="s">
        <v>531</v>
      </c>
      <c r="U8" s="257" t="s">
        <v>531</v>
      </c>
      <c r="V8" s="257" t="s">
        <v>531</v>
      </c>
      <c r="W8" s="257" t="s">
        <v>531</v>
      </c>
      <c r="X8" s="257" t="s">
        <v>531</v>
      </c>
      <c r="Y8" s="257" t="s">
        <v>531</v>
      </c>
      <c r="Z8" s="258" t="s">
        <v>531</v>
      </c>
      <c r="AC8" s="268">
        <f>COUNTIF(B8:Z8,"O")</f>
        <v>21</v>
      </c>
      <c r="AD8" s="268">
        <f>COUNTIF(B8:Z8,"NC")</f>
        <v>4</v>
      </c>
    </row>
    <row r="9" spans="1:30" s="259" customFormat="1" ht="18.75" x14ac:dyDescent="0.3">
      <c r="A9" s="260" t="s">
        <v>503</v>
      </c>
      <c r="B9" s="261" t="s">
        <v>530</v>
      </c>
      <c r="C9" s="262" t="s">
        <v>530</v>
      </c>
      <c r="D9" s="262" t="s">
        <v>530</v>
      </c>
      <c r="E9" s="262" t="s">
        <v>530</v>
      </c>
      <c r="F9" s="262" t="s">
        <v>530</v>
      </c>
      <c r="G9" s="262" t="s">
        <v>531</v>
      </c>
      <c r="H9" s="262" t="s">
        <v>531</v>
      </c>
      <c r="I9" s="262" t="s">
        <v>531</v>
      </c>
      <c r="J9" s="262" t="s">
        <v>531</v>
      </c>
      <c r="K9" s="262" t="s">
        <v>531</v>
      </c>
      <c r="L9" s="262" t="s">
        <v>531</v>
      </c>
      <c r="M9" s="262" t="s">
        <v>531</v>
      </c>
      <c r="N9" s="262" t="s">
        <v>531</v>
      </c>
      <c r="O9" s="262" t="s">
        <v>531</v>
      </c>
      <c r="P9" s="262" t="s">
        <v>531</v>
      </c>
      <c r="Q9" s="262" t="s">
        <v>531</v>
      </c>
      <c r="R9" s="262" t="s">
        <v>531</v>
      </c>
      <c r="S9" s="262" t="s">
        <v>531</v>
      </c>
      <c r="T9" s="262" t="s">
        <v>531</v>
      </c>
      <c r="U9" s="262" t="s">
        <v>531</v>
      </c>
      <c r="V9" s="262" t="s">
        <v>531</v>
      </c>
      <c r="W9" s="262" t="s">
        <v>531</v>
      </c>
      <c r="X9" s="262" t="s">
        <v>531</v>
      </c>
      <c r="Y9" s="262" t="s">
        <v>531</v>
      </c>
      <c r="Z9" s="263" t="s">
        <v>531</v>
      </c>
      <c r="AC9" s="269">
        <f>COUNTIF(B9:Z9,"O")</f>
        <v>20</v>
      </c>
      <c r="AD9" s="269">
        <f>COUNTIF(B9:Z9,"NC")</f>
        <v>5</v>
      </c>
    </row>
    <row r="10" spans="1:30" s="259" customFormat="1" ht="18.75" x14ac:dyDescent="0.3">
      <c r="A10" s="260" t="s">
        <v>432</v>
      </c>
      <c r="B10" s="261" t="s">
        <v>531</v>
      </c>
      <c r="C10" s="262" t="s">
        <v>531</v>
      </c>
      <c r="D10" s="262" t="s">
        <v>531</v>
      </c>
      <c r="E10" s="262" t="s">
        <v>531</v>
      </c>
      <c r="F10" s="262" t="s">
        <v>531</v>
      </c>
      <c r="G10" s="262" t="s">
        <v>531</v>
      </c>
      <c r="H10" s="262" t="s">
        <v>531</v>
      </c>
      <c r="I10" s="262" t="s">
        <v>531</v>
      </c>
      <c r="J10" s="262" t="s">
        <v>531</v>
      </c>
      <c r="K10" s="262" t="s">
        <v>531</v>
      </c>
      <c r="L10" s="262" t="s">
        <v>531</v>
      </c>
      <c r="M10" s="262" t="s">
        <v>531</v>
      </c>
      <c r="N10" s="262" t="s">
        <v>531</v>
      </c>
      <c r="O10" s="262" t="s">
        <v>531</v>
      </c>
      <c r="P10" s="262" t="s">
        <v>531</v>
      </c>
      <c r="Q10" s="262" t="s">
        <v>531</v>
      </c>
      <c r="R10" s="262" t="s">
        <v>531</v>
      </c>
      <c r="S10" s="262" t="s">
        <v>531</v>
      </c>
      <c r="T10" s="262" t="s">
        <v>531</v>
      </c>
      <c r="U10" s="262" t="s">
        <v>531</v>
      </c>
      <c r="V10" s="262" t="s">
        <v>531</v>
      </c>
      <c r="W10" s="262" t="s">
        <v>531</v>
      </c>
      <c r="X10" s="262" t="s">
        <v>531</v>
      </c>
      <c r="Y10" s="262" t="s">
        <v>531</v>
      </c>
      <c r="Z10" s="263" t="s">
        <v>531</v>
      </c>
      <c r="AC10" s="269">
        <f>COUNTIF(B10:Z10,"O")</f>
        <v>25</v>
      </c>
      <c r="AD10" s="269">
        <f>COUNTIF(B10:Z10,"NC")</f>
        <v>0</v>
      </c>
    </row>
    <row r="11" spans="1:30" s="259" customFormat="1" ht="31.5" x14ac:dyDescent="0.3">
      <c r="A11" s="260" t="s">
        <v>467</v>
      </c>
      <c r="B11" s="261" t="s">
        <v>530</v>
      </c>
      <c r="C11" s="262" t="s">
        <v>530</v>
      </c>
      <c r="D11" s="262" t="s">
        <v>530</v>
      </c>
      <c r="E11" s="262" t="s">
        <v>530</v>
      </c>
      <c r="F11" s="262" t="s">
        <v>530</v>
      </c>
      <c r="G11" s="262" t="s">
        <v>531</v>
      </c>
      <c r="H11" s="262" t="s">
        <v>531</v>
      </c>
      <c r="I11" s="262" t="s">
        <v>531</v>
      </c>
      <c r="J11" s="262" t="s">
        <v>531</v>
      </c>
      <c r="K11" s="262" t="s">
        <v>531</v>
      </c>
      <c r="L11" s="262" t="s">
        <v>531</v>
      </c>
      <c r="M11" s="262" t="s">
        <v>531</v>
      </c>
      <c r="N11" s="262" t="s">
        <v>531</v>
      </c>
      <c r="O11" s="262" t="s">
        <v>531</v>
      </c>
      <c r="P11" s="262" t="s">
        <v>531</v>
      </c>
      <c r="Q11" s="262" t="s">
        <v>531</v>
      </c>
      <c r="R11" s="262" t="s">
        <v>531</v>
      </c>
      <c r="S11" s="262" t="s">
        <v>531</v>
      </c>
      <c r="T11" s="262" t="s">
        <v>531</v>
      </c>
      <c r="U11" s="262" t="s">
        <v>531</v>
      </c>
      <c r="V11" s="262" t="s">
        <v>531</v>
      </c>
      <c r="W11" s="262" t="s">
        <v>531</v>
      </c>
      <c r="X11" s="262" t="s">
        <v>531</v>
      </c>
      <c r="Y11" s="262" t="s">
        <v>531</v>
      </c>
      <c r="Z11" s="263" t="s">
        <v>531</v>
      </c>
      <c r="AC11" s="269">
        <f>COUNTIF(B11:Z11,"O")</f>
        <v>20</v>
      </c>
      <c r="AD11" s="269">
        <f>COUNTIF(B11:Z11,"NC")</f>
        <v>5</v>
      </c>
    </row>
    <row r="12" spans="1:30" s="259" customFormat="1" ht="32.25" thickBot="1" x14ac:dyDescent="0.35">
      <c r="A12" s="264" t="s">
        <v>468</v>
      </c>
      <c r="B12" s="265" t="s">
        <v>530</v>
      </c>
      <c r="C12" s="266" t="s">
        <v>530</v>
      </c>
      <c r="D12" s="266" t="s">
        <v>530</v>
      </c>
      <c r="E12" s="266" t="s">
        <v>530</v>
      </c>
      <c r="F12" s="266" t="s">
        <v>530</v>
      </c>
      <c r="G12" s="266" t="s">
        <v>531</v>
      </c>
      <c r="H12" s="266" t="s">
        <v>531</v>
      </c>
      <c r="I12" s="266" t="s">
        <v>531</v>
      </c>
      <c r="J12" s="266" t="s">
        <v>531</v>
      </c>
      <c r="K12" s="279" t="s">
        <v>537</v>
      </c>
      <c r="L12" s="279" t="s">
        <v>537</v>
      </c>
      <c r="M12" s="279" t="s">
        <v>537</v>
      </c>
      <c r="N12" s="279" t="s">
        <v>537</v>
      </c>
      <c r="O12" s="279" t="s">
        <v>537</v>
      </c>
      <c r="P12" s="279" t="s">
        <v>537</v>
      </c>
      <c r="Q12" s="266" t="s">
        <v>531</v>
      </c>
      <c r="R12" s="279" t="s">
        <v>537</v>
      </c>
      <c r="S12" s="279" t="s">
        <v>537</v>
      </c>
      <c r="T12" s="279" t="s">
        <v>537</v>
      </c>
      <c r="U12" s="279" t="s">
        <v>537</v>
      </c>
      <c r="V12" s="279" t="s">
        <v>537</v>
      </c>
      <c r="W12" s="279" t="s">
        <v>537</v>
      </c>
      <c r="X12" s="279" t="s">
        <v>537</v>
      </c>
      <c r="Y12" s="279" t="s">
        <v>537</v>
      </c>
      <c r="Z12" s="282" t="s">
        <v>537</v>
      </c>
      <c r="AC12" s="270">
        <f>COUNTIF(B12:Z12,"O")</f>
        <v>5</v>
      </c>
      <c r="AD12" s="270">
        <f>COUNTIF(B12:Z12,"NC")</f>
        <v>5</v>
      </c>
    </row>
    <row r="13" spans="1:30" s="275" customFormat="1" ht="19.5" thickBot="1" x14ac:dyDescent="0.35">
      <c r="A13" s="267" t="s">
        <v>532</v>
      </c>
      <c r="B13" s="271">
        <f>COUNTIF(B8:B12,"O")</f>
        <v>2</v>
      </c>
      <c r="C13" s="272">
        <f t="shared" ref="C13:Z13" si="0">COUNTIF(C8:C12,"O")</f>
        <v>1</v>
      </c>
      <c r="D13" s="272">
        <f t="shared" si="0"/>
        <v>1</v>
      </c>
      <c r="E13" s="272">
        <f t="shared" si="0"/>
        <v>1</v>
      </c>
      <c r="F13" s="272">
        <f t="shared" si="0"/>
        <v>1</v>
      </c>
      <c r="G13" s="272">
        <f t="shared" si="0"/>
        <v>5</v>
      </c>
      <c r="H13" s="272">
        <f t="shared" si="0"/>
        <v>5</v>
      </c>
      <c r="I13" s="272">
        <f t="shared" si="0"/>
        <v>5</v>
      </c>
      <c r="J13" s="272">
        <f t="shared" si="0"/>
        <v>5</v>
      </c>
      <c r="K13" s="272">
        <f t="shared" si="0"/>
        <v>4</v>
      </c>
      <c r="L13" s="272">
        <f t="shared" si="0"/>
        <v>4</v>
      </c>
      <c r="M13" s="272">
        <f t="shared" si="0"/>
        <v>4</v>
      </c>
      <c r="N13" s="272">
        <f t="shared" si="0"/>
        <v>4</v>
      </c>
      <c r="O13" s="272">
        <f t="shared" si="0"/>
        <v>4</v>
      </c>
      <c r="P13" s="272">
        <f t="shared" si="0"/>
        <v>4</v>
      </c>
      <c r="Q13" s="272">
        <f t="shared" si="0"/>
        <v>5</v>
      </c>
      <c r="R13" s="272">
        <f t="shared" si="0"/>
        <v>4</v>
      </c>
      <c r="S13" s="272">
        <f t="shared" si="0"/>
        <v>4</v>
      </c>
      <c r="T13" s="272">
        <f t="shared" si="0"/>
        <v>4</v>
      </c>
      <c r="U13" s="272">
        <f t="shared" si="0"/>
        <v>4</v>
      </c>
      <c r="V13" s="272">
        <f t="shared" si="0"/>
        <v>4</v>
      </c>
      <c r="W13" s="272">
        <f t="shared" si="0"/>
        <v>4</v>
      </c>
      <c r="X13" s="272">
        <f t="shared" si="0"/>
        <v>4</v>
      </c>
      <c r="Y13" s="272">
        <f t="shared" si="0"/>
        <v>4</v>
      </c>
      <c r="Z13" s="273">
        <f t="shared" si="0"/>
        <v>4</v>
      </c>
      <c r="AA13" s="274">
        <f>SUM(B13:Z13)</f>
        <v>91</v>
      </c>
      <c r="AC13" s="267">
        <f>SUM(AC8:AC12)</f>
        <v>91</v>
      </c>
      <c r="AD13" s="267">
        <f>SUM(AD8:AD12)</f>
        <v>19</v>
      </c>
    </row>
    <row r="14" spans="1:30" s="275" customFormat="1" ht="19.5" thickBot="1" x14ac:dyDescent="0.35">
      <c r="A14" s="267" t="s">
        <v>533</v>
      </c>
      <c r="B14" s="271">
        <f>COUNTIF(B8:B12,"NC")</f>
        <v>3</v>
      </c>
      <c r="C14" s="272">
        <f t="shared" ref="C14:Z14" si="1">COUNTIF(C8:C12,"NC")</f>
        <v>4</v>
      </c>
      <c r="D14" s="272">
        <f t="shared" si="1"/>
        <v>4</v>
      </c>
      <c r="E14" s="272">
        <f t="shared" si="1"/>
        <v>4</v>
      </c>
      <c r="F14" s="272">
        <f t="shared" si="1"/>
        <v>4</v>
      </c>
      <c r="G14" s="272">
        <f>COUNTIF(G8:G12,"NC")</f>
        <v>0</v>
      </c>
      <c r="H14" s="272">
        <f t="shared" si="1"/>
        <v>0</v>
      </c>
      <c r="I14" s="272">
        <f t="shared" si="1"/>
        <v>0</v>
      </c>
      <c r="J14" s="272">
        <f t="shared" si="1"/>
        <v>0</v>
      </c>
      <c r="K14" s="272">
        <f t="shared" si="1"/>
        <v>0</v>
      </c>
      <c r="L14" s="272">
        <f t="shared" si="1"/>
        <v>0</v>
      </c>
      <c r="M14" s="272">
        <f t="shared" si="1"/>
        <v>0</v>
      </c>
      <c r="N14" s="272">
        <f t="shared" si="1"/>
        <v>0</v>
      </c>
      <c r="O14" s="272">
        <f t="shared" si="1"/>
        <v>0</v>
      </c>
      <c r="P14" s="272">
        <f t="shared" si="1"/>
        <v>0</v>
      </c>
      <c r="Q14" s="272">
        <f t="shared" si="1"/>
        <v>0</v>
      </c>
      <c r="R14" s="272">
        <f t="shared" si="1"/>
        <v>0</v>
      </c>
      <c r="S14" s="272">
        <f t="shared" si="1"/>
        <v>0</v>
      </c>
      <c r="T14" s="272">
        <f t="shared" si="1"/>
        <v>0</v>
      </c>
      <c r="U14" s="272">
        <f t="shared" si="1"/>
        <v>0</v>
      </c>
      <c r="V14" s="272">
        <f t="shared" si="1"/>
        <v>0</v>
      </c>
      <c r="W14" s="272">
        <f t="shared" si="1"/>
        <v>0</v>
      </c>
      <c r="X14" s="272">
        <f t="shared" si="1"/>
        <v>0</v>
      </c>
      <c r="Y14" s="272">
        <f t="shared" si="1"/>
        <v>0</v>
      </c>
      <c r="Z14" s="273">
        <f t="shared" si="1"/>
        <v>0</v>
      </c>
      <c r="AA14" s="274">
        <f>SUM(B14:Z14)</f>
        <v>19</v>
      </c>
    </row>
    <row r="15" spans="1:30" ht="7.5" customHeight="1" x14ac:dyDescent="0.25"/>
    <row r="16" spans="1:30" ht="23.25" thickBot="1" x14ac:dyDescent="0.35">
      <c r="A16" s="530" t="s">
        <v>536</v>
      </c>
      <c r="B16" s="530"/>
      <c r="C16" s="530"/>
      <c r="D16" s="530"/>
      <c r="E16" s="530"/>
      <c r="F16" s="530"/>
      <c r="G16" s="530"/>
      <c r="H16" s="530"/>
      <c r="I16" s="530"/>
      <c r="J16" s="530"/>
      <c r="K16" s="530"/>
      <c r="L16" s="530"/>
      <c r="M16" s="530"/>
      <c r="N16" s="530"/>
      <c r="O16" s="530"/>
      <c r="P16" s="530"/>
      <c r="Q16" s="530"/>
      <c r="R16" s="530"/>
      <c r="S16" s="530"/>
      <c r="T16" s="530"/>
      <c r="U16" s="530"/>
      <c r="V16" s="530"/>
      <c r="W16" s="530"/>
      <c r="X16" s="530"/>
      <c r="Y16" s="530"/>
      <c r="Z16" s="530"/>
      <c r="AA16" s="530"/>
      <c r="AB16" s="530"/>
      <c r="AC16" s="530"/>
      <c r="AD16" s="530"/>
    </row>
    <row r="17" spans="1:30" s="33" customFormat="1" ht="14.25" x14ac:dyDescent="0.2">
      <c r="A17" s="527" t="s">
        <v>501</v>
      </c>
      <c r="B17" s="531" t="s">
        <v>529</v>
      </c>
      <c r="C17" s="532"/>
      <c r="D17" s="532"/>
      <c r="E17" s="532"/>
      <c r="F17" s="532"/>
      <c r="G17" s="532"/>
      <c r="H17" s="532"/>
      <c r="I17" s="532"/>
      <c r="J17" s="532"/>
      <c r="K17" s="532"/>
      <c r="L17" s="532"/>
      <c r="M17" s="532"/>
      <c r="N17" s="532"/>
      <c r="O17" s="532"/>
      <c r="P17" s="532"/>
      <c r="Q17" s="532"/>
      <c r="R17" s="532"/>
      <c r="S17" s="532"/>
      <c r="T17" s="532"/>
      <c r="U17" s="532"/>
      <c r="V17" s="532"/>
      <c r="W17" s="532"/>
      <c r="X17" s="532"/>
      <c r="Y17" s="532"/>
      <c r="Z17" s="533"/>
      <c r="AC17" s="527" t="s">
        <v>534</v>
      </c>
      <c r="AD17" s="527" t="s">
        <v>530</v>
      </c>
    </row>
    <row r="18" spans="1:30" s="33" customFormat="1" thickBot="1" x14ac:dyDescent="0.25">
      <c r="A18" s="528"/>
      <c r="B18" s="252" t="s">
        <v>504</v>
      </c>
      <c r="C18" s="253" t="s">
        <v>505</v>
      </c>
      <c r="D18" s="253" t="s">
        <v>506</v>
      </c>
      <c r="E18" s="253" t="s">
        <v>507</v>
      </c>
      <c r="F18" s="253" t="s">
        <v>508</v>
      </c>
      <c r="G18" s="253" t="s">
        <v>509</v>
      </c>
      <c r="H18" s="253" t="s">
        <v>510</v>
      </c>
      <c r="I18" s="253" t="s">
        <v>511</v>
      </c>
      <c r="J18" s="253" t="s">
        <v>512</v>
      </c>
      <c r="K18" s="253" t="s">
        <v>513</v>
      </c>
      <c r="L18" s="253" t="s">
        <v>514</v>
      </c>
      <c r="M18" s="253" t="s">
        <v>515</v>
      </c>
      <c r="N18" s="253" t="s">
        <v>516</v>
      </c>
      <c r="O18" s="253" t="s">
        <v>517</v>
      </c>
      <c r="P18" s="253" t="s">
        <v>518</v>
      </c>
      <c r="Q18" s="253" t="s">
        <v>519</v>
      </c>
      <c r="R18" s="253" t="s">
        <v>520</v>
      </c>
      <c r="S18" s="253" t="s">
        <v>521</v>
      </c>
      <c r="T18" s="253" t="s">
        <v>522</v>
      </c>
      <c r="U18" s="253" t="s">
        <v>523</v>
      </c>
      <c r="V18" s="253" t="s">
        <v>524</v>
      </c>
      <c r="W18" s="253" t="s">
        <v>525</v>
      </c>
      <c r="X18" s="253" t="s">
        <v>526</v>
      </c>
      <c r="Y18" s="253" t="s">
        <v>527</v>
      </c>
      <c r="Z18" s="254" t="s">
        <v>528</v>
      </c>
      <c r="AC18" s="528"/>
      <c r="AD18" s="528"/>
    </row>
    <row r="19" spans="1:30" s="259" customFormat="1" ht="18.75" x14ac:dyDescent="0.3">
      <c r="A19" s="255" t="s">
        <v>430</v>
      </c>
      <c r="B19" s="280" t="s">
        <v>537</v>
      </c>
      <c r="C19" s="281" t="s">
        <v>537</v>
      </c>
      <c r="D19" s="257" t="s">
        <v>531</v>
      </c>
      <c r="E19" s="257" t="s">
        <v>530</v>
      </c>
      <c r="F19" s="281" t="s">
        <v>537</v>
      </c>
      <c r="G19" s="281" t="s">
        <v>537</v>
      </c>
      <c r="H19" s="257" t="s">
        <v>531</v>
      </c>
      <c r="I19" s="281" t="s">
        <v>537</v>
      </c>
      <c r="J19" s="281" t="s">
        <v>537</v>
      </c>
      <c r="K19" s="257" t="s">
        <v>531</v>
      </c>
      <c r="L19" s="281" t="s">
        <v>537</v>
      </c>
      <c r="M19" s="281" t="s">
        <v>537</v>
      </c>
      <c r="N19" s="281" t="s">
        <v>537</v>
      </c>
      <c r="O19" s="281" t="s">
        <v>537</v>
      </c>
      <c r="P19" s="257" t="s">
        <v>531</v>
      </c>
      <c r="Q19" s="281" t="s">
        <v>537</v>
      </c>
      <c r="R19" s="281" t="s">
        <v>537</v>
      </c>
      <c r="S19" s="281" t="s">
        <v>537</v>
      </c>
      <c r="T19" s="257" t="s">
        <v>531</v>
      </c>
      <c r="U19" s="281" t="s">
        <v>537</v>
      </c>
      <c r="V19" s="257" t="s">
        <v>530</v>
      </c>
      <c r="W19" s="257" t="s">
        <v>530</v>
      </c>
      <c r="X19" s="257" t="s">
        <v>531</v>
      </c>
      <c r="Y19" s="257" t="s">
        <v>531</v>
      </c>
      <c r="Z19" s="282" t="s">
        <v>537</v>
      </c>
      <c r="AC19" s="268">
        <f>COUNTIF(B19:Z19,"O")</f>
        <v>7</v>
      </c>
      <c r="AD19" s="268">
        <f>COUNTIF(B19:Z19,"NC")</f>
        <v>3</v>
      </c>
    </row>
    <row r="20" spans="1:30" s="259" customFormat="1" ht="18.75" x14ac:dyDescent="0.3">
      <c r="A20" s="260" t="s">
        <v>503</v>
      </c>
      <c r="B20" s="261" t="s">
        <v>531</v>
      </c>
      <c r="C20" s="283" t="s">
        <v>537</v>
      </c>
      <c r="D20" s="262" t="s">
        <v>531</v>
      </c>
      <c r="E20" s="262" t="s">
        <v>531</v>
      </c>
      <c r="F20" s="283" t="s">
        <v>537</v>
      </c>
      <c r="G20" s="283" t="s">
        <v>537</v>
      </c>
      <c r="H20" s="262" t="s">
        <v>531</v>
      </c>
      <c r="I20" s="283" t="s">
        <v>537</v>
      </c>
      <c r="J20" s="283" t="s">
        <v>537</v>
      </c>
      <c r="K20" s="262" t="s">
        <v>531</v>
      </c>
      <c r="L20" s="262" t="s">
        <v>531</v>
      </c>
      <c r="M20" s="283" t="s">
        <v>537</v>
      </c>
      <c r="N20" s="262" t="s">
        <v>531</v>
      </c>
      <c r="O20" s="262" t="s">
        <v>531</v>
      </c>
      <c r="P20" s="283" t="s">
        <v>537</v>
      </c>
      <c r="Q20" s="262" t="s">
        <v>531</v>
      </c>
      <c r="R20" s="283" t="s">
        <v>537</v>
      </c>
      <c r="S20" s="262" t="s">
        <v>530</v>
      </c>
      <c r="T20" s="283" t="s">
        <v>537</v>
      </c>
      <c r="U20" s="283" t="s">
        <v>537</v>
      </c>
      <c r="V20" s="262" t="s">
        <v>531</v>
      </c>
      <c r="W20" s="262" t="s">
        <v>530</v>
      </c>
      <c r="X20" s="262" t="s">
        <v>531</v>
      </c>
      <c r="Y20" s="262" t="s">
        <v>531</v>
      </c>
      <c r="Z20" s="282" t="s">
        <v>537</v>
      </c>
      <c r="AC20" s="269">
        <f>COUNTIF(B20:Z20,"O")</f>
        <v>12</v>
      </c>
      <c r="AD20" s="269">
        <f>COUNTIF(B20:Z20,"NC")</f>
        <v>2</v>
      </c>
    </row>
    <row r="21" spans="1:30" s="259" customFormat="1" ht="18.75" x14ac:dyDescent="0.3">
      <c r="A21" s="260" t="s">
        <v>432</v>
      </c>
      <c r="B21" s="261" t="s">
        <v>531</v>
      </c>
      <c r="C21" s="262" t="s">
        <v>531</v>
      </c>
      <c r="D21" s="262" t="s">
        <v>531</v>
      </c>
      <c r="E21" s="262" t="s">
        <v>531</v>
      </c>
      <c r="F21" s="262" t="s">
        <v>531</v>
      </c>
      <c r="G21" s="262" t="s">
        <v>531</v>
      </c>
      <c r="H21" s="262" t="s">
        <v>531</v>
      </c>
      <c r="I21" s="262" t="s">
        <v>531</v>
      </c>
      <c r="J21" s="262" t="s">
        <v>531</v>
      </c>
      <c r="K21" s="262" t="s">
        <v>531</v>
      </c>
      <c r="L21" s="262" t="s">
        <v>531</v>
      </c>
      <c r="M21" s="283" t="s">
        <v>537</v>
      </c>
      <c r="N21" s="262" t="s">
        <v>531</v>
      </c>
      <c r="O21" s="262" t="s">
        <v>531</v>
      </c>
      <c r="P21" s="262" t="s">
        <v>531</v>
      </c>
      <c r="Q21" s="262" t="s">
        <v>531</v>
      </c>
      <c r="R21" s="262" t="s">
        <v>531</v>
      </c>
      <c r="S21" s="262" t="s">
        <v>531</v>
      </c>
      <c r="T21" s="262" t="s">
        <v>531</v>
      </c>
      <c r="U21" s="283" t="s">
        <v>537</v>
      </c>
      <c r="V21" s="262" t="s">
        <v>531</v>
      </c>
      <c r="W21" s="262" t="s">
        <v>531</v>
      </c>
      <c r="X21" s="262" t="s">
        <v>530</v>
      </c>
      <c r="Y21" s="262" t="s">
        <v>531</v>
      </c>
      <c r="Z21" s="263" t="s">
        <v>530</v>
      </c>
      <c r="AC21" s="269">
        <f>COUNTIF(B21:Z21,"O")</f>
        <v>21</v>
      </c>
      <c r="AD21" s="269">
        <f>COUNTIF(B21:Z21,"NC")</f>
        <v>2</v>
      </c>
    </row>
    <row r="22" spans="1:30" s="259" customFormat="1" ht="31.5" x14ac:dyDescent="0.3">
      <c r="A22" s="260" t="s">
        <v>467</v>
      </c>
      <c r="B22" s="261" t="s">
        <v>531</v>
      </c>
      <c r="C22" s="283" t="s">
        <v>537</v>
      </c>
      <c r="D22" s="262" t="s">
        <v>531</v>
      </c>
      <c r="E22" s="262" t="s">
        <v>531</v>
      </c>
      <c r="F22" s="283" t="s">
        <v>537</v>
      </c>
      <c r="G22" s="283" t="s">
        <v>537</v>
      </c>
      <c r="H22" s="262" t="s">
        <v>531</v>
      </c>
      <c r="I22" s="262" t="s">
        <v>531</v>
      </c>
      <c r="J22" s="262" t="s">
        <v>531</v>
      </c>
      <c r="K22" s="262" t="s">
        <v>531</v>
      </c>
      <c r="L22" s="283" t="s">
        <v>537</v>
      </c>
      <c r="M22" s="262" t="s">
        <v>531</v>
      </c>
      <c r="N22" s="262" t="s">
        <v>531</v>
      </c>
      <c r="O22" s="262" t="s">
        <v>531</v>
      </c>
      <c r="P22" s="262" t="s">
        <v>531</v>
      </c>
      <c r="Q22" s="262" t="s">
        <v>531</v>
      </c>
      <c r="R22" s="262" t="s">
        <v>531</v>
      </c>
      <c r="S22" s="262" t="s">
        <v>531</v>
      </c>
      <c r="T22" s="262" t="s">
        <v>530</v>
      </c>
      <c r="U22" s="262" t="s">
        <v>531</v>
      </c>
      <c r="V22" s="262" t="s">
        <v>531</v>
      </c>
      <c r="W22" s="262" t="s">
        <v>530</v>
      </c>
      <c r="X22" s="262" t="s">
        <v>530</v>
      </c>
      <c r="Y22" s="262" t="s">
        <v>531</v>
      </c>
      <c r="Z22" s="263" t="s">
        <v>531</v>
      </c>
      <c r="AC22" s="269">
        <f>COUNTIF(B22:Z22,"O")</f>
        <v>18</v>
      </c>
      <c r="AD22" s="269">
        <f>COUNTIF(B22:Z22,"NC")</f>
        <v>3</v>
      </c>
    </row>
    <row r="23" spans="1:30" s="259" customFormat="1" ht="32.25" thickBot="1" x14ac:dyDescent="0.35">
      <c r="A23" s="264" t="s">
        <v>468</v>
      </c>
      <c r="B23" s="284" t="s">
        <v>537</v>
      </c>
      <c r="C23" s="279" t="s">
        <v>537</v>
      </c>
      <c r="D23" s="266" t="s">
        <v>531</v>
      </c>
      <c r="E23" s="266" t="s">
        <v>531</v>
      </c>
      <c r="F23" s="279" t="s">
        <v>537</v>
      </c>
      <c r="G23" s="279" t="s">
        <v>537</v>
      </c>
      <c r="H23" s="279" t="s">
        <v>537</v>
      </c>
      <c r="I23" s="279" t="s">
        <v>537</v>
      </c>
      <c r="J23" s="266" t="s">
        <v>531</v>
      </c>
      <c r="K23" s="279" t="s">
        <v>537</v>
      </c>
      <c r="L23" s="279" t="s">
        <v>537</v>
      </c>
      <c r="M23" s="279" t="s">
        <v>537</v>
      </c>
      <c r="N23" s="279" t="s">
        <v>537</v>
      </c>
      <c r="O23" s="266" t="s">
        <v>531</v>
      </c>
      <c r="P23" s="266" t="s">
        <v>531</v>
      </c>
      <c r="Q23" s="279" t="s">
        <v>537</v>
      </c>
      <c r="R23" s="279" t="s">
        <v>537</v>
      </c>
      <c r="S23" s="279" t="s">
        <v>537</v>
      </c>
      <c r="T23" s="279" t="s">
        <v>537</v>
      </c>
      <c r="U23" s="279" t="s">
        <v>537</v>
      </c>
      <c r="V23" s="279" t="s">
        <v>537</v>
      </c>
      <c r="W23" s="266" t="s">
        <v>531</v>
      </c>
      <c r="X23" s="266" t="s">
        <v>531</v>
      </c>
      <c r="Y23" s="279" t="s">
        <v>537</v>
      </c>
      <c r="Z23" s="285" t="s">
        <v>537</v>
      </c>
      <c r="AC23" s="270">
        <f>COUNTIF(B23:Z23,"O")</f>
        <v>7</v>
      </c>
      <c r="AD23" s="270">
        <f>COUNTIF(B23:Z23,"NC")</f>
        <v>0</v>
      </c>
    </row>
    <row r="24" spans="1:30" s="275" customFormat="1" ht="19.5" thickBot="1" x14ac:dyDescent="0.35">
      <c r="A24" s="267" t="s">
        <v>532</v>
      </c>
      <c r="B24" s="271">
        <f>COUNTIF(B19:B23,"O")</f>
        <v>3</v>
      </c>
      <c r="C24" s="272">
        <f t="shared" ref="C24:Z24" si="2">COUNTIF(C19:C23,"O")</f>
        <v>1</v>
      </c>
      <c r="D24" s="272">
        <f t="shared" si="2"/>
        <v>5</v>
      </c>
      <c r="E24" s="272">
        <f t="shared" si="2"/>
        <v>4</v>
      </c>
      <c r="F24" s="272">
        <f t="shared" si="2"/>
        <v>1</v>
      </c>
      <c r="G24" s="272">
        <f t="shared" si="2"/>
        <v>1</v>
      </c>
      <c r="H24" s="272">
        <f t="shared" si="2"/>
        <v>4</v>
      </c>
      <c r="I24" s="272">
        <f t="shared" si="2"/>
        <v>2</v>
      </c>
      <c r="J24" s="272">
        <f t="shared" si="2"/>
        <v>3</v>
      </c>
      <c r="K24" s="272">
        <f t="shared" si="2"/>
        <v>4</v>
      </c>
      <c r="L24" s="272">
        <f t="shared" si="2"/>
        <v>2</v>
      </c>
      <c r="M24" s="272">
        <f t="shared" si="2"/>
        <v>1</v>
      </c>
      <c r="N24" s="272">
        <f t="shared" si="2"/>
        <v>3</v>
      </c>
      <c r="O24" s="272">
        <f t="shared" si="2"/>
        <v>4</v>
      </c>
      <c r="P24" s="272">
        <f t="shared" si="2"/>
        <v>4</v>
      </c>
      <c r="Q24" s="272">
        <f t="shared" si="2"/>
        <v>3</v>
      </c>
      <c r="R24" s="272">
        <f t="shared" si="2"/>
        <v>2</v>
      </c>
      <c r="S24" s="272">
        <f t="shared" si="2"/>
        <v>2</v>
      </c>
      <c r="T24" s="272">
        <f t="shared" si="2"/>
        <v>2</v>
      </c>
      <c r="U24" s="272">
        <f t="shared" si="2"/>
        <v>1</v>
      </c>
      <c r="V24" s="272">
        <f t="shared" si="2"/>
        <v>3</v>
      </c>
      <c r="W24" s="272">
        <f t="shared" si="2"/>
        <v>2</v>
      </c>
      <c r="X24" s="272">
        <f t="shared" si="2"/>
        <v>3</v>
      </c>
      <c r="Y24" s="272">
        <f t="shared" si="2"/>
        <v>4</v>
      </c>
      <c r="Z24" s="273">
        <f t="shared" si="2"/>
        <v>1</v>
      </c>
      <c r="AA24" s="274">
        <f>SUM(B24:Z24)</f>
        <v>65</v>
      </c>
      <c r="AC24" s="267">
        <f>SUM(AC19:AC23)</f>
        <v>65</v>
      </c>
      <c r="AD24" s="267">
        <f>SUM(AD19:AD23)</f>
        <v>10</v>
      </c>
    </row>
    <row r="25" spans="1:30" s="275" customFormat="1" ht="19.5" thickBot="1" x14ac:dyDescent="0.35">
      <c r="A25" s="267" t="s">
        <v>533</v>
      </c>
      <c r="B25" s="271">
        <f>COUNTIF(B19:B23,"NC")</f>
        <v>0</v>
      </c>
      <c r="C25" s="272">
        <f t="shared" ref="C25:Z25" si="3">COUNTIF(C19:C23,"NC")</f>
        <v>0</v>
      </c>
      <c r="D25" s="272">
        <f t="shared" si="3"/>
        <v>0</v>
      </c>
      <c r="E25" s="272">
        <f t="shared" si="3"/>
        <v>1</v>
      </c>
      <c r="F25" s="272">
        <f t="shared" si="3"/>
        <v>0</v>
      </c>
      <c r="G25" s="272">
        <f t="shared" si="3"/>
        <v>0</v>
      </c>
      <c r="H25" s="272">
        <f t="shared" si="3"/>
        <v>0</v>
      </c>
      <c r="I25" s="272">
        <f t="shared" si="3"/>
        <v>0</v>
      </c>
      <c r="J25" s="272">
        <f t="shared" si="3"/>
        <v>0</v>
      </c>
      <c r="K25" s="272">
        <f t="shared" si="3"/>
        <v>0</v>
      </c>
      <c r="L25" s="272">
        <f t="shared" si="3"/>
        <v>0</v>
      </c>
      <c r="M25" s="272">
        <f t="shared" si="3"/>
        <v>0</v>
      </c>
      <c r="N25" s="272">
        <f t="shared" si="3"/>
        <v>0</v>
      </c>
      <c r="O25" s="272">
        <f t="shared" si="3"/>
        <v>0</v>
      </c>
      <c r="P25" s="272">
        <f t="shared" si="3"/>
        <v>0</v>
      </c>
      <c r="Q25" s="272">
        <f t="shared" si="3"/>
        <v>0</v>
      </c>
      <c r="R25" s="272">
        <f t="shared" si="3"/>
        <v>0</v>
      </c>
      <c r="S25" s="272">
        <f t="shared" si="3"/>
        <v>1</v>
      </c>
      <c r="T25" s="272">
        <f t="shared" si="3"/>
        <v>1</v>
      </c>
      <c r="U25" s="272">
        <f t="shared" si="3"/>
        <v>0</v>
      </c>
      <c r="V25" s="272">
        <f t="shared" si="3"/>
        <v>1</v>
      </c>
      <c r="W25" s="272">
        <f t="shared" si="3"/>
        <v>3</v>
      </c>
      <c r="X25" s="272">
        <f t="shared" si="3"/>
        <v>2</v>
      </c>
      <c r="Y25" s="272">
        <f t="shared" si="3"/>
        <v>0</v>
      </c>
      <c r="Z25" s="273">
        <f t="shared" si="3"/>
        <v>1</v>
      </c>
      <c r="AA25" s="274">
        <f>SUM(B25:Z25)</f>
        <v>10</v>
      </c>
    </row>
    <row r="27" spans="1:30" ht="23.25" thickBot="1" x14ac:dyDescent="0.35">
      <c r="A27" s="530" t="s">
        <v>551</v>
      </c>
      <c r="B27" s="530"/>
      <c r="C27" s="530"/>
      <c r="D27" s="530"/>
      <c r="E27" s="530"/>
      <c r="F27" s="530"/>
      <c r="G27" s="530"/>
      <c r="H27" s="530"/>
      <c r="I27" s="530"/>
      <c r="J27" s="530"/>
      <c r="K27" s="530"/>
      <c r="L27" s="530"/>
      <c r="M27" s="530"/>
      <c r="N27" s="530"/>
      <c r="O27" s="530"/>
      <c r="P27" s="530"/>
      <c r="Q27" s="530"/>
      <c r="R27" s="530"/>
      <c r="S27" s="530"/>
      <c r="T27" s="530"/>
      <c r="U27" s="530"/>
      <c r="V27" s="530"/>
      <c r="W27" s="530"/>
      <c r="X27" s="530"/>
      <c r="Y27" s="530"/>
      <c r="Z27" s="530"/>
      <c r="AA27" s="530"/>
      <c r="AB27" s="530"/>
      <c r="AC27" s="530"/>
      <c r="AD27" s="530"/>
    </row>
    <row r="28" spans="1:30" s="33" customFormat="1" ht="14.25" x14ac:dyDescent="0.2">
      <c r="A28" s="527" t="s">
        <v>501</v>
      </c>
      <c r="B28" s="531" t="s">
        <v>529</v>
      </c>
      <c r="C28" s="532"/>
      <c r="D28" s="532"/>
      <c r="E28" s="532"/>
      <c r="F28" s="532"/>
      <c r="G28" s="532"/>
      <c r="H28" s="532"/>
      <c r="I28" s="532"/>
      <c r="J28" s="532"/>
      <c r="K28" s="532"/>
      <c r="L28" s="532"/>
      <c r="M28" s="532"/>
      <c r="N28" s="532"/>
      <c r="O28" s="532"/>
      <c r="P28" s="532"/>
      <c r="Q28" s="532"/>
      <c r="R28" s="532"/>
      <c r="S28" s="532"/>
      <c r="T28" s="532"/>
      <c r="U28" s="532"/>
      <c r="V28" s="532"/>
      <c r="W28" s="532"/>
      <c r="X28" s="532"/>
      <c r="Y28" s="532"/>
      <c r="Z28" s="533"/>
      <c r="AC28" s="527" t="s">
        <v>534</v>
      </c>
      <c r="AD28" s="527" t="s">
        <v>530</v>
      </c>
    </row>
    <row r="29" spans="1:30" s="33" customFormat="1" thickBot="1" x14ac:dyDescent="0.25">
      <c r="A29" s="528"/>
      <c r="B29" s="252" t="s">
        <v>504</v>
      </c>
      <c r="C29" s="253" t="s">
        <v>505</v>
      </c>
      <c r="D29" s="253" t="s">
        <v>506</v>
      </c>
      <c r="E29" s="253" t="s">
        <v>507</v>
      </c>
      <c r="F29" s="253" t="s">
        <v>508</v>
      </c>
      <c r="G29" s="253" t="s">
        <v>509</v>
      </c>
      <c r="H29" s="253" t="s">
        <v>510</v>
      </c>
      <c r="I29" s="253" t="s">
        <v>511</v>
      </c>
      <c r="J29" s="253" t="s">
        <v>512</v>
      </c>
      <c r="K29" s="253" t="s">
        <v>513</v>
      </c>
      <c r="L29" s="253" t="s">
        <v>514</v>
      </c>
      <c r="M29" s="253" t="s">
        <v>515</v>
      </c>
      <c r="N29" s="253" t="s">
        <v>516</v>
      </c>
      <c r="O29" s="253" t="s">
        <v>517</v>
      </c>
      <c r="P29" s="253" t="s">
        <v>518</v>
      </c>
      <c r="Q29" s="253" t="s">
        <v>519</v>
      </c>
      <c r="R29" s="253" t="s">
        <v>520</v>
      </c>
      <c r="S29" s="253" t="s">
        <v>521</v>
      </c>
      <c r="T29" s="253" t="s">
        <v>522</v>
      </c>
      <c r="U29" s="253" t="s">
        <v>523</v>
      </c>
      <c r="V29" s="253" t="s">
        <v>524</v>
      </c>
      <c r="W29" s="253" t="s">
        <v>525</v>
      </c>
      <c r="X29" s="253" t="s">
        <v>526</v>
      </c>
      <c r="Y29" s="253" t="s">
        <v>527</v>
      </c>
      <c r="Z29" s="254" t="s">
        <v>528</v>
      </c>
      <c r="AC29" s="528"/>
      <c r="AD29" s="528"/>
    </row>
    <row r="30" spans="1:30" s="259" customFormat="1" ht="18.75" x14ac:dyDescent="0.3">
      <c r="A30" s="255" t="s">
        <v>430</v>
      </c>
      <c r="B30" s="280" t="s">
        <v>537</v>
      </c>
      <c r="C30" s="281" t="s">
        <v>537</v>
      </c>
      <c r="D30" s="281" t="s">
        <v>537</v>
      </c>
      <c r="E30" s="281" t="s">
        <v>537</v>
      </c>
      <c r="F30" s="281" t="s">
        <v>537</v>
      </c>
      <c r="G30" s="257" t="s">
        <v>530</v>
      </c>
      <c r="H30" s="281" t="s">
        <v>537</v>
      </c>
      <c r="I30" s="281" t="s">
        <v>537</v>
      </c>
      <c r="J30" s="281" t="s">
        <v>537</v>
      </c>
      <c r="K30" s="257" t="s">
        <v>531</v>
      </c>
      <c r="L30" s="281" t="s">
        <v>537</v>
      </c>
      <c r="M30" s="281" t="s">
        <v>537</v>
      </c>
      <c r="N30" s="281" t="s">
        <v>537</v>
      </c>
      <c r="O30" s="281" t="s">
        <v>537</v>
      </c>
      <c r="P30" s="281" t="s">
        <v>537</v>
      </c>
      <c r="Q30" s="281" t="s">
        <v>537</v>
      </c>
      <c r="R30" s="281" t="s">
        <v>537</v>
      </c>
      <c r="S30" s="281" t="s">
        <v>537</v>
      </c>
      <c r="T30" s="281" t="s">
        <v>537</v>
      </c>
      <c r="U30" s="281" t="s">
        <v>537</v>
      </c>
      <c r="V30" s="281" t="s">
        <v>537</v>
      </c>
      <c r="W30" s="281" t="s">
        <v>537</v>
      </c>
      <c r="X30" s="281" t="s">
        <v>537</v>
      </c>
      <c r="Y30" s="281" t="s">
        <v>537</v>
      </c>
      <c r="Z30" s="282" t="s">
        <v>537</v>
      </c>
      <c r="AC30" s="268">
        <f>COUNTIF(B30:Z30,"O")</f>
        <v>1</v>
      </c>
      <c r="AD30" s="268">
        <f>COUNTIF(B30:Z30,"NC")</f>
        <v>1</v>
      </c>
    </row>
    <row r="31" spans="1:30" s="259" customFormat="1" ht="18.75" x14ac:dyDescent="0.3">
      <c r="A31" s="260" t="s">
        <v>503</v>
      </c>
      <c r="B31" s="295" t="s">
        <v>537</v>
      </c>
      <c r="C31" s="262" t="s">
        <v>531</v>
      </c>
      <c r="D31" s="262" t="s">
        <v>531</v>
      </c>
      <c r="E31" s="283" t="s">
        <v>537</v>
      </c>
      <c r="F31" s="283" t="s">
        <v>537</v>
      </c>
      <c r="G31" s="283" t="s">
        <v>537</v>
      </c>
      <c r="H31" s="283" t="s">
        <v>537</v>
      </c>
      <c r="I31" s="262" t="s">
        <v>531</v>
      </c>
      <c r="J31" s="283" t="s">
        <v>537</v>
      </c>
      <c r="K31" s="283" t="s">
        <v>537</v>
      </c>
      <c r="L31" s="283" t="s">
        <v>537</v>
      </c>
      <c r="M31" s="283" t="s">
        <v>537</v>
      </c>
      <c r="N31" s="283" t="s">
        <v>537</v>
      </c>
      <c r="O31" s="283" t="s">
        <v>537</v>
      </c>
      <c r="P31" s="283" t="s">
        <v>537</v>
      </c>
      <c r="Q31" s="283" t="s">
        <v>537</v>
      </c>
      <c r="R31" s="283" t="s">
        <v>537</v>
      </c>
      <c r="S31" s="283" t="s">
        <v>537</v>
      </c>
      <c r="T31" s="283" t="s">
        <v>537</v>
      </c>
      <c r="U31" s="283" t="s">
        <v>537</v>
      </c>
      <c r="V31" s="283" t="s">
        <v>537</v>
      </c>
      <c r="W31" s="283" t="s">
        <v>537</v>
      </c>
      <c r="X31" s="283" t="s">
        <v>537</v>
      </c>
      <c r="Y31" s="283" t="s">
        <v>537</v>
      </c>
      <c r="Z31" s="282" t="s">
        <v>537</v>
      </c>
      <c r="AC31" s="269">
        <f>COUNTIF(B31:Z31,"O")</f>
        <v>3</v>
      </c>
      <c r="AD31" s="269">
        <f>COUNTIF(B31:Z31,"NC")</f>
        <v>0</v>
      </c>
    </row>
    <row r="32" spans="1:30" s="259" customFormat="1" ht="18.75" x14ac:dyDescent="0.3">
      <c r="A32" s="260" t="s">
        <v>432</v>
      </c>
      <c r="B32" s="261" t="s">
        <v>531</v>
      </c>
      <c r="C32" s="283" t="s">
        <v>537</v>
      </c>
      <c r="D32" s="262" t="s">
        <v>531</v>
      </c>
      <c r="E32" s="262" t="s">
        <v>531</v>
      </c>
      <c r="F32" s="262" t="s">
        <v>531</v>
      </c>
      <c r="G32" s="262" t="s">
        <v>531</v>
      </c>
      <c r="H32" s="262" t="s">
        <v>531</v>
      </c>
      <c r="I32" s="262" t="s">
        <v>531</v>
      </c>
      <c r="J32" s="262" t="s">
        <v>531</v>
      </c>
      <c r="K32" s="262" t="s">
        <v>531</v>
      </c>
      <c r="L32" s="262" t="s">
        <v>531</v>
      </c>
      <c r="M32" s="262" t="s">
        <v>531</v>
      </c>
      <c r="N32" s="262" t="s">
        <v>531</v>
      </c>
      <c r="O32" s="262" t="s">
        <v>531</v>
      </c>
      <c r="P32" s="262" t="s">
        <v>531</v>
      </c>
      <c r="Q32" s="262" t="s">
        <v>531</v>
      </c>
      <c r="R32" s="262" t="s">
        <v>531</v>
      </c>
      <c r="S32" s="283" t="s">
        <v>537</v>
      </c>
      <c r="T32" s="262" t="s">
        <v>531</v>
      </c>
      <c r="U32" s="262" t="s">
        <v>531</v>
      </c>
      <c r="V32" s="262" t="s">
        <v>531</v>
      </c>
      <c r="W32" s="262" t="s">
        <v>531</v>
      </c>
      <c r="X32" s="262" t="s">
        <v>531</v>
      </c>
      <c r="Y32" s="262" t="s">
        <v>531</v>
      </c>
      <c r="Z32" s="263" t="s">
        <v>537</v>
      </c>
      <c r="AC32" s="269">
        <f>COUNTIF(B32:Z32,"O")</f>
        <v>22</v>
      </c>
      <c r="AD32" s="269">
        <f>COUNTIF(B32:Z32,"NC")</f>
        <v>0</v>
      </c>
    </row>
    <row r="33" spans="1:30" s="259" customFormat="1" ht="31.5" x14ac:dyDescent="0.3">
      <c r="A33" s="260" t="s">
        <v>467</v>
      </c>
      <c r="B33" s="295" t="s">
        <v>537</v>
      </c>
      <c r="C33" s="283" t="s">
        <v>537</v>
      </c>
      <c r="D33" s="262" t="s">
        <v>531</v>
      </c>
      <c r="E33" s="283" t="s">
        <v>537</v>
      </c>
      <c r="F33" s="283" t="s">
        <v>537</v>
      </c>
      <c r="G33" s="283" t="s">
        <v>537</v>
      </c>
      <c r="H33" s="283" t="s">
        <v>537</v>
      </c>
      <c r="I33" s="283" t="s">
        <v>537</v>
      </c>
      <c r="J33" s="262" t="s">
        <v>531</v>
      </c>
      <c r="K33" s="262" t="s">
        <v>531</v>
      </c>
      <c r="L33" s="283" t="s">
        <v>537</v>
      </c>
      <c r="M33" s="283" t="s">
        <v>537</v>
      </c>
      <c r="N33" s="283" t="s">
        <v>537</v>
      </c>
      <c r="O33" s="283" t="s">
        <v>537</v>
      </c>
      <c r="P33" s="262" t="s">
        <v>531</v>
      </c>
      <c r="Q33" s="283" t="s">
        <v>537</v>
      </c>
      <c r="R33" s="283" t="s">
        <v>537</v>
      </c>
      <c r="S33" s="283" t="s">
        <v>537</v>
      </c>
      <c r="T33" s="283" t="s">
        <v>537</v>
      </c>
      <c r="U33" s="262" t="s">
        <v>531</v>
      </c>
      <c r="V33" s="262" t="s">
        <v>531</v>
      </c>
      <c r="W33" s="262" t="s">
        <v>531</v>
      </c>
      <c r="X33" s="262" t="s">
        <v>531</v>
      </c>
      <c r="Y33" s="262" t="s">
        <v>531</v>
      </c>
      <c r="Z33" s="263" t="s">
        <v>537</v>
      </c>
      <c r="AC33" s="269">
        <f>COUNTIF(B33:Z33,"O")</f>
        <v>9</v>
      </c>
      <c r="AD33" s="269">
        <f>COUNTIF(B33:Z33,"NC")</f>
        <v>0</v>
      </c>
    </row>
    <row r="34" spans="1:30" s="259" customFormat="1" ht="32.25" thickBot="1" x14ac:dyDescent="0.35">
      <c r="A34" s="264" t="s">
        <v>468</v>
      </c>
      <c r="B34" s="284" t="s">
        <v>537</v>
      </c>
      <c r="C34" s="279" t="s">
        <v>537</v>
      </c>
      <c r="D34" s="279" t="s">
        <v>537</v>
      </c>
      <c r="E34" s="279" t="s">
        <v>537</v>
      </c>
      <c r="F34" s="279" t="s">
        <v>537</v>
      </c>
      <c r="G34" s="279" t="s">
        <v>537</v>
      </c>
      <c r="H34" s="279" t="s">
        <v>537</v>
      </c>
      <c r="I34" s="279" t="s">
        <v>537</v>
      </c>
      <c r="J34" s="279" t="s">
        <v>537</v>
      </c>
      <c r="K34" s="279" t="s">
        <v>537</v>
      </c>
      <c r="L34" s="279" t="s">
        <v>537</v>
      </c>
      <c r="M34" s="279" t="s">
        <v>537</v>
      </c>
      <c r="N34" s="279" t="s">
        <v>537</v>
      </c>
      <c r="O34" s="279" t="s">
        <v>537</v>
      </c>
      <c r="P34" s="279" t="s">
        <v>537</v>
      </c>
      <c r="Q34" s="279" t="s">
        <v>537</v>
      </c>
      <c r="R34" s="279" t="s">
        <v>537</v>
      </c>
      <c r="S34" s="279" t="s">
        <v>537</v>
      </c>
      <c r="T34" s="279" t="s">
        <v>537</v>
      </c>
      <c r="U34" s="279" t="s">
        <v>537</v>
      </c>
      <c r="V34" s="279" t="s">
        <v>537</v>
      </c>
      <c r="W34" s="279" t="s">
        <v>537</v>
      </c>
      <c r="X34" s="279" t="s">
        <v>537</v>
      </c>
      <c r="Y34" s="279" t="s">
        <v>537</v>
      </c>
      <c r="Z34" s="285" t="s">
        <v>537</v>
      </c>
      <c r="AC34" s="270">
        <f>COUNTIF(B34:Z34,"O")</f>
        <v>0</v>
      </c>
      <c r="AD34" s="270">
        <f>COUNTIF(B34:Z34,"NC")</f>
        <v>0</v>
      </c>
    </row>
    <row r="35" spans="1:30" s="275" customFormat="1" ht="19.5" thickBot="1" x14ac:dyDescent="0.35">
      <c r="A35" s="267" t="s">
        <v>532</v>
      </c>
      <c r="B35" s="271">
        <f>COUNTIF(B30:B34,"O")</f>
        <v>1</v>
      </c>
      <c r="C35" s="272">
        <f t="shared" ref="C35:Z35" si="4">COUNTIF(C30:C34,"O")</f>
        <v>1</v>
      </c>
      <c r="D35" s="272">
        <f t="shared" si="4"/>
        <v>3</v>
      </c>
      <c r="E35" s="272">
        <f t="shared" si="4"/>
        <v>1</v>
      </c>
      <c r="F35" s="272">
        <f t="shared" si="4"/>
        <v>1</v>
      </c>
      <c r="G35" s="272">
        <f t="shared" si="4"/>
        <v>1</v>
      </c>
      <c r="H35" s="272">
        <f t="shared" si="4"/>
        <v>1</v>
      </c>
      <c r="I35" s="272">
        <f t="shared" si="4"/>
        <v>2</v>
      </c>
      <c r="J35" s="272">
        <f t="shared" si="4"/>
        <v>2</v>
      </c>
      <c r="K35" s="272">
        <f t="shared" si="4"/>
        <v>3</v>
      </c>
      <c r="L35" s="272">
        <f t="shared" si="4"/>
        <v>1</v>
      </c>
      <c r="M35" s="272">
        <f t="shared" si="4"/>
        <v>1</v>
      </c>
      <c r="N35" s="272">
        <f t="shared" si="4"/>
        <v>1</v>
      </c>
      <c r="O35" s="272">
        <f t="shared" si="4"/>
        <v>1</v>
      </c>
      <c r="P35" s="272">
        <f t="shared" si="4"/>
        <v>2</v>
      </c>
      <c r="Q35" s="272">
        <f t="shared" si="4"/>
        <v>1</v>
      </c>
      <c r="R35" s="272">
        <f t="shared" si="4"/>
        <v>1</v>
      </c>
      <c r="S35" s="272">
        <f t="shared" si="4"/>
        <v>0</v>
      </c>
      <c r="T35" s="272">
        <f t="shared" si="4"/>
        <v>1</v>
      </c>
      <c r="U35" s="272">
        <f t="shared" si="4"/>
        <v>2</v>
      </c>
      <c r="V35" s="272">
        <f t="shared" si="4"/>
        <v>2</v>
      </c>
      <c r="W35" s="272">
        <f t="shared" si="4"/>
        <v>2</v>
      </c>
      <c r="X35" s="272">
        <f t="shared" si="4"/>
        <v>2</v>
      </c>
      <c r="Y35" s="272">
        <f t="shared" si="4"/>
        <v>2</v>
      </c>
      <c r="Z35" s="273">
        <f t="shared" si="4"/>
        <v>0</v>
      </c>
      <c r="AA35" s="274">
        <f>SUM(B35:Z35)</f>
        <v>35</v>
      </c>
      <c r="AC35" s="267">
        <f>SUM(AC30:AC34)</f>
        <v>35</v>
      </c>
      <c r="AD35" s="267">
        <f>SUM(AD30:AD34)</f>
        <v>1</v>
      </c>
    </row>
    <row r="36" spans="1:30" s="275" customFormat="1" ht="19.5" thickBot="1" x14ac:dyDescent="0.35">
      <c r="A36" s="267" t="s">
        <v>533</v>
      </c>
      <c r="B36" s="271">
        <f>COUNTIF(B30:B34,"NC")</f>
        <v>0</v>
      </c>
      <c r="C36" s="272">
        <f t="shared" ref="C36:Z36" si="5">COUNTIF(C30:C34,"NC")</f>
        <v>0</v>
      </c>
      <c r="D36" s="272">
        <f t="shared" si="5"/>
        <v>0</v>
      </c>
      <c r="E36" s="272">
        <f t="shared" si="5"/>
        <v>0</v>
      </c>
      <c r="F36" s="272">
        <f t="shared" si="5"/>
        <v>0</v>
      </c>
      <c r="G36" s="272">
        <f t="shared" si="5"/>
        <v>1</v>
      </c>
      <c r="H36" s="272">
        <f t="shared" si="5"/>
        <v>0</v>
      </c>
      <c r="I36" s="272">
        <f t="shared" si="5"/>
        <v>0</v>
      </c>
      <c r="J36" s="272">
        <f t="shared" si="5"/>
        <v>0</v>
      </c>
      <c r="K36" s="272">
        <f t="shared" si="5"/>
        <v>0</v>
      </c>
      <c r="L36" s="272">
        <f t="shared" si="5"/>
        <v>0</v>
      </c>
      <c r="M36" s="272">
        <f t="shared" si="5"/>
        <v>0</v>
      </c>
      <c r="N36" s="272">
        <f t="shared" si="5"/>
        <v>0</v>
      </c>
      <c r="O36" s="272">
        <f t="shared" si="5"/>
        <v>0</v>
      </c>
      <c r="P36" s="272">
        <f t="shared" si="5"/>
        <v>0</v>
      </c>
      <c r="Q36" s="272">
        <f t="shared" si="5"/>
        <v>0</v>
      </c>
      <c r="R36" s="272">
        <f t="shared" si="5"/>
        <v>0</v>
      </c>
      <c r="S36" s="272">
        <f t="shared" si="5"/>
        <v>0</v>
      </c>
      <c r="T36" s="272">
        <f t="shared" si="5"/>
        <v>0</v>
      </c>
      <c r="U36" s="272">
        <f t="shared" si="5"/>
        <v>0</v>
      </c>
      <c r="V36" s="272">
        <f t="shared" si="5"/>
        <v>0</v>
      </c>
      <c r="W36" s="272">
        <f t="shared" si="5"/>
        <v>0</v>
      </c>
      <c r="X36" s="272">
        <f t="shared" si="5"/>
        <v>0</v>
      </c>
      <c r="Y36" s="272">
        <f t="shared" si="5"/>
        <v>0</v>
      </c>
      <c r="Z36" s="273">
        <f t="shared" si="5"/>
        <v>0</v>
      </c>
      <c r="AA36" s="274">
        <f>SUM(B36:Z36)</f>
        <v>1</v>
      </c>
    </row>
    <row r="38" spans="1:30" ht="15.75" thickBot="1" x14ac:dyDescent="0.3"/>
    <row r="39" spans="1:30" ht="30.75" customHeight="1" thickBot="1" x14ac:dyDescent="0.3">
      <c r="A39" s="538" t="s">
        <v>501</v>
      </c>
      <c r="B39" s="540" t="s">
        <v>546</v>
      </c>
      <c r="C39" s="541"/>
      <c r="D39" s="540" t="s">
        <v>545</v>
      </c>
      <c r="E39" s="541"/>
      <c r="F39" s="534" t="s">
        <v>552</v>
      </c>
      <c r="G39" s="535"/>
      <c r="H39" s="536" t="s">
        <v>539</v>
      </c>
      <c r="I39" s="537"/>
    </row>
    <row r="40" spans="1:30" ht="15.75" customHeight="1" thickBot="1" x14ac:dyDescent="0.3">
      <c r="A40" s="539"/>
      <c r="B40" s="326" t="s">
        <v>534</v>
      </c>
      <c r="C40" s="331" t="s">
        <v>530</v>
      </c>
      <c r="D40" s="326" t="s">
        <v>534</v>
      </c>
      <c r="E40" s="331" t="s">
        <v>530</v>
      </c>
      <c r="F40" s="326" t="s">
        <v>534</v>
      </c>
      <c r="G40" s="331" t="s">
        <v>530</v>
      </c>
      <c r="H40" s="276" t="s">
        <v>534</v>
      </c>
      <c r="I40" s="276" t="s">
        <v>530</v>
      </c>
    </row>
    <row r="41" spans="1:30" ht="18.75" x14ac:dyDescent="0.25">
      <c r="A41" s="255" t="s">
        <v>430</v>
      </c>
      <c r="B41" s="327">
        <v>21</v>
      </c>
      <c r="C41" s="332">
        <v>4</v>
      </c>
      <c r="D41" s="327">
        <v>7</v>
      </c>
      <c r="E41" s="332">
        <v>3</v>
      </c>
      <c r="F41" s="327">
        <v>1</v>
      </c>
      <c r="G41" s="332">
        <v>1</v>
      </c>
      <c r="H41" s="268">
        <f t="shared" ref="H41:I45" si="6">D41-F41</f>
        <v>6</v>
      </c>
      <c r="I41" s="268">
        <f t="shared" si="6"/>
        <v>2</v>
      </c>
      <c r="N41" s="287" t="s">
        <v>543</v>
      </c>
    </row>
    <row r="42" spans="1:30" ht="18.75" x14ac:dyDescent="0.25">
      <c r="A42" s="260" t="s">
        <v>503</v>
      </c>
      <c r="B42" s="328">
        <v>20</v>
      </c>
      <c r="C42" s="333">
        <v>5</v>
      </c>
      <c r="D42" s="328">
        <v>12</v>
      </c>
      <c r="E42" s="333">
        <v>2</v>
      </c>
      <c r="F42" s="328">
        <v>3</v>
      </c>
      <c r="G42" s="333">
        <v>0</v>
      </c>
      <c r="H42" s="269">
        <f t="shared" si="6"/>
        <v>9</v>
      </c>
      <c r="I42" s="269">
        <f t="shared" si="6"/>
        <v>2</v>
      </c>
      <c r="N42" s="287" t="s">
        <v>540</v>
      </c>
    </row>
    <row r="43" spans="1:30" ht="18.75" x14ac:dyDescent="0.25">
      <c r="A43" s="260" t="s">
        <v>432</v>
      </c>
      <c r="B43" s="328">
        <v>25</v>
      </c>
      <c r="C43" s="333">
        <v>0</v>
      </c>
      <c r="D43" s="328">
        <v>21</v>
      </c>
      <c r="E43" s="333">
        <v>2</v>
      </c>
      <c r="F43" s="328">
        <v>22</v>
      </c>
      <c r="G43" s="333">
        <v>0</v>
      </c>
      <c r="H43" s="269">
        <f t="shared" si="6"/>
        <v>-1</v>
      </c>
      <c r="I43" s="269">
        <f t="shared" si="6"/>
        <v>2</v>
      </c>
      <c r="N43" s="287" t="s">
        <v>541</v>
      </c>
    </row>
    <row r="44" spans="1:30" ht="31.5" x14ac:dyDescent="0.25">
      <c r="A44" s="260" t="s">
        <v>467</v>
      </c>
      <c r="B44" s="328">
        <v>20</v>
      </c>
      <c r="C44" s="333">
        <v>5</v>
      </c>
      <c r="D44" s="328">
        <v>18</v>
      </c>
      <c r="E44" s="333">
        <v>3</v>
      </c>
      <c r="F44" s="328">
        <v>9</v>
      </c>
      <c r="G44" s="333">
        <v>0</v>
      </c>
      <c r="H44" s="269">
        <f t="shared" si="6"/>
        <v>9</v>
      </c>
      <c r="I44" s="269">
        <f t="shared" si="6"/>
        <v>3</v>
      </c>
    </row>
    <row r="45" spans="1:30" ht="32.25" thickBot="1" x14ac:dyDescent="0.3">
      <c r="A45" s="264" t="s">
        <v>468</v>
      </c>
      <c r="B45" s="329">
        <v>5</v>
      </c>
      <c r="C45" s="334">
        <v>5</v>
      </c>
      <c r="D45" s="329">
        <v>7</v>
      </c>
      <c r="E45" s="334">
        <v>0</v>
      </c>
      <c r="F45" s="329">
        <v>0</v>
      </c>
      <c r="G45" s="334">
        <v>0</v>
      </c>
      <c r="H45" s="270">
        <f t="shared" si="6"/>
        <v>7</v>
      </c>
      <c r="I45" s="270">
        <f t="shared" si="6"/>
        <v>0</v>
      </c>
      <c r="N45" s="287" t="s">
        <v>542</v>
      </c>
    </row>
    <row r="46" spans="1:30" ht="32.25" thickBot="1" x14ac:dyDescent="0.3">
      <c r="A46" s="267" t="s">
        <v>544</v>
      </c>
      <c r="B46" s="330">
        <f t="shared" ref="B46:I46" si="7">SUM(B41:B45)</f>
        <v>91</v>
      </c>
      <c r="C46" s="335">
        <f t="shared" si="7"/>
        <v>19</v>
      </c>
      <c r="D46" s="330">
        <f t="shared" si="7"/>
        <v>65</v>
      </c>
      <c r="E46" s="335">
        <f t="shared" si="7"/>
        <v>10</v>
      </c>
      <c r="F46" s="330">
        <f t="shared" si="7"/>
        <v>35</v>
      </c>
      <c r="G46" s="335">
        <f t="shared" si="7"/>
        <v>1</v>
      </c>
      <c r="H46" s="267">
        <f t="shared" si="7"/>
        <v>30</v>
      </c>
      <c r="I46" s="267">
        <f t="shared" si="7"/>
        <v>9</v>
      </c>
    </row>
    <row r="47" spans="1:30" x14ac:dyDescent="0.25">
      <c r="B47" s="278">
        <v>1</v>
      </c>
      <c r="C47" s="278">
        <v>1</v>
      </c>
      <c r="D47" s="277">
        <f>D46/B46</f>
        <v>0.7142857142857143</v>
      </c>
      <c r="E47" s="277">
        <f>E46/C46</f>
        <v>0.52631578947368418</v>
      </c>
      <c r="F47" s="277">
        <f>F46/D46</f>
        <v>0.53846153846153844</v>
      </c>
      <c r="G47" s="277">
        <f>G46/E46</f>
        <v>0.1</v>
      </c>
      <c r="H47" s="277"/>
      <c r="I47" s="277"/>
    </row>
    <row r="48" spans="1:30" x14ac:dyDescent="0.25">
      <c r="C48" s="29">
        <f>SUM(B46:C46)</f>
        <v>110</v>
      </c>
      <c r="D48" s="286">
        <f>B47-D47</f>
        <v>0.2857142857142857</v>
      </c>
      <c r="E48" s="29">
        <f>SUM(D46:E46)</f>
        <v>75</v>
      </c>
      <c r="F48" s="286">
        <f>D47-F47</f>
        <v>0.17582417582417587</v>
      </c>
      <c r="G48" s="29">
        <f>SUM(F46:G46)</f>
        <v>36</v>
      </c>
    </row>
  </sheetData>
  <sheetProtection password="CE39" sheet="1" selectLockedCells="1" selectUnlockedCells="1"/>
  <mergeCells count="21">
    <mergeCell ref="F39:G39"/>
    <mergeCell ref="H39:I39"/>
    <mergeCell ref="A16:AD16"/>
    <mergeCell ref="A39:A40"/>
    <mergeCell ref="D39:E39"/>
    <mergeCell ref="B39:C39"/>
    <mergeCell ref="A27:AD27"/>
    <mergeCell ref="A28:A29"/>
    <mergeCell ref="B28:Z28"/>
    <mergeCell ref="AC28:AC29"/>
    <mergeCell ref="AD28:AD29"/>
    <mergeCell ref="A4:AD4"/>
    <mergeCell ref="AC17:AC18"/>
    <mergeCell ref="AD17:AD18"/>
    <mergeCell ref="A5:AD5"/>
    <mergeCell ref="A6:A7"/>
    <mergeCell ref="AC6:AC7"/>
    <mergeCell ref="AD6:AD7"/>
    <mergeCell ref="A17:A18"/>
    <mergeCell ref="B17:Z17"/>
    <mergeCell ref="B6:Z6"/>
  </mergeCells>
  <printOptions horizontalCentered="1" verticalCentered="1"/>
  <pageMargins left="0.47244094488188981" right="0.27559055118110237" top="0.39370078740157483" bottom="0.47244094488188981" header="0.31496062992125984" footer="0.27559055118110237"/>
  <pageSetup scale="75" orientation="landscape" r:id="rId1"/>
  <headerFooter>
    <oddFooter>&amp;L
Revisión 1&amp;C1/2</oddFooter>
  </headerFooter>
  <rowBreaks count="1" manualBreakCount="1">
    <brk id="48" max="1638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24"/>
  <sheetViews>
    <sheetView workbookViewId="0">
      <selection activeCell="B4" sqref="B4"/>
    </sheetView>
  </sheetViews>
  <sheetFormatPr baseColWidth="10" defaultRowHeight="15" x14ac:dyDescent="0.25"/>
  <cols>
    <col min="1" max="1" width="5" style="128" customWidth="1"/>
    <col min="2" max="2" width="80.42578125" style="128" customWidth="1"/>
  </cols>
  <sheetData>
    <row r="4" spans="1:2" x14ac:dyDescent="0.25">
      <c r="B4" s="288" t="s">
        <v>549</v>
      </c>
    </row>
    <row r="6" spans="1:2" x14ac:dyDescent="0.25">
      <c r="A6" s="542" t="s">
        <v>353</v>
      </c>
      <c r="B6" s="542"/>
    </row>
    <row r="7" spans="1:2" x14ac:dyDescent="0.25">
      <c r="A7" s="542"/>
      <c r="B7" s="542"/>
    </row>
    <row r="8" spans="1:2" x14ac:dyDescent="0.25">
      <c r="A8" s="289"/>
      <c r="B8" s="290" t="s">
        <v>547</v>
      </c>
    </row>
    <row r="9" spans="1:2" s="293" customFormat="1" x14ac:dyDescent="0.25">
      <c r="A9" s="291">
        <v>1</v>
      </c>
      <c r="B9" s="292" t="s">
        <v>358</v>
      </c>
    </row>
    <row r="10" spans="1:2" s="293" customFormat="1" x14ac:dyDescent="0.25">
      <c r="A10" s="291">
        <v>2</v>
      </c>
      <c r="B10" s="292" t="s">
        <v>360</v>
      </c>
    </row>
    <row r="11" spans="1:2" s="293" customFormat="1" x14ac:dyDescent="0.25">
      <c r="A11" s="291">
        <v>3</v>
      </c>
      <c r="B11" s="292" t="s">
        <v>359</v>
      </c>
    </row>
    <row r="12" spans="1:2" s="293" customFormat="1" x14ac:dyDescent="0.25">
      <c r="A12" s="291">
        <v>4</v>
      </c>
      <c r="B12" s="292" t="s">
        <v>361</v>
      </c>
    </row>
    <row r="13" spans="1:2" s="293" customFormat="1" x14ac:dyDescent="0.25">
      <c r="A13" s="291">
        <v>5</v>
      </c>
      <c r="B13" s="292" t="s">
        <v>362</v>
      </c>
    </row>
    <row r="14" spans="1:2" s="293" customFormat="1" x14ac:dyDescent="0.25">
      <c r="A14" s="291">
        <v>6</v>
      </c>
      <c r="B14" s="292" t="s">
        <v>363</v>
      </c>
    </row>
    <row r="15" spans="1:2" s="293" customFormat="1" ht="30" x14ac:dyDescent="0.25">
      <c r="A15" s="291">
        <v>7</v>
      </c>
      <c r="B15" s="292" t="s">
        <v>364</v>
      </c>
    </row>
    <row r="16" spans="1:2" x14ac:dyDescent="0.25">
      <c r="A16" s="289"/>
      <c r="B16" s="290"/>
    </row>
    <row r="17" spans="1:2" x14ac:dyDescent="0.25">
      <c r="A17" s="289"/>
      <c r="B17" s="290" t="s">
        <v>548</v>
      </c>
    </row>
    <row r="18" spans="1:2" x14ac:dyDescent="0.25">
      <c r="A18" s="288"/>
      <c r="B18" s="288"/>
    </row>
    <row r="19" spans="1:2" x14ac:dyDescent="0.25">
      <c r="A19" s="291">
        <v>1</v>
      </c>
      <c r="B19" s="292" t="s">
        <v>399</v>
      </c>
    </row>
    <row r="20" spans="1:2" x14ac:dyDescent="0.25">
      <c r="A20" s="291">
        <v>2</v>
      </c>
      <c r="B20" s="292" t="s">
        <v>400</v>
      </c>
    </row>
    <row r="21" spans="1:2" x14ac:dyDescent="0.25">
      <c r="A21" s="291">
        <v>3</v>
      </c>
      <c r="B21" s="292" t="s">
        <v>401</v>
      </c>
    </row>
    <row r="22" spans="1:2" x14ac:dyDescent="0.25">
      <c r="A22" s="291">
        <v>4</v>
      </c>
      <c r="B22" s="292" t="s">
        <v>402</v>
      </c>
    </row>
    <row r="23" spans="1:2" ht="30" x14ac:dyDescent="0.25">
      <c r="A23" s="291">
        <v>5</v>
      </c>
      <c r="B23" s="292" t="s">
        <v>403</v>
      </c>
    </row>
    <row r="24" spans="1:2" x14ac:dyDescent="0.25">
      <c r="A24" s="291">
        <v>6</v>
      </c>
      <c r="B24" s="292" t="s">
        <v>424</v>
      </c>
    </row>
  </sheetData>
  <mergeCells count="1">
    <mergeCell ref="A6:B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2"/>
  <sheetViews>
    <sheetView showGridLines="0" zoomScale="80" zoomScaleNormal="80" workbookViewId="0">
      <selection activeCell="D10" sqref="D10:F10"/>
    </sheetView>
  </sheetViews>
  <sheetFormatPr baseColWidth="10" defaultRowHeight="15" x14ac:dyDescent="0.25"/>
  <cols>
    <col min="1" max="1" width="20.42578125" style="29" customWidth="1"/>
    <col min="2" max="2" width="16.42578125" style="29" customWidth="1"/>
    <col min="3" max="4" width="6.5703125" style="29" customWidth="1"/>
    <col min="5" max="5" width="17.5703125" style="29" customWidth="1"/>
    <col min="6" max="7" width="7.140625" style="29" customWidth="1"/>
    <col min="8" max="8" width="16.42578125" style="29" customWidth="1"/>
    <col min="9" max="10" width="7.140625" style="29" customWidth="1"/>
    <col min="11" max="11" width="16.42578125" style="29" customWidth="1"/>
    <col min="12" max="12" width="7.140625" style="29" customWidth="1"/>
    <col min="13" max="13" width="6.5703125" style="29" customWidth="1"/>
    <col min="14" max="14" width="3.42578125" style="29" bestFit="1" customWidth="1"/>
    <col min="15" max="16384" width="11.42578125" style="29"/>
  </cols>
  <sheetData>
    <row r="1" spans="1:33" x14ac:dyDescent="0.25">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row>
    <row r="2" spans="1:33" x14ac:dyDescent="0.25">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row>
    <row r="3" spans="1:33" x14ac:dyDescent="0.25">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row>
    <row r="4" spans="1:33" ht="15.75" x14ac:dyDescent="0.25">
      <c r="A4" s="366" t="s">
        <v>131</v>
      </c>
      <c r="B4" s="366"/>
      <c r="C4" s="366"/>
      <c r="D4" s="366"/>
      <c r="E4" s="366"/>
      <c r="F4" s="366"/>
      <c r="G4" s="366"/>
      <c r="H4" s="366"/>
      <c r="I4" s="366"/>
      <c r="J4" s="366"/>
      <c r="K4" s="366"/>
      <c r="L4" s="366"/>
    </row>
    <row r="5" spans="1:33" ht="21.75" customHeight="1" x14ac:dyDescent="0.25">
      <c r="A5" s="67" t="s">
        <v>151</v>
      </c>
      <c r="B5" s="367" t="s">
        <v>198</v>
      </c>
      <c r="C5" s="367"/>
      <c r="D5" s="367"/>
      <c r="E5" s="367"/>
      <c r="F5" s="42"/>
      <c r="G5" s="42"/>
      <c r="H5" s="65" t="s">
        <v>109</v>
      </c>
      <c r="I5" s="68" t="s">
        <v>163</v>
      </c>
      <c r="J5" s="81"/>
      <c r="K5" s="66" t="s">
        <v>164</v>
      </c>
      <c r="N5" s="32"/>
      <c r="O5" s="32"/>
      <c r="P5" s="32"/>
      <c r="Q5" s="32"/>
      <c r="R5" s="32"/>
      <c r="S5" s="32"/>
      <c r="T5" s="32"/>
      <c r="U5" s="32"/>
      <c r="V5" s="32"/>
      <c r="W5" s="32"/>
      <c r="X5" s="32"/>
      <c r="Y5" s="32"/>
      <c r="Z5" s="32"/>
      <c r="AA5" s="32"/>
      <c r="AB5" s="32"/>
      <c r="AC5" s="32"/>
      <c r="AD5" s="32"/>
      <c r="AE5" s="32"/>
      <c r="AF5" s="32"/>
      <c r="AG5" s="32"/>
    </row>
    <row r="6" spans="1:33" ht="7.5" customHeight="1" x14ac:dyDescent="0.25">
      <c r="A6" s="43"/>
      <c r="B6" s="43"/>
      <c r="C6" s="42"/>
      <c r="D6" s="42"/>
      <c r="E6" s="42"/>
      <c r="F6" s="42"/>
      <c r="G6" s="42"/>
      <c r="H6" s="40"/>
      <c r="I6" s="38"/>
      <c r="J6" s="38"/>
      <c r="K6" s="34"/>
      <c r="L6" s="32"/>
      <c r="N6" s="32"/>
      <c r="O6" s="32"/>
      <c r="P6" s="32"/>
      <c r="Q6" s="32"/>
      <c r="R6" s="32"/>
      <c r="S6" s="32"/>
      <c r="T6" s="32"/>
      <c r="U6" s="32"/>
      <c r="V6" s="32"/>
      <c r="W6" s="32"/>
      <c r="X6" s="32"/>
      <c r="Y6" s="32"/>
      <c r="Z6" s="32"/>
      <c r="AA6" s="32"/>
      <c r="AB6" s="32"/>
      <c r="AC6" s="32"/>
      <c r="AD6" s="32"/>
      <c r="AE6" s="32"/>
      <c r="AF6" s="32"/>
      <c r="AG6" s="32"/>
    </row>
    <row r="7" spans="1:33" ht="48" customHeight="1" x14ac:dyDescent="0.25">
      <c r="A7" s="368" t="s">
        <v>197</v>
      </c>
      <c r="B7" s="369"/>
      <c r="C7" s="369"/>
      <c r="D7" s="369"/>
      <c r="E7" s="369"/>
      <c r="F7" s="369"/>
      <c r="G7" s="369"/>
      <c r="H7" s="369"/>
      <c r="I7" s="369"/>
      <c r="J7" s="369"/>
      <c r="K7" s="369"/>
      <c r="L7" s="369"/>
      <c r="N7" s="32"/>
      <c r="O7" s="32"/>
      <c r="P7" s="32"/>
      <c r="Q7" s="32"/>
      <c r="R7" s="32"/>
      <c r="S7" s="32"/>
      <c r="T7" s="32"/>
      <c r="U7" s="32"/>
      <c r="V7" s="32"/>
      <c r="W7" s="32"/>
      <c r="X7" s="32"/>
      <c r="Y7" s="32"/>
      <c r="Z7" s="32"/>
      <c r="AA7" s="32"/>
      <c r="AB7" s="32"/>
      <c r="AC7" s="32"/>
      <c r="AD7" s="32"/>
      <c r="AE7" s="32"/>
      <c r="AF7" s="32"/>
      <c r="AG7" s="32"/>
    </row>
    <row r="9" spans="1:33" x14ac:dyDescent="0.25">
      <c r="A9" s="370" t="s">
        <v>0</v>
      </c>
      <c r="B9" s="370"/>
      <c r="C9" s="370"/>
      <c r="D9" s="371" t="s">
        <v>1</v>
      </c>
      <c r="E9" s="372"/>
      <c r="F9" s="373"/>
      <c r="G9" s="76"/>
      <c r="H9" s="370" t="s">
        <v>2</v>
      </c>
      <c r="I9" s="370"/>
      <c r="J9" s="370"/>
      <c r="K9" s="370"/>
      <c r="L9" s="370"/>
    </row>
    <row r="10" spans="1:33" x14ac:dyDescent="0.25">
      <c r="A10" s="360" t="s">
        <v>72</v>
      </c>
      <c r="B10" s="360"/>
      <c r="C10" s="360"/>
      <c r="D10" s="363" t="s">
        <v>73</v>
      </c>
      <c r="E10" s="364"/>
      <c r="F10" s="365"/>
      <c r="G10" s="75"/>
      <c r="H10" s="363" t="s">
        <v>152</v>
      </c>
      <c r="I10" s="364"/>
      <c r="J10" s="365"/>
      <c r="K10" s="358" t="s">
        <v>75</v>
      </c>
      <c r="L10" s="358"/>
    </row>
    <row r="11" spans="1:33" x14ac:dyDescent="0.25">
      <c r="A11" s="360" t="s">
        <v>7</v>
      </c>
      <c r="B11" s="360"/>
      <c r="C11" s="360"/>
      <c r="D11" s="363" t="s">
        <v>74</v>
      </c>
      <c r="E11" s="364"/>
      <c r="F11" s="365"/>
      <c r="G11" s="75"/>
      <c r="H11" s="363" t="s">
        <v>152</v>
      </c>
      <c r="I11" s="364"/>
      <c r="J11" s="365"/>
      <c r="K11" s="358" t="s">
        <v>76</v>
      </c>
      <c r="L11" s="358"/>
    </row>
    <row r="12" spans="1:33" x14ac:dyDescent="0.25">
      <c r="A12" s="360" t="s">
        <v>160</v>
      </c>
      <c r="B12" s="360"/>
      <c r="C12" s="360"/>
      <c r="D12" s="363" t="s">
        <v>74</v>
      </c>
      <c r="E12" s="364"/>
      <c r="F12" s="365"/>
      <c r="G12" s="75"/>
      <c r="H12" s="363" t="s">
        <v>77</v>
      </c>
      <c r="I12" s="364"/>
      <c r="J12" s="365"/>
      <c r="K12" s="358" t="s">
        <v>76</v>
      </c>
      <c r="L12" s="358"/>
    </row>
    <row r="13" spans="1:33" x14ac:dyDescent="0.25">
      <c r="A13" s="360" t="s">
        <v>207</v>
      </c>
      <c r="B13" s="360"/>
      <c r="C13" s="360"/>
      <c r="D13" s="363" t="s">
        <v>74</v>
      </c>
      <c r="E13" s="364"/>
      <c r="F13" s="365"/>
      <c r="G13" s="75"/>
      <c r="H13" s="363" t="s">
        <v>209</v>
      </c>
      <c r="I13" s="364"/>
      <c r="J13" s="365"/>
      <c r="K13" s="358" t="s">
        <v>208</v>
      </c>
      <c r="L13" s="358"/>
    </row>
    <row r="14" spans="1:33" x14ac:dyDescent="0.25">
      <c r="A14" s="360" t="s">
        <v>210</v>
      </c>
      <c r="B14" s="360"/>
      <c r="C14" s="360"/>
      <c r="D14" s="363"/>
      <c r="E14" s="364"/>
      <c r="F14" s="365"/>
      <c r="G14" s="88"/>
      <c r="H14" s="363"/>
      <c r="I14" s="364"/>
      <c r="J14" s="365"/>
      <c r="K14" s="358"/>
      <c r="L14" s="358"/>
    </row>
    <row r="15" spans="1:33" s="62" customFormat="1" ht="18" customHeight="1" x14ac:dyDescent="0.25">
      <c r="D15" s="62">
        <f>SUM(D19:D40)</f>
        <v>21</v>
      </c>
      <c r="G15" s="62">
        <f>SUM(G19:G40)</f>
        <v>21</v>
      </c>
      <c r="J15" s="62">
        <f>SUM(J19:J40)</f>
        <v>21</v>
      </c>
      <c r="M15" s="62">
        <f>SUM(M19:M40)</f>
        <v>19</v>
      </c>
      <c r="N15" s="62">
        <f>SUM(D15:M15)-15</f>
        <v>67</v>
      </c>
    </row>
    <row r="16" spans="1:33" x14ac:dyDescent="0.25">
      <c r="A16" s="361" t="s">
        <v>199</v>
      </c>
      <c r="B16" s="362"/>
      <c r="C16" s="362"/>
      <c r="D16" s="362"/>
      <c r="E16" s="362"/>
      <c r="F16" s="362"/>
      <c r="G16" s="362"/>
      <c r="H16" s="362"/>
      <c r="I16" s="362"/>
      <c r="J16" s="362"/>
      <c r="K16" s="362"/>
      <c r="L16" s="362"/>
      <c r="M16" s="362"/>
    </row>
    <row r="17" spans="1:13" x14ac:dyDescent="0.25">
      <c r="A17" s="82" t="s">
        <v>3</v>
      </c>
      <c r="B17" s="353" t="s">
        <v>158</v>
      </c>
      <c r="C17" s="353"/>
      <c r="D17" s="83" t="s">
        <v>194</v>
      </c>
      <c r="E17" s="353" t="s">
        <v>4</v>
      </c>
      <c r="F17" s="353"/>
      <c r="G17" s="83" t="s">
        <v>194</v>
      </c>
      <c r="H17" s="353" t="s">
        <v>5</v>
      </c>
      <c r="I17" s="353"/>
      <c r="J17" s="83" t="s">
        <v>194</v>
      </c>
      <c r="K17" s="353" t="s">
        <v>6</v>
      </c>
      <c r="L17" s="353"/>
      <c r="M17" s="83" t="s">
        <v>194</v>
      </c>
    </row>
    <row r="18" spans="1:13" x14ac:dyDescent="0.25">
      <c r="A18" s="356" t="s">
        <v>196</v>
      </c>
      <c r="B18" s="359" t="s">
        <v>78</v>
      </c>
      <c r="C18" s="359"/>
      <c r="D18" s="84"/>
      <c r="E18" s="359" t="s">
        <v>78</v>
      </c>
      <c r="F18" s="359"/>
      <c r="G18" s="84"/>
      <c r="H18" s="359" t="s">
        <v>78</v>
      </c>
      <c r="I18" s="359"/>
      <c r="J18" s="84"/>
      <c r="K18" s="359" t="s">
        <v>78</v>
      </c>
      <c r="L18" s="359"/>
      <c r="M18" s="84"/>
    </row>
    <row r="19" spans="1:13" x14ac:dyDescent="0.25">
      <c r="A19" s="357"/>
      <c r="B19" s="85" t="s">
        <v>165</v>
      </c>
      <c r="C19" s="77" t="s">
        <v>128</v>
      </c>
      <c r="D19" s="78">
        <v>5</v>
      </c>
      <c r="E19" s="85" t="s">
        <v>165</v>
      </c>
      <c r="F19" s="77" t="s">
        <v>128</v>
      </c>
      <c r="G19" s="78">
        <v>5</v>
      </c>
      <c r="H19" s="85" t="s">
        <v>165</v>
      </c>
      <c r="I19" s="77" t="s">
        <v>128</v>
      </c>
      <c r="J19" s="78">
        <v>5</v>
      </c>
      <c r="K19" s="85" t="s">
        <v>165</v>
      </c>
      <c r="L19" s="77" t="s">
        <v>128</v>
      </c>
      <c r="M19" s="84">
        <v>5</v>
      </c>
    </row>
    <row r="20" spans="1:13" x14ac:dyDescent="0.25">
      <c r="A20" s="353" t="s">
        <v>200</v>
      </c>
      <c r="B20" s="353"/>
      <c r="C20" s="353"/>
      <c r="D20" s="353"/>
      <c r="E20" s="353"/>
      <c r="F20" s="353"/>
      <c r="G20" s="353"/>
      <c r="H20" s="353"/>
      <c r="I20" s="353"/>
      <c r="J20" s="353"/>
      <c r="K20" s="353"/>
      <c r="L20" s="353"/>
      <c r="M20" s="80"/>
    </row>
    <row r="21" spans="1:13" x14ac:dyDescent="0.25">
      <c r="A21" s="84" t="s">
        <v>161</v>
      </c>
      <c r="B21" s="354" t="s">
        <v>176</v>
      </c>
      <c r="C21" s="354" t="s">
        <v>128</v>
      </c>
      <c r="D21" s="354">
        <v>6</v>
      </c>
      <c r="E21" s="354" t="s">
        <v>177</v>
      </c>
      <c r="F21" s="354" t="s">
        <v>125</v>
      </c>
      <c r="G21" s="354">
        <v>6</v>
      </c>
      <c r="H21" s="86"/>
      <c r="I21" s="86"/>
      <c r="J21" s="86"/>
      <c r="K21" s="86"/>
      <c r="L21" s="86"/>
      <c r="M21" s="86"/>
    </row>
    <row r="22" spans="1:13" x14ac:dyDescent="0.25">
      <c r="A22" s="84" t="s">
        <v>162</v>
      </c>
      <c r="B22" s="355"/>
      <c r="C22" s="355"/>
      <c r="D22" s="355"/>
      <c r="E22" s="355"/>
      <c r="F22" s="355"/>
      <c r="G22" s="355"/>
      <c r="H22" s="77" t="s">
        <v>178</v>
      </c>
      <c r="I22" s="77" t="s">
        <v>126</v>
      </c>
      <c r="J22" s="77">
        <v>4</v>
      </c>
      <c r="K22" s="77" t="s">
        <v>180</v>
      </c>
      <c r="L22" s="77" t="s">
        <v>129</v>
      </c>
      <c r="M22" s="77">
        <v>2</v>
      </c>
    </row>
    <row r="23" spans="1:13" x14ac:dyDescent="0.25">
      <c r="A23" s="353" t="s">
        <v>201</v>
      </c>
      <c r="B23" s="353"/>
      <c r="C23" s="353"/>
      <c r="D23" s="353"/>
      <c r="E23" s="353"/>
      <c r="F23" s="353"/>
      <c r="G23" s="353"/>
      <c r="H23" s="353"/>
      <c r="I23" s="353"/>
      <c r="J23" s="353"/>
      <c r="K23" s="353"/>
      <c r="L23" s="353"/>
      <c r="M23" s="80"/>
    </row>
    <row r="24" spans="1:13" x14ac:dyDescent="0.25">
      <c r="A24" s="84" t="s">
        <v>161</v>
      </c>
      <c r="B24" s="86"/>
      <c r="C24" s="86"/>
      <c r="D24" s="86"/>
      <c r="E24" s="85" t="s">
        <v>183</v>
      </c>
      <c r="F24" s="77" t="s">
        <v>159</v>
      </c>
      <c r="G24" s="77">
        <v>3</v>
      </c>
      <c r="H24" s="85" t="s">
        <v>186</v>
      </c>
      <c r="I24" s="77" t="s">
        <v>128</v>
      </c>
      <c r="J24" s="77">
        <v>2</v>
      </c>
      <c r="K24" s="86"/>
      <c r="L24" s="86"/>
      <c r="M24" s="86"/>
    </row>
    <row r="25" spans="1:13" x14ac:dyDescent="0.25">
      <c r="A25" s="84" t="s">
        <v>162</v>
      </c>
      <c r="B25" s="86"/>
      <c r="C25" s="86"/>
      <c r="D25" s="86"/>
      <c r="E25" s="85" t="s">
        <v>188</v>
      </c>
      <c r="F25" s="77" t="s">
        <v>129</v>
      </c>
      <c r="G25" s="77">
        <v>2</v>
      </c>
      <c r="H25" s="86"/>
      <c r="I25" s="86"/>
      <c r="J25" s="86"/>
      <c r="K25" s="85" t="s">
        <v>185</v>
      </c>
      <c r="L25" s="84" t="s">
        <v>130</v>
      </c>
      <c r="M25" s="84">
        <v>2</v>
      </c>
    </row>
    <row r="26" spans="1:13" x14ac:dyDescent="0.25">
      <c r="A26" s="353" t="s">
        <v>202</v>
      </c>
      <c r="B26" s="353"/>
      <c r="C26" s="353"/>
      <c r="D26" s="353"/>
      <c r="E26" s="353"/>
      <c r="F26" s="353"/>
      <c r="G26" s="353"/>
      <c r="H26" s="353"/>
      <c r="I26" s="353"/>
      <c r="J26" s="353"/>
      <c r="K26" s="353"/>
      <c r="L26" s="353"/>
      <c r="M26" s="80"/>
    </row>
    <row r="27" spans="1:13" x14ac:dyDescent="0.25">
      <c r="A27" s="89" t="s">
        <v>161</v>
      </c>
      <c r="B27" s="86"/>
      <c r="C27" s="86"/>
      <c r="D27" s="86"/>
      <c r="E27" s="356" t="s">
        <v>190</v>
      </c>
      <c r="F27" s="354" t="s">
        <v>128</v>
      </c>
      <c r="G27" s="354">
        <v>5</v>
      </c>
      <c r="H27" s="356" t="s">
        <v>191</v>
      </c>
      <c r="I27" s="354" t="s">
        <v>125</v>
      </c>
      <c r="J27" s="354">
        <v>4</v>
      </c>
      <c r="K27" s="77" t="s">
        <v>179</v>
      </c>
      <c r="L27" s="77" t="s">
        <v>129</v>
      </c>
      <c r="M27" s="77">
        <v>2</v>
      </c>
    </row>
    <row r="28" spans="1:13" ht="18.75" customHeight="1" x14ac:dyDescent="0.25">
      <c r="A28" s="89" t="s">
        <v>162</v>
      </c>
      <c r="B28" s="86"/>
      <c r="C28" s="86"/>
      <c r="D28" s="86"/>
      <c r="E28" s="357"/>
      <c r="F28" s="355"/>
      <c r="G28" s="355"/>
      <c r="H28" s="357"/>
      <c r="I28" s="355"/>
      <c r="J28" s="355"/>
      <c r="K28" s="85"/>
      <c r="L28" s="80"/>
      <c r="M28" s="80"/>
    </row>
    <row r="29" spans="1:13" x14ac:dyDescent="0.25">
      <c r="A29" s="353" t="s">
        <v>203</v>
      </c>
      <c r="B29" s="353"/>
      <c r="C29" s="353"/>
      <c r="D29" s="353"/>
      <c r="E29" s="353"/>
      <c r="F29" s="353"/>
      <c r="G29" s="353"/>
      <c r="H29" s="353"/>
      <c r="I29" s="353"/>
      <c r="J29" s="353"/>
      <c r="K29" s="353"/>
      <c r="L29" s="353"/>
      <c r="M29" s="80"/>
    </row>
    <row r="30" spans="1:13" x14ac:dyDescent="0.25">
      <c r="A30" s="84" t="s">
        <v>161</v>
      </c>
      <c r="B30" s="85" t="s">
        <v>189</v>
      </c>
      <c r="C30" s="84" t="s">
        <v>128</v>
      </c>
      <c r="D30" s="84">
        <v>2</v>
      </c>
      <c r="E30" s="86"/>
      <c r="F30" s="86"/>
      <c r="G30" s="86"/>
      <c r="H30" s="85" t="s">
        <v>184</v>
      </c>
      <c r="I30" s="77" t="s">
        <v>125</v>
      </c>
      <c r="J30" s="77">
        <v>2</v>
      </c>
      <c r="K30" s="77" t="s">
        <v>181</v>
      </c>
      <c r="L30" s="77" t="s">
        <v>127</v>
      </c>
      <c r="M30" s="84">
        <v>3</v>
      </c>
    </row>
    <row r="31" spans="1:13" ht="18.75" customHeight="1" x14ac:dyDescent="0.25">
      <c r="A31" s="84" t="s">
        <v>162</v>
      </c>
      <c r="B31" s="86"/>
      <c r="C31" s="86"/>
      <c r="D31" s="86"/>
      <c r="E31" s="86"/>
      <c r="F31" s="86"/>
      <c r="G31" s="86"/>
      <c r="H31" s="85" t="s">
        <v>192</v>
      </c>
      <c r="I31" s="77" t="s">
        <v>125</v>
      </c>
      <c r="J31" s="77">
        <v>2</v>
      </c>
      <c r="K31" s="86"/>
      <c r="L31" s="86"/>
      <c r="M31" s="86"/>
    </row>
    <row r="32" spans="1:13" x14ac:dyDescent="0.25">
      <c r="A32" s="353" t="s">
        <v>204</v>
      </c>
      <c r="B32" s="353"/>
      <c r="C32" s="353"/>
      <c r="D32" s="353"/>
      <c r="E32" s="353"/>
      <c r="F32" s="353"/>
      <c r="G32" s="353"/>
      <c r="H32" s="353"/>
      <c r="I32" s="353"/>
      <c r="J32" s="353"/>
      <c r="K32" s="353"/>
      <c r="L32" s="353"/>
      <c r="M32" s="80"/>
    </row>
    <row r="33" spans="1:13" x14ac:dyDescent="0.25">
      <c r="A33" s="84" t="s">
        <v>161</v>
      </c>
      <c r="B33" s="356" t="s">
        <v>187</v>
      </c>
      <c r="C33" s="354" t="s">
        <v>128</v>
      </c>
      <c r="D33" s="354">
        <v>3</v>
      </c>
      <c r="E33" s="86"/>
      <c r="F33" s="86"/>
      <c r="G33" s="86"/>
      <c r="H33" s="86"/>
      <c r="I33" s="86"/>
      <c r="J33" s="86"/>
      <c r="K33" s="356" t="s">
        <v>182</v>
      </c>
      <c r="L33" s="354" t="s">
        <v>125</v>
      </c>
      <c r="M33" s="354">
        <v>5</v>
      </c>
    </row>
    <row r="34" spans="1:13" ht="18.75" customHeight="1" x14ac:dyDescent="0.25">
      <c r="A34" s="84" t="s">
        <v>162</v>
      </c>
      <c r="B34" s="357"/>
      <c r="C34" s="355"/>
      <c r="D34" s="355"/>
      <c r="E34" s="86"/>
      <c r="F34" s="86"/>
      <c r="G34" s="86"/>
      <c r="H34" s="86"/>
      <c r="I34" s="86"/>
      <c r="J34" s="86"/>
      <c r="K34" s="357"/>
      <c r="L34" s="355"/>
      <c r="M34" s="355"/>
    </row>
    <row r="35" spans="1:13" x14ac:dyDescent="0.25">
      <c r="A35" s="353" t="s">
        <v>205</v>
      </c>
      <c r="B35" s="353"/>
      <c r="C35" s="353"/>
      <c r="D35" s="353"/>
      <c r="E35" s="353"/>
      <c r="F35" s="353"/>
      <c r="G35" s="353"/>
      <c r="H35" s="353"/>
      <c r="I35" s="353"/>
      <c r="J35" s="353"/>
      <c r="K35" s="353"/>
      <c r="L35" s="353"/>
      <c r="M35" s="80"/>
    </row>
    <row r="36" spans="1:13" x14ac:dyDescent="0.25">
      <c r="A36" s="84" t="s">
        <v>161</v>
      </c>
      <c r="B36" s="356" t="s">
        <v>195</v>
      </c>
      <c r="C36" s="354" t="s">
        <v>128</v>
      </c>
      <c r="D36" s="354">
        <v>5</v>
      </c>
      <c r="E36" s="86"/>
      <c r="F36" s="86"/>
      <c r="G36" s="86"/>
      <c r="H36" s="356" t="s">
        <v>193</v>
      </c>
      <c r="I36" s="354" t="s">
        <v>125</v>
      </c>
      <c r="J36" s="354">
        <v>2</v>
      </c>
      <c r="K36" s="86"/>
      <c r="L36" s="86"/>
      <c r="M36" s="86"/>
    </row>
    <row r="37" spans="1:13" ht="18.75" customHeight="1" x14ac:dyDescent="0.25">
      <c r="A37" s="84" t="s">
        <v>162</v>
      </c>
      <c r="B37" s="357"/>
      <c r="C37" s="355"/>
      <c r="D37" s="355"/>
      <c r="E37" s="86"/>
      <c r="F37" s="86"/>
      <c r="G37" s="86"/>
      <c r="H37" s="357"/>
      <c r="I37" s="355"/>
      <c r="J37" s="355"/>
      <c r="K37" s="86"/>
      <c r="L37" s="86"/>
      <c r="M37" s="86"/>
    </row>
    <row r="38" spans="1:13" x14ac:dyDescent="0.25">
      <c r="A38" s="353" t="s">
        <v>206</v>
      </c>
      <c r="B38" s="353"/>
      <c r="C38" s="353"/>
      <c r="D38" s="353"/>
      <c r="E38" s="353"/>
      <c r="F38" s="353"/>
      <c r="G38" s="353"/>
      <c r="H38" s="353"/>
      <c r="I38" s="353"/>
      <c r="J38" s="353"/>
      <c r="K38" s="353"/>
      <c r="L38" s="353"/>
      <c r="M38" s="80"/>
    </row>
    <row r="39" spans="1:13" x14ac:dyDescent="0.25">
      <c r="A39" s="75" t="s">
        <v>161</v>
      </c>
      <c r="B39" s="358" t="s">
        <v>148</v>
      </c>
      <c r="C39" s="358"/>
      <c r="D39" s="69"/>
      <c r="E39" s="358" t="s">
        <v>148</v>
      </c>
      <c r="F39" s="358"/>
      <c r="G39" s="87"/>
      <c r="H39" s="358" t="s">
        <v>148</v>
      </c>
      <c r="I39" s="358"/>
      <c r="J39" s="61"/>
      <c r="K39" s="358" t="s">
        <v>148</v>
      </c>
      <c r="L39" s="358"/>
      <c r="M39" s="80"/>
    </row>
    <row r="40" spans="1:13" x14ac:dyDescent="0.25">
      <c r="A40" s="75" t="s">
        <v>162</v>
      </c>
      <c r="B40" s="358" t="s">
        <v>149</v>
      </c>
      <c r="C40" s="358"/>
      <c r="D40" s="69"/>
      <c r="E40" s="358" t="s">
        <v>149</v>
      </c>
      <c r="F40" s="358"/>
      <c r="G40" s="87"/>
      <c r="H40" s="358" t="s">
        <v>149</v>
      </c>
      <c r="I40" s="358"/>
      <c r="J40" s="61"/>
      <c r="K40" s="358" t="s">
        <v>149</v>
      </c>
      <c r="L40" s="358"/>
      <c r="M40" s="80"/>
    </row>
    <row r="41" spans="1:13" x14ac:dyDescent="0.25">
      <c r="A41" s="40"/>
      <c r="B41" s="40"/>
      <c r="C41" s="40"/>
      <c r="D41" s="40"/>
      <c r="E41" s="40"/>
      <c r="F41" s="40"/>
      <c r="G41" s="40"/>
      <c r="H41" s="40"/>
      <c r="I41" s="40"/>
      <c r="J41" s="40"/>
      <c r="K41" s="40"/>
      <c r="L41" s="40"/>
    </row>
    <row r="42" spans="1:13" x14ac:dyDescent="0.25">
      <c r="A42" s="29" t="s">
        <v>153</v>
      </c>
      <c r="B42" s="62">
        <v>17</v>
      </c>
      <c r="C42" s="62"/>
      <c r="D42" s="62"/>
      <c r="E42" s="62">
        <v>14</v>
      </c>
      <c r="F42" s="62"/>
      <c r="G42" s="62"/>
      <c r="H42" s="62">
        <v>16</v>
      </c>
      <c r="I42" s="62"/>
      <c r="J42" s="62"/>
      <c r="K42" s="62">
        <v>18</v>
      </c>
      <c r="L42" s="62"/>
    </row>
  </sheetData>
  <mergeCells count="75">
    <mergeCell ref="A4:L4"/>
    <mergeCell ref="B5:E5"/>
    <mergeCell ref="A7:L7"/>
    <mergeCell ref="A9:C9"/>
    <mergeCell ref="H9:L9"/>
    <mergeCell ref="D9:F9"/>
    <mergeCell ref="A10:C10"/>
    <mergeCell ref="K10:L10"/>
    <mergeCell ref="A11:C11"/>
    <mergeCell ref="K11:L11"/>
    <mergeCell ref="D10:F10"/>
    <mergeCell ref="D11:F11"/>
    <mergeCell ref="H10:J10"/>
    <mergeCell ref="H11:J11"/>
    <mergeCell ref="A12:C12"/>
    <mergeCell ref="K12:L12"/>
    <mergeCell ref="A13:C13"/>
    <mergeCell ref="K13:L13"/>
    <mergeCell ref="D12:F12"/>
    <mergeCell ref="D13:F13"/>
    <mergeCell ref="H12:J12"/>
    <mergeCell ref="H13:J13"/>
    <mergeCell ref="A14:C14"/>
    <mergeCell ref="K14:L14"/>
    <mergeCell ref="B17:C17"/>
    <mergeCell ref="E17:F17"/>
    <mergeCell ref="H17:I17"/>
    <mergeCell ref="K17:L17"/>
    <mergeCell ref="A16:M16"/>
    <mergeCell ref="D14:F14"/>
    <mergeCell ref="H14:J14"/>
    <mergeCell ref="A18:A19"/>
    <mergeCell ref="B18:C18"/>
    <mergeCell ref="E18:F18"/>
    <mergeCell ref="H18:I18"/>
    <mergeCell ref="K18:L18"/>
    <mergeCell ref="B40:C40"/>
    <mergeCell ref="H40:I40"/>
    <mergeCell ref="K40:L40"/>
    <mergeCell ref="E40:F40"/>
    <mergeCell ref="A38:L38"/>
    <mergeCell ref="A20:L20"/>
    <mergeCell ref="B39:C39"/>
    <mergeCell ref="H39:I39"/>
    <mergeCell ref="K39:L39"/>
    <mergeCell ref="E39:F39"/>
    <mergeCell ref="A23:L23"/>
    <mergeCell ref="A35:L35"/>
    <mergeCell ref="B36:B37"/>
    <mergeCell ref="C36:C37"/>
    <mergeCell ref="D36:D37"/>
    <mergeCell ref="H36:H37"/>
    <mergeCell ref="I36:I37"/>
    <mergeCell ref="J36:J37"/>
    <mergeCell ref="B33:B34"/>
    <mergeCell ref="C33:C34"/>
    <mergeCell ref="D33:D34"/>
    <mergeCell ref="K33:K34"/>
    <mergeCell ref="L33:L34"/>
    <mergeCell ref="M33:M34"/>
    <mergeCell ref="A32:L32"/>
    <mergeCell ref="E27:E28"/>
    <mergeCell ref="F27:F28"/>
    <mergeCell ref="G27:G28"/>
    <mergeCell ref="H27:H28"/>
    <mergeCell ref="I27:I28"/>
    <mergeCell ref="J27:J28"/>
    <mergeCell ref="A29:L29"/>
    <mergeCell ref="B21:B22"/>
    <mergeCell ref="C21:C22"/>
    <mergeCell ref="D21:D22"/>
    <mergeCell ref="E21:E22"/>
    <mergeCell ref="F21:F22"/>
    <mergeCell ref="G21:G22"/>
    <mergeCell ref="A26:L26"/>
  </mergeCells>
  <pageMargins left="0.70866141732283472" right="0.70866141732283472" top="0.39370078740157483" bottom="0.51181102362204722" header="0.31496062992125984" footer="0.31496062992125984"/>
  <pageSetup scale="8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E37"/>
  <sheetViews>
    <sheetView showGridLines="0" topLeftCell="E1" zoomScaleNormal="100" workbookViewId="0">
      <selection activeCell="O17" sqref="O17"/>
    </sheetView>
  </sheetViews>
  <sheetFormatPr baseColWidth="10" defaultRowHeight="15" x14ac:dyDescent="0.25"/>
  <cols>
    <col min="1" max="1" width="10.28515625" style="29" customWidth="1"/>
    <col min="2" max="2" width="19.42578125" style="29" customWidth="1"/>
    <col min="3" max="4" width="6.42578125" style="32" customWidth="1"/>
    <col min="5" max="5" width="13.7109375" style="32" customWidth="1"/>
    <col min="6" max="6" width="13.5703125" style="32" customWidth="1"/>
    <col min="7" max="7" width="13.42578125" style="32" customWidth="1"/>
    <col min="8" max="8" width="15" style="32" customWidth="1"/>
    <col min="9" max="9" width="16" style="32" customWidth="1"/>
    <col min="10" max="11" width="7.7109375" style="32" customWidth="1"/>
    <col min="12" max="29" width="11.42578125" style="32"/>
    <col min="30" max="16384" width="11.42578125" style="29"/>
  </cols>
  <sheetData>
    <row r="4" spans="1:31" ht="22.5" x14ac:dyDescent="0.3">
      <c r="C4" s="405" t="s">
        <v>119</v>
      </c>
      <c r="D4" s="405"/>
      <c r="E4" s="405"/>
      <c r="F4" s="405"/>
      <c r="G4" s="405"/>
      <c r="H4" s="405"/>
    </row>
    <row r="5" spans="1:31" x14ac:dyDescent="0.25">
      <c r="A5" s="406" t="s">
        <v>157</v>
      </c>
      <c r="B5" s="406"/>
      <c r="C5" s="406"/>
      <c r="D5" s="406"/>
      <c r="E5" s="406"/>
      <c r="F5" s="406"/>
      <c r="G5" s="406"/>
      <c r="H5" s="406"/>
      <c r="I5" s="406"/>
      <c r="J5" s="406"/>
      <c r="K5" s="406"/>
    </row>
    <row r="6" spans="1:31" ht="16.5" customHeight="1" x14ac:dyDescent="0.25">
      <c r="A6" s="392" t="s">
        <v>91</v>
      </c>
      <c r="B6" s="392"/>
      <c r="C6" s="415"/>
      <c r="D6" s="415"/>
      <c r="E6" s="415"/>
      <c r="F6" s="415"/>
      <c r="G6" s="415"/>
      <c r="H6" s="39" t="s">
        <v>92</v>
      </c>
      <c r="I6" s="423"/>
      <c r="J6" s="423"/>
      <c r="K6" s="423"/>
      <c r="AD6" s="32"/>
    </row>
    <row r="7" spans="1:31" ht="8.25" customHeight="1" x14ac:dyDescent="0.25">
      <c r="A7" s="55"/>
      <c r="B7" s="55"/>
      <c r="D7" s="73"/>
      <c r="E7" s="73"/>
      <c r="F7" s="73"/>
      <c r="G7" s="73"/>
    </row>
    <row r="8" spans="1:31" ht="16.5" customHeight="1" x14ac:dyDescent="0.25">
      <c r="A8" s="392" t="s">
        <v>112</v>
      </c>
      <c r="B8" s="392"/>
      <c r="C8" s="388" t="s">
        <v>167</v>
      </c>
      <c r="D8" s="388"/>
      <c r="E8" s="388"/>
      <c r="F8" s="388"/>
      <c r="G8" s="388"/>
      <c r="H8" s="387" t="s">
        <v>166</v>
      </c>
      <c r="I8" s="387"/>
      <c r="J8" s="387"/>
      <c r="K8" s="387"/>
      <c r="L8" s="74"/>
      <c r="AD8" s="32"/>
      <c r="AE8" s="32"/>
    </row>
    <row r="9" spans="1:31" ht="16.5" customHeight="1" x14ac:dyDescent="0.25">
      <c r="A9" s="72"/>
      <c r="B9" s="72"/>
      <c r="C9" s="388" t="s">
        <v>168</v>
      </c>
      <c r="D9" s="388"/>
      <c r="E9" s="388"/>
      <c r="F9" s="388"/>
      <c r="G9" s="388"/>
      <c r="H9" s="387" t="s">
        <v>169</v>
      </c>
      <c r="I9" s="387"/>
      <c r="J9" s="387"/>
      <c r="K9" s="387"/>
      <c r="L9" s="74"/>
      <c r="AD9" s="32"/>
      <c r="AE9" s="32"/>
    </row>
    <row r="10" spans="1:31" ht="16.5" customHeight="1" x14ac:dyDescent="0.25">
      <c r="A10" s="389" t="s">
        <v>90</v>
      </c>
      <c r="B10" s="389"/>
      <c r="C10" s="70"/>
      <c r="D10" s="70"/>
      <c r="E10" s="70"/>
      <c r="F10" s="70"/>
      <c r="G10" s="70"/>
      <c r="H10" s="30"/>
      <c r="I10" s="34" t="s">
        <v>109</v>
      </c>
      <c r="J10" s="38" t="s">
        <v>110</v>
      </c>
      <c r="K10" s="38" t="s">
        <v>111</v>
      </c>
      <c r="AD10" s="32"/>
      <c r="AE10" s="32"/>
    </row>
    <row r="11" spans="1:31" ht="16.5" customHeight="1" x14ac:dyDescent="0.25">
      <c r="A11" s="72" t="s">
        <v>134</v>
      </c>
      <c r="B11" s="72"/>
      <c r="C11" s="71"/>
      <c r="D11" s="71"/>
      <c r="E11" s="71"/>
      <c r="F11" s="71"/>
      <c r="G11" s="71"/>
      <c r="H11" s="30"/>
      <c r="I11" s="64" t="s">
        <v>94</v>
      </c>
      <c r="J11" s="389" t="s">
        <v>93</v>
      </c>
      <c r="K11" s="389"/>
      <c r="AD11" s="32"/>
      <c r="AE11" s="32"/>
    </row>
    <row r="12" spans="1:31" ht="16.5" customHeight="1" x14ac:dyDescent="0.25">
      <c r="A12" s="392" t="s">
        <v>156</v>
      </c>
      <c r="B12" s="392"/>
      <c r="C12" s="364"/>
      <c r="D12" s="364"/>
      <c r="E12" s="364"/>
      <c r="F12" s="364"/>
      <c r="G12" s="364"/>
      <c r="H12" s="34"/>
      <c r="I12" s="64" t="s">
        <v>94</v>
      </c>
      <c r="J12" s="389" t="s">
        <v>154</v>
      </c>
      <c r="K12" s="389"/>
      <c r="AD12" s="32"/>
    </row>
    <row r="13" spans="1:31" ht="16.5" customHeight="1" x14ac:dyDescent="0.25">
      <c r="A13" s="392"/>
      <c r="B13" s="392"/>
      <c r="C13" s="364"/>
      <c r="D13" s="364"/>
      <c r="E13" s="364"/>
      <c r="F13" s="364"/>
      <c r="G13" s="364"/>
      <c r="H13" s="34"/>
      <c r="I13" s="63"/>
      <c r="J13" s="63"/>
      <c r="K13" s="63"/>
      <c r="AD13" s="32"/>
    </row>
    <row r="14" spans="1:31" ht="12" customHeight="1" x14ac:dyDescent="0.25">
      <c r="A14" s="33"/>
      <c r="I14" s="427" t="s">
        <v>155</v>
      </c>
      <c r="J14" s="427"/>
      <c r="K14" s="427"/>
    </row>
    <row r="15" spans="1:31" ht="84.75" customHeight="1" thickBot="1" x14ac:dyDescent="0.3">
      <c r="A15" s="391" t="s">
        <v>132</v>
      </c>
      <c r="B15" s="391"/>
      <c r="C15" s="391"/>
      <c r="D15" s="391"/>
      <c r="E15" s="391"/>
      <c r="F15" s="391"/>
      <c r="G15" s="390" t="s">
        <v>133</v>
      </c>
      <c r="H15" s="390"/>
      <c r="I15" s="390"/>
      <c r="J15" s="390"/>
      <c r="K15" s="390"/>
    </row>
    <row r="16" spans="1:31" ht="74.25" customHeight="1" thickBot="1" x14ac:dyDescent="0.3">
      <c r="A16" s="60" t="s">
        <v>170</v>
      </c>
      <c r="B16" s="428"/>
      <c r="C16" s="429"/>
      <c r="D16" s="429"/>
      <c r="E16" s="429"/>
      <c r="F16" s="429"/>
      <c r="G16" s="429"/>
      <c r="H16" s="429"/>
      <c r="I16" s="429"/>
      <c r="J16" s="429"/>
      <c r="K16" s="430"/>
    </row>
    <row r="17" spans="1:16" ht="9.75" customHeight="1" thickBot="1" x14ac:dyDescent="0.3">
      <c r="A17" s="58"/>
      <c r="B17" s="59"/>
      <c r="C17" s="40"/>
      <c r="D17" s="40"/>
      <c r="E17" s="40"/>
      <c r="F17" s="40"/>
      <c r="G17" s="40"/>
      <c r="H17" s="40"/>
      <c r="I17" s="40"/>
      <c r="J17" s="40"/>
      <c r="K17" s="40"/>
    </row>
    <row r="18" spans="1:16" x14ac:dyDescent="0.25">
      <c r="A18" s="424" t="s">
        <v>147</v>
      </c>
      <c r="B18" s="56" t="s">
        <v>95</v>
      </c>
      <c r="C18" s="56" t="s">
        <v>96</v>
      </c>
      <c r="D18" s="56" t="s">
        <v>97</v>
      </c>
      <c r="E18" s="416" t="s">
        <v>108</v>
      </c>
      <c r="F18" s="416"/>
      <c r="G18" s="416"/>
      <c r="H18" s="416"/>
      <c r="I18" s="416"/>
      <c r="J18" s="416"/>
      <c r="K18" s="417"/>
    </row>
    <row r="19" spans="1:16" ht="49.5" customHeight="1" x14ac:dyDescent="0.25">
      <c r="A19" s="425"/>
      <c r="B19" s="35" t="s">
        <v>100</v>
      </c>
      <c r="C19" s="27"/>
      <c r="D19" s="27"/>
      <c r="E19" s="418" t="s">
        <v>120</v>
      </c>
      <c r="F19" s="419"/>
      <c r="G19" s="419"/>
      <c r="H19" s="419"/>
      <c r="I19" s="419"/>
      <c r="J19" s="419"/>
      <c r="K19" s="420"/>
    </row>
    <row r="20" spans="1:16" x14ac:dyDescent="0.25">
      <c r="A20" s="425"/>
      <c r="B20" s="395" t="s">
        <v>98</v>
      </c>
      <c r="C20" s="396"/>
      <c r="D20" s="396"/>
      <c r="E20" s="396"/>
      <c r="F20" s="396"/>
      <c r="G20" s="396"/>
      <c r="H20" s="396"/>
      <c r="I20" s="396"/>
      <c r="J20" s="396"/>
      <c r="K20" s="397"/>
    </row>
    <row r="21" spans="1:16" ht="49.5" customHeight="1" x14ac:dyDescent="0.25">
      <c r="A21" s="425"/>
      <c r="B21" s="44" t="s">
        <v>103</v>
      </c>
      <c r="C21" s="27"/>
      <c r="D21" s="27"/>
      <c r="E21" s="398" t="s">
        <v>114</v>
      </c>
      <c r="F21" s="398"/>
      <c r="G21" s="398"/>
      <c r="H21" s="398"/>
      <c r="I21" s="398"/>
      <c r="J21" s="398"/>
      <c r="K21" s="399"/>
    </row>
    <row r="22" spans="1:16" ht="49.5" customHeight="1" x14ac:dyDescent="0.25">
      <c r="A22" s="425"/>
      <c r="B22" s="44" t="s">
        <v>104</v>
      </c>
      <c r="C22" s="27"/>
      <c r="D22" s="27"/>
      <c r="E22" s="398" t="s">
        <v>115</v>
      </c>
      <c r="F22" s="398"/>
      <c r="G22" s="398"/>
      <c r="H22" s="398"/>
      <c r="I22" s="398"/>
      <c r="J22" s="398"/>
      <c r="K22" s="399"/>
    </row>
    <row r="23" spans="1:16" ht="49.5" customHeight="1" x14ac:dyDescent="0.25">
      <c r="A23" s="425"/>
      <c r="B23" s="44" t="s">
        <v>105</v>
      </c>
      <c r="C23" s="27"/>
      <c r="D23" s="27"/>
      <c r="E23" s="398" t="s">
        <v>116</v>
      </c>
      <c r="F23" s="398"/>
      <c r="G23" s="398"/>
      <c r="H23" s="398"/>
      <c r="I23" s="398"/>
      <c r="J23" s="398"/>
      <c r="K23" s="399"/>
    </row>
    <row r="24" spans="1:16" ht="49.5" customHeight="1" x14ac:dyDescent="0.25">
      <c r="A24" s="425"/>
      <c r="B24" s="44" t="s">
        <v>106</v>
      </c>
      <c r="C24" s="27"/>
      <c r="D24" s="27"/>
      <c r="E24" s="398" t="s">
        <v>117</v>
      </c>
      <c r="F24" s="398"/>
      <c r="G24" s="398"/>
      <c r="H24" s="398"/>
      <c r="I24" s="398"/>
      <c r="J24" s="398"/>
      <c r="K24" s="399"/>
    </row>
    <row r="25" spans="1:16" ht="49.5" customHeight="1" x14ac:dyDescent="0.25">
      <c r="A25" s="425"/>
      <c r="B25" s="41" t="s">
        <v>99</v>
      </c>
      <c r="C25" s="27"/>
      <c r="D25" s="27"/>
      <c r="E25" s="398" t="s">
        <v>121</v>
      </c>
      <c r="F25" s="398"/>
      <c r="G25" s="398"/>
      <c r="H25" s="398"/>
      <c r="I25" s="398"/>
      <c r="J25" s="398"/>
      <c r="K25" s="399"/>
      <c r="O25" s="51"/>
      <c r="P25" s="51"/>
    </row>
    <row r="26" spans="1:16" ht="23.25" customHeight="1" x14ac:dyDescent="0.25">
      <c r="A26" s="425"/>
      <c r="B26" s="374" t="s">
        <v>101</v>
      </c>
      <c r="C26" s="410" t="s">
        <v>143</v>
      </c>
      <c r="D26" s="411"/>
      <c r="E26" s="411"/>
      <c r="F26" s="411"/>
      <c r="G26" s="411"/>
      <c r="H26" s="411"/>
      <c r="I26" s="411"/>
      <c r="J26" s="411"/>
      <c r="K26" s="412"/>
      <c r="L26" s="50"/>
      <c r="M26" s="50"/>
      <c r="N26" s="50"/>
      <c r="O26" s="50"/>
      <c r="P26" s="51"/>
    </row>
    <row r="27" spans="1:16" ht="27" customHeight="1" thickBot="1" x14ac:dyDescent="0.3">
      <c r="A27" s="425"/>
      <c r="B27" s="375"/>
      <c r="C27" s="383" t="s">
        <v>146</v>
      </c>
      <c r="D27" s="384"/>
      <c r="E27" s="49" t="s">
        <v>139</v>
      </c>
      <c r="F27" s="45" t="s">
        <v>138</v>
      </c>
      <c r="G27" s="45" t="s">
        <v>140</v>
      </c>
      <c r="H27" s="45" t="s">
        <v>141</v>
      </c>
      <c r="I27" s="45" t="s">
        <v>144</v>
      </c>
      <c r="J27" s="413" t="s">
        <v>145</v>
      </c>
      <c r="K27" s="414"/>
      <c r="O27" s="51"/>
      <c r="P27" s="51"/>
    </row>
    <row r="28" spans="1:16" ht="15" customHeight="1" thickTop="1" x14ac:dyDescent="0.25">
      <c r="A28" s="425"/>
      <c r="B28" s="375"/>
      <c r="C28" s="385" t="s">
        <v>135</v>
      </c>
      <c r="D28" s="386"/>
      <c r="E28" s="52"/>
      <c r="F28" s="47"/>
      <c r="G28" s="47"/>
      <c r="H28" s="47"/>
      <c r="I28" s="47"/>
      <c r="J28" s="377">
        <f>1-(SUM(E28:I31)/20)</f>
        <v>1</v>
      </c>
      <c r="K28" s="378"/>
      <c r="O28" s="51"/>
      <c r="P28" s="51"/>
    </row>
    <row r="29" spans="1:16" ht="15" customHeight="1" x14ac:dyDescent="0.25">
      <c r="A29" s="425"/>
      <c r="B29" s="375"/>
      <c r="C29" s="385" t="s">
        <v>136</v>
      </c>
      <c r="D29" s="386"/>
      <c r="E29" s="53"/>
      <c r="F29" s="46"/>
      <c r="G29" s="46"/>
      <c r="H29" s="46"/>
      <c r="I29" s="46"/>
      <c r="J29" s="379"/>
      <c r="K29" s="380"/>
      <c r="O29" s="51"/>
      <c r="P29" s="51"/>
    </row>
    <row r="30" spans="1:16" ht="36" customHeight="1" x14ac:dyDescent="0.25">
      <c r="A30" s="425"/>
      <c r="B30" s="375"/>
      <c r="C30" s="407" t="s">
        <v>137</v>
      </c>
      <c r="D30" s="408"/>
      <c r="E30" s="53"/>
      <c r="F30" s="46"/>
      <c r="G30" s="46"/>
      <c r="H30" s="46"/>
      <c r="I30" s="46"/>
      <c r="J30" s="379"/>
      <c r="K30" s="380"/>
      <c r="O30" s="51"/>
      <c r="P30" s="51"/>
    </row>
    <row r="31" spans="1:16" ht="24.75" customHeight="1" thickBot="1" x14ac:dyDescent="0.3">
      <c r="A31" s="425"/>
      <c r="B31" s="375"/>
      <c r="C31" s="383" t="s">
        <v>142</v>
      </c>
      <c r="D31" s="409"/>
      <c r="E31" s="54"/>
      <c r="F31" s="48"/>
      <c r="G31" s="48"/>
      <c r="H31" s="48"/>
      <c r="I31" s="48"/>
      <c r="J31" s="381"/>
      <c r="K31" s="382"/>
    </row>
    <row r="32" spans="1:16" ht="49.5" customHeight="1" thickTop="1" x14ac:dyDescent="0.25">
      <c r="A32" s="425"/>
      <c r="B32" s="376"/>
      <c r="C32" s="27"/>
      <c r="D32" s="27"/>
      <c r="E32" s="402" t="s">
        <v>122</v>
      </c>
      <c r="F32" s="403"/>
      <c r="G32" s="403"/>
      <c r="H32" s="403"/>
      <c r="I32" s="403"/>
      <c r="J32" s="403"/>
      <c r="K32" s="404"/>
      <c r="O32" s="51"/>
      <c r="P32" s="51"/>
    </row>
    <row r="33" spans="1:29" ht="49.5" customHeight="1" x14ac:dyDescent="0.25">
      <c r="A33" s="425"/>
      <c r="B33" s="41" t="s">
        <v>107</v>
      </c>
      <c r="C33" s="27"/>
      <c r="D33" s="27"/>
      <c r="E33" s="400" t="s">
        <v>118</v>
      </c>
      <c r="F33" s="400"/>
      <c r="G33" s="400"/>
      <c r="H33" s="400"/>
      <c r="I33" s="400"/>
      <c r="J33" s="400"/>
      <c r="K33" s="401"/>
    </row>
    <row r="34" spans="1:29" ht="49.5" customHeight="1" thickBot="1" x14ac:dyDescent="0.3">
      <c r="A34" s="426"/>
      <c r="B34" s="57" t="s">
        <v>102</v>
      </c>
      <c r="C34" s="28"/>
      <c r="D34" s="28"/>
      <c r="E34" s="393" t="s">
        <v>123</v>
      </c>
      <c r="F34" s="393"/>
      <c r="G34" s="393"/>
      <c r="H34" s="393"/>
      <c r="I34" s="393"/>
      <c r="J34" s="393"/>
      <c r="K34" s="394"/>
    </row>
    <row r="36" spans="1:29" x14ac:dyDescent="0.25">
      <c r="B36" s="415"/>
      <c r="C36" s="415"/>
      <c r="D36" s="415"/>
      <c r="E36" s="415"/>
      <c r="H36" s="423"/>
      <c r="I36" s="423"/>
      <c r="J36" s="423"/>
    </row>
    <row r="37" spans="1:29" s="33" customFormat="1" ht="14.25" x14ac:dyDescent="0.2">
      <c r="B37" s="421" t="s">
        <v>124</v>
      </c>
      <c r="C37" s="421"/>
      <c r="D37" s="421"/>
      <c r="E37" s="421"/>
      <c r="F37" s="34"/>
      <c r="G37" s="34"/>
      <c r="H37" s="422" t="s">
        <v>113</v>
      </c>
      <c r="I37" s="422"/>
      <c r="J37" s="422"/>
      <c r="K37" s="34"/>
      <c r="L37" s="34"/>
      <c r="M37" s="34"/>
      <c r="N37" s="34"/>
      <c r="O37" s="34"/>
      <c r="P37" s="34"/>
      <c r="Q37" s="34"/>
      <c r="R37" s="34"/>
      <c r="S37" s="34"/>
      <c r="T37" s="34"/>
      <c r="U37" s="34"/>
      <c r="V37" s="34"/>
      <c r="W37" s="34"/>
      <c r="X37" s="34"/>
      <c r="Y37" s="34"/>
      <c r="Z37" s="34"/>
      <c r="AA37" s="34"/>
      <c r="AB37" s="34"/>
      <c r="AC37" s="34"/>
    </row>
  </sheetData>
  <mergeCells count="46">
    <mergeCell ref="B37:E37"/>
    <mergeCell ref="B36:E36"/>
    <mergeCell ref="H37:J37"/>
    <mergeCell ref="H36:J36"/>
    <mergeCell ref="A18:A34"/>
    <mergeCell ref="C4:H4"/>
    <mergeCell ref="A5:K5"/>
    <mergeCell ref="C30:D30"/>
    <mergeCell ref="C31:D31"/>
    <mergeCell ref="C26:K26"/>
    <mergeCell ref="J27:K27"/>
    <mergeCell ref="C6:G6"/>
    <mergeCell ref="C12:G12"/>
    <mergeCell ref="E18:K18"/>
    <mergeCell ref="E19:K19"/>
    <mergeCell ref="I6:K6"/>
    <mergeCell ref="J11:K11"/>
    <mergeCell ref="J12:K12"/>
    <mergeCell ref="I14:K14"/>
    <mergeCell ref="B16:K16"/>
    <mergeCell ref="E34:K34"/>
    <mergeCell ref="B20:K20"/>
    <mergeCell ref="E24:K24"/>
    <mergeCell ref="E23:K23"/>
    <mergeCell ref="E22:K22"/>
    <mergeCell ref="E21:K21"/>
    <mergeCell ref="E25:K25"/>
    <mergeCell ref="E33:K33"/>
    <mergeCell ref="C29:D29"/>
    <mergeCell ref="E32:K32"/>
    <mergeCell ref="A6:B6"/>
    <mergeCell ref="A8:B8"/>
    <mergeCell ref="A12:B12"/>
    <mergeCell ref="A13:B13"/>
    <mergeCell ref="C8:G8"/>
    <mergeCell ref="B26:B32"/>
    <mergeCell ref="J28:K31"/>
    <mergeCell ref="C27:D27"/>
    <mergeCell ref="C28:D28"/>
    <mergeCell ref="H8:K8"/>
    <mergeCell ref="C9:G9"/>
    <mergeCell ref="H9:K9"/>
    <mergeCell ref="A10:B10"/>
    <mergeCell ref="G15:K15"/>
    <mergeCell ref="A15:F15"/>
    <mergeCell ref="C13:G13"/>
  </mergeCells>
  <pageMargins left="0.6692913385826772" right="0.31496062992125984" top="0.23" bottom="0.39370078740157483" header="0.19685039370078741" footer="0.23622047244094491"/>
  <pageSetup scale="73" orientation="portrait" r:id="rId1"/>
  <headerFooter>
    <oddFooter>&amp;L&amp;"Times New Roman,Normal"Revisión 1</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5"/>
    </sheetView>
  </sheetViews>
  <sheetFormatPr baseColWidth="10" defaultRowHeight="15" x14ac:dyDescent="0.25"/>
  <cols>
    <col min="1" max="1" width="7.5703125" bestFit="1" customWidth="1"/>
  </cols>
  <sheetData>
    <row r="1" spans="1:2" x14ac:dyDescent="0.25">
      <c r="A1" s="79">
        <v>0</v>
      </c>
      <c r="B1" t="s">
        <v>171</v>
      </c>
    </row>
    <row r="2" spans="1:2" x14ac:dyDescent="0.25">
      <c r="A2" s="79">
        <v>0.25</v>
      </c>
      <c r="B2" t="s">
        <v>172</v>
      </c>
    </row>
    <row r="3" spans="1:2" x14ac:dyDescent="0.25">
      <c r="A3" s="79">
        <v>0.5</v>
      </c>
      <c r="B3" t="s">
        <v>173</v>
      </c>
    </row>
    <row r="4" spans="1:2" x14ac:dyDescent="0.25">
      <c r="A4" s="79">
        <v>0.75</v>
      </c>
      <c r="B4" t="s">
        <v>174</v>
      </c>
    </row>
    <row r="5" spans="1:2" x14ac:dyDescent="0.25">
      <c r="A5" s="79">
        <v>1</v>
      </c>
      <c r="B5" t="s">
        <v>175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topLeftCell="A17" workbookViewId="0">
      <selection activeCell="C18" sqref="C18"/>
    </sheetView>
  </sheetViews>
  <sheetFormatPr baseColWidth="10" defaultRowHeight="15" x14ac:dyDescent="0.25"/>
  <cols>
    <col min="1" max="1" width="4.140625" customWidth="1"/>
  </cols>
  <sheetData>
    <row r="1" spans="1:2" x14ac:dyDescent="0.25">
      <c r="A1" t="s">
        <v>252</v>
      </c>
    </row>
    <row r="2" spans="1:2" x14ac:dyDescent="0.25">
      <c r="A2">
        <v>2</v>
      </c>
      <c r="B2" s="92" t="s">
        <v>213</v>
      </c>
    </row>
    <row r="3" spans="1:2" x14ac:dyDescent="0.25">
      <c r="A3">
        <v>3</v>
      </c>
      <c r="B3" s="92" t="s">
        <v>214</v>
      </c>
    </row>
    <row r="4" spans="1:2" x14ac:dyDescent="0.25">
      <c r="A4">
        <v>4</v>
      </c>
      <c r="B4" s="92" t="s">
        <v>215</v>
      </c>
    </row>
    <row r="5" spans="1:2" x14ac:dyDescent="0.25">
      <c r="A5">
        <v>5</v>
      </c>
      <c r="B5" s="92" t="s">
        <v>216</v>
      </c>
    </row>
    <row r="6" spans="1:2" x14ac:dyDescent="0.25">
      <c r="A6">
        <v>6</v>
      </c>
      <c r="B6" s="92" t="s">
        <v>217</v>
      </c>
    </row>
    <row r="7" spans="1:2" x14ac:dyDescent="0.25">
      <c r="A7">
        <v>7</v>
      </c>
      <c r="B7" s="92" t="s">
        <v>218</v>
      </c>
    </row>
    <row r="8" spans="1:2" x14ac:dyDescent="0.25">
      <c r="A8">
        <v>8</v>
      </c>
      <c r="B8" s="92" t="s">
        <v>219</v>
      </c>
    </row>
    <row r="9" spans="1:2" x14ac:dyDescent="0.25">
      <c r="A9">
        <v>9</v>
      </c>
      <c r="B9" s="92" t="s">
        <v>220</v>
      </c>
    </row>
    <row r="10" spans="1:2" x14ac:dyDescent="0.25">
      <c r="A10">
        <v>10</v>
      </c>
      <c r="B10" s="92" t="s">
        <v>221</v>
      </c>
    </row>
    <row r="11" spans="1:2" x14ac:dyDescent="0.25">
      <c r="A11">
        <v>11</v>
      </c>
      <c r="B11" s="92" t="s">
        <v>222</v>
      </c>
    </row>
    <row r="12" spans="1:2" x14ac:dyDescent="0.25">
      <c r="A12">
        <v>12</v>
      </c>
      <c r="B12" s="92" t="s">
        <v>223</v>
      </c>
    </row>
    <row r="13" spans="1:2" x14ac:dyDescent="0.25">
      <c r="A13">
        <v>13</v>
      </c>
      <c r="B13" s="92" t="s">
        <v>224</v>
      </c>
    </row>
    <row r="14" spans="1:2" x14ac:dyDescent="0.25">
      <c r="A14">
        <v>14</v>
      </c>
      <c r="B14" s="92" t="s">
        <v>225</v>
      </c>
    </row>
    <row r="15" spans="1:2" x14ac:dyDescent="0.25">
      <c r="A15">
        <v>15</v>
      </c>
      <c r="B15" s="92" t="s">
        <v>226</v>
      </c>
    </row>
    <row r="16" spans="1:2" x14ac:dyDescent="0.25">
      <c r="A16">
        <v>16</v>
      </c>
      <c r="B16" s="92" t="s">
        <v>227</v>
      </c>
    </row>
    <row r="17" spans="1:2" x14ac:dyDescent="0.25">
      <c r="A17">
        <v>17</v>
      </c>
      <c r="B17" s="92" t="s">
        <v>228</v>
      </c>
    </row>
    <row r="18" spans="1:2" x14ac:dyDescent="0.25">
      <c r="A18">
        <v>18</v>
      </c>
      <c r="B18" s="92" t="s">
        <v>229</v>
      </c>
    </row>
    <row r="19" spans="1:2" x14ac:dyDescent="0.25">
      <c r="A19">
        <v>19</v>
      </c>
      <c r="B19" s="92" t="s">
        <v>230</v>
      </c>
    </row>
    <row r="20" spans="1:2" x14ac:dyDescent="0.25">
      <c r="A20">
        <v>20</v>
      </c>
      <c r="B20" s="92" t="s">
        <v>231</v>
      </c>
    </row>
    <row r="21" spans="1:2" x14ac:dyDescent="0.25">
      <c r="A21">
        <v>21</v>
      </c>
      <c r="B21" s="92" t="s">
        <v>232</v>
      </c>
    </row>
    <row r="22" spans="1:2" x14ac:dyDescent="0.25">
      <c r="A22">
        <v>22</v>
      </c>
      <c r="B22" s="92" t="s">
        <v>233</v>
      </c>
    </row>
    <row r="23" spans="1:2" x14ac:dyDescent="0.25">
      <c r="A23">
        <v>23</v>
      </c>
      <c r="B23" s="92" t="s">
        <v>234</v>
      </c>
    </row>
    <row r="24" spans="1:2" x14ac:dyDescent="0.25">
      <c r="A24">
        <v>24</v>
      </c>
      <c r="B24" s="92" t="s">
        <v>235</v>
      </c>
    </row>
    <row r="25" spans="1:2" x14ac:dyDescent="0.25">
      <c r="A25">
        <v>25</v>
      </c>
      <c r="B25" s="92" t="s">
        <v>236</v>
      </c>
    </row>
    <row r="26" spans="1:2" x14ac:dyDescent="0.25">
      <c r="A26">
        <v>26</v>
      </c>
      <c r="B26" s="92" t="s">
        <v>237</v>
      </c>
    </row>
    <row r="27" spans="1:2" x14ac:dyDescent="0.25">
      <c r="A27">
        <v>27</v>
      </c>
      <c r="B27" s="92" t="s">
        <v>238</v>
      </c>
    </row>
    <row r="28" spans="1:2" x14ac:dyDescent="0.25">
      <c r="A28">
        <v>28</v>
      </c>
      <c r="B28" s="92" t="s">
        <v>239</v>
      </c>
    </row>
    <row r="29" spans="1:2" x14ac:dyDescent="0.25">
      <c r="A29">
        <v>29</v>
      </c>
      <c r="B29" s="92" t="s">
        <v>240</v>
      </c>
    </row>
    <row r="30" spans="1:2" x14ac:dyDescent="0.25">
      <c r="A30">
        <v>30</v>
      </c>
      <c r="B30" s="92" t="s">
        <v>241</v>
      </c>
    </row>
    <row r="31" spans="1:2" x14ac:dyDescent="0.25">
      <c r="A31">
        <v>31</v>
      </c>
      <c r="B31" s="92" t="s">
        <v>242</v>
      </c>
    </row>
    <row r="32" spans="1:2" x14ac:dyDescent="0.25">
      <c r="A32">
        <v>32</v>
      </c>
      <c r="B32" s="92" t="s">
        <v>243</v>
      </c>
    </row>
    <row r="33" spans="1:2" x14ac:dyDescent="0.25">
      <c r="A33">
        <v>33</v>
      </c>
      <c r="B33" s="92" t="s">
        <v>244</v>
      </c>
    </row>
    <row r="34" spans="1:2" x14ac:dyDescent="0.25">
      <c r="A34">
        <v>34</v>
      </c>
      <c r="B34" s="92" t="s">
        <v>245</v>
      </c>
    </row>
    <row r="35" spans="1:2" x14ac:dyDescent="0.25">
      <c r="A35">
        <v>35</v>
      </c>
      <c r="B35" s="92" t="s">
        <v>246</v>
      </c>
    </row>
    <row r="36" spans="1:2" x14ac:dyDescent="0.25">
      <c r="A36">
        <v>36</v>
      </c>
      <c r="B36" s="92" t="s">
        <v>247</v>
      </c>
    </row>
    <row r="37" spans="1:2" x14ac:dyDescent="0.25">
      <c r="A37">
        <v>37</v>
      </c>
      <c r="B37" s="92" t="s">
        <v>248</v>
      </c>
    </row>
    <row r="38" spans="1:2" x14ac:dyDescent="0.25">
      <c r="A38">
        <v>38</v>
      </c>
      <c r="B38" s="92" t="s">
        <v>249</v>
      </c>
    </row>
    <row r="39" spans="1:2" x14ac:dyDescent="0.25">
      <c r="A39">
        <v>39</v>
      </c>
      <c r="B39" s="92" t="s">
        <v>250</v>
      </c>
    </row>
    <row r="40" spans="1:2" x14ac:dyDescent="0.25">
      <c r="B40" s="92" t="s">
        <v>251</v>
      </c>
    </row>
    <row r="41" spans="1:2" x14ac:dyDescent="0.25">
      <c r="B41" s="24"/>
    </row>
    <row r="42" spans="1:2" x14ac:dyDescent="0.25">
      <c r="B42" s="24"/>
    </row>
  </sheetData>
  <hyperlinks>
    <hyperlink ref="B2" r:id="rId1" display="http://www.empresaresponsable.org/tallerinteractivo/taller02.html"/>
    <hyperlink ref="B3" r:id="rId2" display="http://www.empresaresponsable.org/tallerinteractivo/taller03.html"/>
    <hyperlink ref="B4" r:id="rId3" display="http://www.empresaresponsable.org/tallerinteractivo/taller04.html"/>
    <hyperlink ref="B5" r:id="rId4" display="http://www.empresaresponsable.org/tallerinteractivo/taller05.html"/>
    <hyperlink ref="B6" r:id="rId5" display="http://www.empresaresponsable.org/tallerinteractivo/taller06.html"/>
    <hyperlink ref="B7" r:id="rId6" display="http://www.empresaresponsable.org/tallerinteractivo/taller07.html"/>
    <hyperlink ref="B8" r:id="rId7" display="http://www.empresaresponsable.org/tallerinteractivo/taller08.html"/>
    <hyperlink ref="B9" r:id="rId8" display="http://www.empresaresponsable.org/tallerinteractivo/taller09.html"/>
    <hyperlink ref="B10" r:id="rId9" display="http://www.empresaresponsable.org/tallerinteractivo/taller10.html"/>
    <hyperlink ref="B11" r:id="rId10" display="http://www.empresaresponsable.org/tallerinteractivo/taller11.html"/>
    <hyperlink ref="B12" r:id="rId11" display="http://www.empresaresponsable.org/tallerinteractivo/taller12.html"/>
    <hyperlink ref="B13" r:id="rId12" display="http://www.empresaresponsable.org/tallerinteractivo/taller13.html"/>
    <hyperlink ref="B14" r:id="rId13" display="http://www.empresaresponsable.org/tallerinteractivo/taller14.html"/>
    <hyperlink ref="B15" r:id="rId14" display="http://www.empresaresponsable.org/tallerinteractivo/taller15.html"/>
    <hyperlink ref="B16" r:id="rId15" display="http://www.empresaresponsable.org/tallerinteractivo/taller16.html"/>
    <hyperlink ref="B17" r:id="rId16" display="http://www.empresaresponsable.org/tallerinteractivo/taller17.html"/>
    <hyperlink ref="B18" r:id="rId17" display="http://www.empresaresponsable.org/tallerinteractivo/taller18.html"/>
    <hyperlink ref="B19" r:id="rId18" display="http://www.empresaresponsable.org/tallerinteractivo/taller19.html"/>
    <hyperlink ref="B20" r:id="rId19" display="http://www.empresaresponsable.org/tallerinteractivo/taller20.html"/>
    <hyperlink ref="B21" r:id="rId20" display="http://www.empresaresponsable.org/tallerinteractivo/taller21.html"/>
    <hyperlink ref="B22" r:id="rId21" display="http://www.empresaresponsable.org/tallerinteractivo/taller22.html"/>
    <hyperlink ref="B23" r:id="rId22" display="http://www.empresaresponsable.org/tallerinteractivo/taller23.html"/>
    <hyperlink ref="B24" r:id="rId23" display="http://www.empresaresponsable.org/tallerinteractivo/taller24.html"/>
    <hyperlink ref="B25" r:id="rId24" display="http://www.empresaresponsable.org/tallerinteractivo/taller25.html"/>
    <hyperlink ref="B26" r:id="rId25" display="http://www.empresaresponsable.org/tallerinteractivo/taller26.html"/>
    <hyperlink ref="B27" r:id="rId26" display="http://www.empresaresponsable.org/tallerinteractivo/taller27.html"/>
    <hyperlink ref="B28" r:id="rId27" display="http://www.empresaresponsable.org/tallerinteractivo/taller28.html"/>
    <hyperlink ref="B29" r:id="rId28" display="http://www.empresaresponsable.org/tallerinteractivo/taller29.html"/>
    <hyperlink ref="B30" r:id="rId29" display="http://www.empresaresponsable.org/tallerinteractivo/taller30.html"/>
    <hyperlink ref="B31" r:id="rId30" display="http://www.empresaresponsable.org/tallerinteractivo/taller31.html"/>
    <hyperlink ref="B32" r:id="rId31" display="http://www.empresaresponsable.org/tallerinteractivo/taller32.html"/>
    <hyperlink ref="B33" r:id="rId32" display="http://www.empresaresponsable.org/tallerinteractivo/taller33.html"/>
    <hyperlink ref="B34" r:id="rId33" display="http://www.empresaresponsable.org/tallerinteractivo/taller34.html"/>
    <hyperlink ref="B35" r:id="rId34" display="http://www.empresaresponsable.org/tallerinteractivo/taller35.html"/>
    <hyperlink ref="B36" r:id="rId35" display="http://www.empresaresponsable.org/tallerinteractivo/taller36.html"/>
    <hyperlink ref="B37" r:id="rId36" display="http://www.empresaresponsable.org/tallerinteractivo/taller37.html"/>
    <hyperlink ref="B38" r:id="rId37" display="http://www.empresaresponsable.org/tallerinteractivo/taller38.html"/>
    <hyperlink ref="B39" r:id="rId38" display="http://www.empresaresponsable.org/tallerinteractivo/taller39.html"/>
    <hyperlink ref="B40" r:id="rId39" display="http://www.empresaresponsable.org/tallerinteractivo/taller40.html"/>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79"/>
  <sheetViews>
    <sheetView showGridLines="0" tabSelected="1" topLeftCell="A9" zoomScale="91" zoomScaleNormal="91" workbookViewId="0">
      <selection activeCell="H36" sqref="H36"/>
    </sheetView>
  </sheetViews>
  <sheetFormatPr baseColWidth="10" defaultRowHeight="15" x14ac:dyDescent="0.25"/>
  <cols>
    <col min="1" max="1" width="20.42578125" style="29" customWidth="1"/>
    <col min="2" max="2" width="20.140625" style="29" customWidth="1"/>
    <col min="3" max="4" width="6.5703125" style="29" customWidth="1"/>
    <col min="5" max="5" width="19.5703125" style="29" customWidth="1"/>
    <col min="6" max="7" width="7.140625" style="29" customWidth="1"/>
    <col min="8" max="8" width="16.42578125" style="29" customWidth="1"/>
    <col min="9" max="10" width="7.140625" style="29" customWidth="1"/>
    <col min="11" max="11" width="20" style="29" customWidth="1"/>
    <col min="12" max="12" width="7.140625" style="29" customWidth="1"/>
    <col min="13" max="13" width="6.5703125" style="29" customWidth="1"/>
    <col min="14" max="14" width="16.42578125" style="29" customWidth="1"/>
    <col min="15" max="15" width="7.140625" style="29" customWidth="1"/>
    <col min="16" max="16" width="6.5703125" style="29" customWidth="1"/>
    <col min="17" max="16384" width="11.42578125" style="29"/>
  </cols>
  <sheetData>
    <row r="1" spans="1:33" x14ac:dyDescent="0.25">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row>
    <row r="2" spans="1:33" x14ac:dyDescent="0.25">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row>
    <row r="3" spans="1:33" x14ac:dyDescent="0.25">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row>
    <row r="4" spans="1:33" ht="15.75" x14ac:dyDescent="0.25">
      <c r="A4" s="366" t="s">
        <v>131</v>
      </c>
      <c r="B4" s="366"/>
      <c r="C4" s="366"/>
      <c r="D4" s="366"/>
      <c r="E4" s="366"/>
      <c r="F4" s="366"/>
      <c r="G4" s="366"/>
      <c r="H4" s="366"/>
      <c r="I4" s="366"/>
      <c r="J4" s="366"/>
      <c r="K4" s="366"/>
      <c r="L4" s="366"/>
      <c r="M4" s="366"/>
      <c r="N4" s="366"/>
      <c r="O4" s="366"/>
      <c r="P4" s="366"/>
    </row>
    <row r="5" spans="1:33" ht="20.25" customHeight="1" x14ac:dyDescent="0.25">
      <c r="A5" s="67" t="s">
        <v>151</v>
      </c>
      <c r="B5" s="367" t="s">
        <v>260</v>
      </c>
      <c r="C5" s="367"/>
      <c r="D5" s="367"/>
      <c r="E5" s="367"/>
      <c r="F5" s="42"/>
      <c r="G5" s="42"/>
      <c r="H5" s="65" t="s">
        <v>109</v>
      </c>
      <c r="I5" s="68" t="s">
        <v>163</v>
      </c>
      <c r="J5" s="81"/>
      <c r="K5" s="66" t="s">
        <v>164</v>
      </c>
      <c r="N5" s="32"/>
      <c r="O5" s="32"/>
      <c r="P5" s="32"/>
      <c r="Q5" s="32"/>
      <c r="R5" s="32"/>
      <c r="S5" s="32"/>
      <c r="T5" s="32"/>
      <c r="U5" s="32"/>
      <c r="V5" s="32"/>
      <c r="W5" s="32"/>
      <c r="X5" s="32"/>
      <c r="Y5" s="32"/>
      <c r="Z5" s="32"/>
      <c r="AA5" s="32"/>
      <c r="AB5" s="32"/>
      <c r="AC5" s="32"/>
      <c r="AD5" s="32"/>
      <c r="AE5" s="32"/>
      <c r="AF5" s="32"/>
      <c r="AG5" s="32"/>
    </row>
    <row r="6" spans="1:33" ht="7.5" customHeight="1" x14ac:dyDescent="0.25">
      <c r="A6" s="43"/>
      <c r="B6" s="43"/>
      <c r="C6" s="42"/>
      <c r="D6" s="42"/>
      <c r="E6" s="42"/>
      <c r="F6" s="42"/>
      <c r="G6" s="42"/>
      <c r="H6" s="40"/>
      <c r="I6" s="38"/>
      <c r="J6" s="38"/>
      <c r="K6" s="34"/>
      <c r="L6" s="32"/>
      <c r="N6" s="32"/>
      <c r="O6" s="32"/>
      <c r="P6" s="32"/>
      <c r="Q6" s="32"/>
      <c r="R6" s="32"/>
      <c r="S6" s="32"/>
      <c r="T6" s="32"/>
      <c r="U6" s="32"/>
      <c r="V6" s="32"/>
      <c r="W6" s="32"/>
      <c r="X6" s="32"/>
      <c r="Y6" s="32"/>
      <c r="Z6" s="32"/>
      <c r="AA6" s="32"/>
      <c r="AB6" s="32"/>
      <c r="AC6" s="32"/>
      <c r="AD6" s="32"/>
      <c r="AE6" s="32"/>
      <c r="AF6" s="32"/>
      <c r="AG6" s="32"/>
    </row>
    <row r="7" spans="1:33" ht="48" customHeight="1" x14ac:dyDescent="0.25">
      <c r="A7" s="368" t="s">
        <v>329</v>
      </c>
      <c r="B7" s="368"/>
      <c r="C7" s="368"/>
      <c r="D7" s="368"/>
      <c r="E7" s="368"/>
      <c r="F7" s="368"/>
      <c r="G7" s="368"/>
      <c r="H7" s="368"/>
      <c r="I7" s="368"/>
      <c r="J7" s="368"/>
      <c r="K7" s="368"/>
      <c r="L7" s="368"/>
      <c r="M7" s="368"/>
      <c r="N7" s="32"/>
      <c r="O7" s="32"/>
      <c r="P7" s="32"/>
      <c r="Q7" s="32"/>
      <c r="R7" s="32"/>
      <c r="S7" s="32"/>
      <c r="T7" s="32"/>
      <c r="U7" s="32"/>
      <c r="V7" s="32"/>
      <c r="W7" s="32"/>
      <c r="X7" s="32"/>
      <c r="Y7" s="32"/>
      <c r="Z7" s="32"/>
      <c r="AA7" s="32"/>
      <c r="AB7" s="32"/>
      <c r="AC7" s="32"/>
      <c r="AD7" s="32"/>
      <c r="AE7" s="32"/>
      <c r="AF7" s="32"/>
      <c r="AG7" s="32"/>
    </row>
    <row r="8" spans="1:33" ht="4.5" customHeight="1" x14ac:dyDescent="0.25">
      <c r="A8" s="90"/>
      <c r="B8" s="91"/>
      <c r="C8" s="91"/>
      <c r="D8" s="91"/>
      <c r="E8" s="91"/>
      <c r="F8" s="91"/>
      <c r="G8" s="91"/>
      <c r="H8" s="91"/>
      <c r="I8" s="91"/>
      <c r="J8" s="91"/>
      <c r="K8" s="91"/>
      <c r="L8" s="91"/>
      <c r="N8" s="32"/>
      <c r="O8" s="32"/>
      <c r="P8" s="32"/>
      <c r="Q8" s="32"/>
      <c r="R8" s="32"/>
      <c r="S8" s="32"/>
      <c r="T8" s="32"/>
      <c r="U8" s="32"/>
      <c r="V8" s="32"/>
      <c r="W8" s="32"/>
      <c r="X8" s="32"/>
      <c r="Y8" s="32"/>
      <c r="Z8" s="32"/>
      <c r="AA8" s="32"/>
      <c r="AB8" s="32"/>
      <c r="AC8" s="32"/>
      <c r="AD8" s="32"/>
      <c r="AE8" s="32"/>
      <c r="AF8" s="32"/>
      <c r="AG8" s="32"/>
    </row>
    <row r="9" spans="1:33" ht="192.75" customHeight="1" x14ac:dyDescent="0.25">
      <c r="A9" s="368" t="s">
        <v>262</v>
      </c>
      <c r="B9" s="368"/>
      <c r="C9" s="368"/>
      <c r="D9" s="368"/>
      <c r="E9" s="368"/>
      <c r="F9" s="462" t="s">
        <v>337</v>
      </c>
      <c r="G9" s="462"/>
      <c r="H9" s="462"/>
      <c r="I9" s="462"/>
      <c r="J9" s="462"/>
      <c r="K9" s="462"/>
      <c r="L9" s="462"/>
      <c r="M9" s="109"/>
      <c r="N9" s="462" t="s">
        <v>338</v>
      </c>
      <c r="O9" s="462"/>
      <c r="P9" s="462"/>
      <c r="Q9" s="109"/>
      <c r="R9" s="109"/>
      <c r="S9" s="109"/>
      <c r="T9" s="109"/>
      <c r="U9" s="32"/>
      <c r="V9" s="32"/>
      <c r="W9" s="32"/>
      <c r="X9" s="32"/>
      <c r="Y9" s="32"/>
      <c r="Z9" s="32"/>
      <c r="AA9" s="32"/>
      <c r="AB9" s="32"/>
      <c r="AC9" s="32"/>
      <c r="AD9" s="32"/>
      <c r="AE9" s="32"/>
      <c r="AF9" s="32"/>
      <c r="AG9" s="32"/>
    </row>
    <row r="10" spans="1:33" ht="8.25" customHeight="1" x14ac:dyDescent="0.25"/>
    <row r="11" spans="1:33" x14ac:dyDescent="0.25">
      <c r="A11" s="370" t="s">
        <v>0</v>
      </c>
      <c r="B11" s="370"/>
      <c r="C11" s="370"/>
      <c r="D11" s="371" t="s">
        <v>1</v>
      </c>
      <c r="E11" s="372"/>
      <c r="F11" s="372"/>
      <c r="G11" s="373"/>
      <c r="H11" s="370" t="s">
        <v>2</v>
      </c>
      <c r="I11" s="370"/>
      <c r="J11" s="370"/>
      <c r="K11" s="370"/>
      <c r="L11" s="370"/>
    </row>
    <row r="12" spans="1:33" x14ac:dyDescent="0.25">
      <c r="A12" s="360" t="s">
        <v>72</v>
      </c>
      <c r="B12" s="360"/>
      <c r="C12" s="360"/>
      <c r="D12" s="363" t="s">
        <v>73</v>
      </c>
      <c r="E12" s="364"/>
      <c r="F12" s="364"/>
      <c r="G12" s="365"/>
      <c r="H12" s="363" t="s">
        <v>299</v>
      </c>
      <c r="I12" s="364"/>
      <c r="J12" s="365"/>
      <c r="K12" s="358" t="s">
        <v>75</v>
      </c>
      <c r="L12" s="358"/>
    </row>
    <row r="13" spans="1:33" x14ac:dyDescent="0.25">
      <c r="A13" s="360" t="s">
        <v>7</v>
      </c>
      <c r="B13" s="360"/>
      <c r="C13" s="360"/>
      <c r="D13" s="363" t="s">
        <v>74</v>
      </c>
      <c r="E13" s="364"/>
      <c r="F13" s="364"/>
      <c r="G13" s="365"/>
      <c r="H13" s="363" t="s">
        <v>299</v>
      </c>
      <c r="I13" s="364"/>
      <c r="J13" s="365"/>
      <c r="K13" s="358" t="s">
        <v>76</v>
      </c>
      <c r="L13" s="358"/>
    </row>
    <row r="14" spans="1:33" x14ac:dyDescent="0.25">
      <c r="A14" s="360" t="s">
        <v>212</v>
      </c>
      <c r="B14" s="360"/>
      <c r="C14" s="360"/>
      <c r="D14" s="363" t="s">
        <v>74</v>
      </c>
      <c r="E14" s="364"/>
      <c r="F14" s="364"/>
      <c r="G14" s="365"/>
      <c r="H14" s="363" t="s">
        <v>261</v>
      </c>
      <c r="I14" s="364"/>
      <c r="J14" s="365"/>
      <c r="K14" s="358" t="s">
        <v>208</v>
      </c>
      <c r="L14" s="358"/>
    </row>
    <row r="15" spans="1:33" x14ac:dyDescent="0.25">
      <c r="A15" s="360" t="s">
        <v>207</v>
      </c>
      <c r="B15" s="360"/>
      <c r="C15" s="360"/>
      <c r="D15" s="363" t="s">
        <v>74</v>
      </c>
      <c r="E15" s="364"/>
      <c r="F15" s="364"/>
      <c r="G15" s="365"/>
      <c r="H15" s="363" t="s">
        <v>209</v>
      </c>
      <c r="I15" s="364"/>
      <c r="J15" s="365"/>
      <c r="K15" s="358" t="s">
        <v>208</v>
      </c>
      <c r="L15" s="358"/>
    </row>
    <row r="16" spans="1:33" x14ac:dyDescent="0.25">
      <c r="A16" s="360" t="s">
        <v>377</v>
      </c>
      <c r="B16" s="360"/>
      <c r="C16" s="360"/>
      <c r="D16" s="363" t="s">
        <v>315</v>
      </c>
      <c r="E16" s="364"/>
      <c r="F16" s="364"/>
      <c r="G16" s="365"/>
      <c r="H16" s="363" t="s">
        <v>300</v>
      </c>
      <c r="I16" s="364"/>
      <c r="J16" s="365"/>
      <c r="K16" s="358" t="s">
        <v>301</v>
      </c>
      <c r="L16" s="358"/>
    </row>
    <row r="17" spans="1:16" s="62" customFormat="1" ht="6.75" customHeight="1" x14ac:dyDescent="0.25">
      <c r="D17" s="62">
        <f>SUM(D23:D43)</f>
        <v>21</v>
      </c>
      <c r="G17" s="62">
        <f>SUM(G23:G43)</f>
        <v>21</v>
      </c>
      <c r="J17" s="62">
        <f>SUM(J23:J43)</f>
        <v>21</v>
      </c>
      <c r="M17" s="62">
        <f>SUM(M23:M43)</f>
        <v>22</v>
      </c>
      <c r="N17" s="62">
        <f>SUM(D17:M17)-15</f>
        <v>70</v>
      </c>
    </row>
    <row r="18" spans="1:16" x14ac:dyDescent="0.25">
      <c r="A18" s="461" t="s">
        <v>264</v>
      </c>
      <c r="B18" s="461"/>
      <c r="C18" s="461"/>
      <c r="D18" s="461"/>
      <c r="E18" s="461"/>
      <c r="F18" s="461"/>
      <c r="G18" s="461"/>
      <c r="H18" s="461"/>
      <c r="I18" s="461"/>
      <c r="J18" s="461"/>
      <c r="K18" s="461"/>
      <c r="L18" s="461"/>
      <c r="M18" s="461"/>
      <c r="N18" s="461"/>
      <c r="O18" s="461"/>
      <c r="P18" s="461"/>
    </row>
    <row r="19" spans="1:16" x14ac:dyDescent="0.25">
      <c r="A19" s="122" t="s">
        <v>3</v>
      </c>
      <c r="B19" s="460" t="s">
        <v>158</v>
      </c>
      <c r="C19" s="353"/>
      <c r="D19" s="111" t="s">
        <v>194</v>
      </c>
      <c r="E19" s="460" t="s">
        <v>4</v>
      </c>
      <c r="F19" s="353"/>
      <c r="G19" s="105" t="s">
        <v>194</v>
      </c>
      <c r="H19" s="459" t="s">
        <v>5</v>
      </c>
      <c r="I19" s="353"/>
      <c r="J19" s="111" t="s">
        <v>194</v>
      </c>
      <c r="K19" s="460" t="s">
        <v>6</v>
      </c>
      <c r="L19" s="353"/>
      <c r="M19" s="105" t="s">
        <v>194</v>
      </c>
      <c r="N19" s="459" t="s">
        <v>336</v>
      </c>
      <c r="O19" s="353"/>
      <c r="P19" s="111" t="s">
        <v>194</v>
      </c>
    </row>
    <row r="20" spans="1:16" x14ac:dyDescent="0.25">
      <c r="A20" s="112" t="s">
        <v>324</v>
      </c>
      <c r="B20" s="443" t="s">
        <v>78</v>
      </c>
      <c r="C20" s="359"/>
      <c r="D20" s="112" t="s">
        <v>306</v>
      </c>
      <c r="E20" s="443" t="s">
        <v>78</v>
      </c>
      <c r="F20" s="359"/>
      <c r="G20" s="85" t="s">
        <v>306</v>
      </c>
      <c r="H20" s="442" t="s">
        <v>78</v>
      </c>
      <c r="I20" s="359"/>
      <c r="J20" s="112" t="s">
        <v>306</v>
      </c>
      <c r="K20" s="443" t="s">
        <v>78</v>
      </c>
      <c r="L20" s="359"/>
      <c r="M20" s="85" t="s">
        <v>306</v>
      </c>
      <c r="N20" s="457"/>
      <c r="O20" s="458"/>
      <c r="P20" s="119"/>
    </row>
    <row r="21" spans="1:16" x14ac:dyDescent="0.25">
      <c r="A21" s="112" t="s">
        <v>325</v>
      </c>
      <c r="B21" s="443" t="s">
        <v>319</v>
      </c>
      <c r="C21" s="359"/>
      <c r="D21" s="112" t="s">
        <v>320</v>
      </c>
      <c r="E21" s="443" t="s">
        <v>319</v>
      </c>
      <c r="F21" s="359"/>
      <c r="G21" s="85" t="s">
        <v>320</v>
      </c>
      <c r="H21" s="442" t="s">
        <v>319</v>
      </c>
      <c r="I21" s="359"/>
      <c r="J21" s="112" t="s">
        <v>320</v>
      </c>
      <c r="K21" s="443" t="s">
        <v>319</v>
      </c>
      <c r="L21" s="359"/>
      <c r="M21" s="85" t="s">
        <v>320</v>
      </c>
      <c r="N21" s="457"/>
      <c r="O21" s="458"/>
      <c r="P21" s="119"/>
    </row>
    <row r="22" spans="1:16" x14ac:dyDescent="0.25">
      <c r="A22" s="446" t="s">
        <v>332</v>
      </c>
      <c r="B22" s="108" t="s">
        <v>257</v>
      </c>
      <c r="C22" s="101" t="s">
        <v>269</v>
      </c>
      <c r="D22" s="112"/>
      <c r="E22" s="108" t="s">
        <v>257</v>
      </c>
      <c r="F22" s="101" t="s">
        <v>269</v>
      </c>
      <c r="G22" s="85"/>
      <c r="H22" s="116" t="s">
        <v>257</v>
      </c>
      <c r="I22" s="101" t="s">
        <v>269</v>
      </c>
      <c r="J22" s="112"/>
      <c r="K22" s="108" t="s">
        <v>257</v>
      </c>
      <c r="L22" s="101" t="s">
        <v>269</v>
      </c>
      <c r="M22" s="85"/>
      <c r="N22" s="457"/>
      <c r="O22" s="458"/>
      <c r="P22" s="119"/>
    </row>
    <row r="23" spans="1:16" x14ac:dyDescent="0.25">
      <c r="A23" s="446"/>
      <c r="B23" s="108" t="s">
        <v>165</v>
      </c>
      <c r="C23" s="77" t="s">
        <v>128</v>
      </c>
      <c r="D23" s="113">
        <v>5</v>
      </c>
      <c r="E23" s="108" t="s">
        <v>165</v>
      </c>
      <c r="F23" s="77" t="s">
        <v>128</v>
      </c>
      <c r="G23" s="102">
        <v>5</v>
      </c>
      <c r="H23" s="116" t="s">
        <v>165</v>
      </c>
      <c r="I23" s="77" t="s">
        <v>128</v>
      </c>
      <c r="J23" s="113">
        <v>5</v>
      </c>
      <c r="K23" s="108" t="s">
        <v>165</v>
      </c>
      <c r="L23" s="77" t="s">
        <v>128</v>
      </c>
      <c r="M23" s="85">
        <v>5</v>
      </c>
      <c r="N23" s="116" t="s">
        <v>165</v>
      </c>
      <c r="O23" s="77" t="s">
        <v>128</v>
      </c>
      <c r="P23" s="112">
        <v>5</v>
      </c>
    </row>
    <row r="24" spans="1:16" ht="33" customHeight="1" x14ac:dyDescent="0.25">
      <c r="A24" s="112" t="s">
        <v>333</v>
      </c>
      <c r="B24" s="103" t="s">
        <v>176</v>
      </c>
      <c r="C24" s="77" t="s">
        <v>128</v>
      </c>
      <c r="D24" s="113">
        <v>6</v>
      </c>
      <c r="E24" s="103" t="s">
        <v>177</v>
      </c>
      <c r="F24" s="77" t="s">
        <v>125</v>
      </c>
      <c r="G24" s="102">
        <v>6</v>
      </c>
      <c r="H24" s="117" t="s">
        <v>180</v>
      </c>
      <c r="I24" s="77" t="s">
        <v>281</v>
      </c>
      <c r="J24" s="113">
        <v>2</v>
      </c>
      <c r="K24" s="440" t="s">
        <v>311</v>
      </c>
      <c r="L24" s="439"/>
      <c r="M24" s="104" t="s">
        <v>288</v>
      </c>
      <c r="N24" s="438" t="s">
        <v>340</v>
      </c>
      <c r="O24" s="439"/>
      <c r="P24" s="114" t="s">
        <v>288</v>
      </c>
    </row>
    <row r="25" spans="1:16" ht="30.75" customHeight="1" x14ac:dyDescent="0.25">
      <c r="A25" s="112" t="s">
        <v>256</v>
      </c>
      <c r="B25" s="440" t="s">
        <v>289</v>
      </c>
      <c r="C25" s="439"/>
      <c r="D25" s="114" t="s">
        <v>288</v>
      </c>
      <c r="E25" s="108" t="s">
        <v>187</v>
      </c>
      <c r="F25" s="77" t="s">
        <v>128</v>
      </c>
      <c r="G25" s="102">
        <v>3</v>
      </c>
      <c r="H25" s="116" t="s">
        <v>186</v>
      </c>
      <c r="I25" s="77" t="s">
        <v>128</v>
      </c>
      <c r="J25" s="113">
        <v>2</v>
      </c>
      <c r="K25" s="103" t="s">
        <v>178</v>
      </c>
      <c r="L25" s="77" t="s">
        <v>283</v>
      </c>
      <c r="M25" s="102">
        <v>4</v>
      </c>
      <c r="N25" s="457"/>
      <c r="O25" s="458"/>
      <c r="P25" s="119"/>
    </row>
    <row r="26" spans="1:16" x14ac:dyDescent="0.25">
      <c r="A26" s="112" t="s">
        <v>334</v>
      </c>
      <c r="B26" s="365" t="s">
        <v>148</v>
      </c>
      <c r="C26" s="358"/>
      <c r="D26" s="115"/>
      <c r="E26" s="365" t="s">
        <v>148</v>
      </c>
      <c r="F26" s="358"/>
      <c r="G26" s="69"/>
      <c r="H26" s="441" t="s">
        <v>148</v>
      </c>
      <c r="I26" s="358"/>
      <c r="J26" s="118"/>
      <c r="K26" s="365" t="s">
        <v>148</v>
      </c>
      <c r="L26" s="358"/>
      <c r="M26" s="107"/>
      <c r="N26" s="441" t="s">
        <v>148</v>
      </c>
      <c r="O26" s="358"/>
      <c r="P26" s="120"/>
    </row>
    <row r="27" spans="1:16" x14ac:dyDescent="0.25">
      <c r="A27" s="463" t="s">
        <v>339</v>
      </c>
      <c r="B27" s="464"/>
      <c r="C27" s="464"/>
      <c r="D27" s="464"/>
      <c r="E27" s="464"/>
      <c r="F27" s="464"/>
      <c r="G27" s="464"/>
      <c r="H27" s="464"/>
      <c r="I27" s="464"/>
      <c r="J27" s="464"/>
      <c r="K27" s="464"/>
      <c r="L27" s="464"/>
      <c r="M27" s="465"/>
    </row>
    <row r="28" spans="1:16" x14ac:dyDescent="0.25">
      <c r="A28" s="467" t="s">
        <v>265</v>
      </c>
      <c r="B28" s="468"/>
      <c r="C28" s="468"/>
      <c r="D28" s="468"/>
      <c r="E28" s="468"/>
      <c r="F28" s="468"/>
      <c r="G28" s="468"/>
      <c r="H28" s="468"/>
      <c r="I28" s="468"/>
      <c r="J28" s="468"/>
      <c r="K28" s="468"/>
      <c r="L28" s="468"/>
      <c r="M28" s="468"/>
      <c r="N28" s="468"/>
      <c r="O28" s="468"/>
      <c r="P28" s="469"/>
    </row>
    <row r="29" spans="1:16" ht="42" customHeight="1" x14ac:dyDescent="0.25">
      <c r="A29" s="85" t="s">
        <v>253</v>
      </c>
      <c r="B29" s="452" t="s">
        <v>291</v>
      </c>
      <c r="C29" s="440"/>
      <c r="D29" s="114" t="s">
        <v>288</v>
      </c>
      <c r="E29" s="108" t="s">
        <v>188</v>
      </c>
      <c r="F29" s="77" t="s">
        <v>281</v>
      </c>
      <c r="G29" s="102">
        <v>2</v>
      </c>
      <c r="H29" s="116" t="s">
        <v>185</v>
      </c>
      <c r="I29" s="101" t="s">
        <v>130</v>
      </c>
      <c r="J29" s="112">
        <v>2</v>
      </c>
      <c r="K29" s="411" t="s">
        <v>312</v>
      </c>
      <c r="L29" s="440"/>
      <c r="M29" s="104" t="s">
        <v>288</v>
      </c>
      <c r="N29" s="457"/>
      <c r="O29" s="458"/>
      <c r="P29" s="119"/>
    </row>
    <row r="30" spans="1:16" ht="50.25" customHeight="1" x14ac:dyDescent="0.25">
      <c r="A30" s="85" t="s">
        <v>254</v>
      </c>
      <c r="B30" s="452" t="s">
        <v>303</v>
      </c>
      <c r="C30" s="440"/>
      <c r="D30" s="114" t="s">
        <v>288</v>
      </c>
      <c r="E30" s="108" t="s">
        <v>190</v>
      </c>
      <c r="F30" s="77" t="s">
        <v>128</v>
      </c>
      <c r="G30" s="102">
        <v>5</v>
      </c>
      <c r="H30" s="116" t="s">
        <v>191</v>
      </c>
      <c r="I30" s="77" t="s">
        <v>125</v>
      </c>
      <c r="J30" s="113">
        <v>4</v>
      </c>
      <c r="K30" s="103" t="s">
        <v>179</v>
      </c>
      <c r="L30" s="77" t="s">
        <v>281</v>
      </c>
      <c r="M30" s="102">
        <v>2</v>
      </c>
      <c r="N30" s="452" t="s">
        <v>343</v>
      </c>
      <c r="O30" s="440"/>
      <c r="P30" s="114" t="s">
        <v>288</v>
      </c>
    </row>
    <row r="31" spans="1:16" ht="42.75" customHeight="1" x14ac:dyDescent="0.25">
      <c r="A31" s="85" t="s">
        <v>255</v>
      </c>
      <c r="B31" s="452" t="s">
        <v>335</v>
      </c>
      <c r="C31" s="440"/>
      <c r="D31" s="114" t="s">
        <v>288</v>
      </c>
      <c r="E31" s="411" t="s">
        <v>341</v>
      </c>
      <c r="F31" s="440"/>
      <c r="G31" s="104" t="s">
        <v>288</v>
      </c>
      <c r="H31" s="116" t="s">
        <v>184</v>
      </c>
      <c r="I31" s="77" t="s">
        <v>125</v>
      </c>
      <c r="J31" s="113">
        <v>2</v>
      </c>
      <c r="K31" s="103" t="s">
        <v>181</v>
      </c>
      <c r="L31" s="77" t="s">
        <v>127</v>
      </c>
      <c r="M31" s="85">
        <v>3</v>
      </c>
      <c r="N31" s="452" t="s">
        <v>342</v>
      </c>
      <c r="O31" s="440"/>
      <c r="P31" s="114" t="s">
        <v>288</v>
      </c>
    </row>
    <row r="32" spans="1:16" x14ac:dyDescent="0.25">
      <c r="A32" s="85" t="s">
        <v>258</v>
      </c>
      <c r="B32" s="453" t="s">
        <v>148</v>
      </c>
      <c r="C32" s="365"/>
      <c r="D32" s="115"/>
      <c r="E32" s="364" t="s">
        <v>148</v>
      </c>
      <c r="F32" s="365"/>
      <c r="G32" s="69"/>
      <c r="H32" s="123" t="s">
        <v>148</v>
      </c>
      <c r="I32" s="106"/>
      <c r="J32" s="118"/>
      <c r="K32" s="364" t="s">
        <v>148</v>
      </c>
      <c r="L32" s="365"/>
      <c r="M32" s="107"/>
      <c r="N32" s="453" t="s">
        <v>148</v>
      </c>
      <c r="O32" s="365"/>
      <c r="P32" s="120"/>
    </row>
    <row r="33" spans="1:16" x14ac:dyDescent="0.25">
      <c r="A33" s="445" t="s">
        <v>267</v>
      </c>
      <c r="B33" s="445"/>
      <c r="C33" s="445"/>
      <c r="D33" s="445"/>
      <c r="E33" s="445"/>
      <c r="F33" s="445"/>
      <c r="G33" s="445"/>
      <c r="H33" s="445"/>
      <c r="I33" s="445"/>
      <c r="J33" s="445"/>
      <c r="K33" s="445"/>
      <c r="L33" s="445"/>
      <c r="M33" s="445"/>
      <c r="N33" s="445"/>
      <c r="O33" s="445"/>
      <c r="P33" s="445"/>
    </row>
    <row r="34" spans="1:16" ht="33.75" customHeight="1" x14ac:dyDescent="0.25">
      <c r="A34" s="85" t="s">
        <v>253</v>
      </c>
      <c r="B34" s="116" t="s">
        <v>192</v>
      </c>
      <c r="C34" s="77" t="s">
        <v>125</v>
      </c>
      <c r="D34" s="113">
        <v>2</v>
      </c>
      <c r="E34" s="440" t="s">
        <v>290</v>
      </c>
      <c r="F34" s="439"/>
      <c r="G34" s="104" t="s">
        <v>288</v>
      </c>
      <c r="H34" s="116" t="s">
        <v>189</v>
      </c>
      <c r="I34" s="101" t="s">
        <v>128</v>
      </c>
      <c r="J34" s="112">
        <v>2</v>
      </c>
      <c r="K34" s="108" t="s">
        <v>211</v>
      </c>
      <c r="L34" s="77" t="s">
        <v>127</v>
      </c>
      <c r="M34" s="77">
        <v>3</v>
      </c>
      <c r="N34" s="121"/>
      <c r="O34" s="110"/>
      <c r="P34" s="119"/>
    </row>
    <row r="35" spans="1:16" ht="33.75" customHeight="1" x14ac:dyDescent="0.25">
      <c r="A35" s="85" t="s">
        <v>254</v>
      </c>
      <c r="B35" s="116" t="s">
        <v>183</v>
      </c>
      <c r="C35" s="77" t="s">
        <v>330</v>
      </c>
      <c r="D35" s="113">
        <v>3</v>
      </c>
      <c r="E35" s="440" t="s">
        <v>292</v>
      </c>
      <c r="F35" s="439"/>
      <c r="G35" s="104" t="s">
        <v>288</v>
      </c>
      <c r="H35" s="438" t="s">
        <v>302</v>
      </c>
      <c r="I35" s="439"/>
      <c r="J35" s="114" t="s">
        <v>288</v>
      </c>
      <c r="K35" s="108" t="s">
        <v>182</v>
      </c>
      <c r="L35" s="77" t="s">
        <v>125</v>
      </c>
      <c r="M35" s="77">
        <v>5</v>
      </c>
      <c r="N35" s="121"/>
      <c r="O35" s="110"/>
      <c r="P35" s="119"/>
    </row>
    <row r="36" spans="1:16" ht="39" customHeight="1" x14ac:dyDescent="0.25">
      <c r="A36" s="85" t="s">
        <v>255</v>
      </c>
      <c r="B36" s="116" t="s">
        <v>195</v>
      </c>
      <c r="C36" s="77" t="s">
        <v>128</v>
      </c>
      <c r="D36" s="113">
        <v>5</v>
      </c>
      <c r="E36" s="440" t="s">
        <v>293</v>
      </c>
      <c r="F36" s="439"/>
      <c r="G36" s="104" t="s">
        <v>288</v>
      </c>
      <c r="H36" s="116" t="s">
        <v>193</v>
      </c>
      <c r="I36" s="77" t="s">
        <v>125</v>
      </c>
      <c r="J36" s="113">
        <v>2</v>
      </c>
      <c r="K36" s="440" t="s">
        <v>313</v>
      </c>
      <c r="L36" s="439"/>
      <c r="M36" s="97" t="s">
        <v>288</v>
      </c>
      <c r="N36" s="121"/>
      <c r="O36" s="110"/>
      <c r="P36" s="119"/>
    </row>
    <row r="37" spans="1:16" x14ac:dyDescent="0.25">
      <c r="A37" s="85" t="s">
        <v>258</v>
      </c>
      <c r="B37" s="441" t="s">
        <v>148</v>
      </c>
      <c r="C37" s="358"/>
      <c r="D37" s="115"/>
      <c r="E37" s="365" t="s">
        <v>148</v>
      </c>
      <c r="F37" s="358"/>
      <c r="G37" s="69"/>
      <c r="H37" s="441" t="s">
        <v>148</v>
      </c>
      <c r="I37" s="358"/>
      <c r="J37" s="118"/>
      <c r="K37" s="365" t="s">
        <v>148</v>
      </c>
      <c r="L37" s="358"/>
      <c r="M37" s="80"/>
      <c r="N37" s="121"/>
      <c r="O37" s="110"/>
      <c r="P37" s="119"/>
    </row>
    <row r="38" spans="1:16" x14ac:dyDescent="0.25">
      <c r="A38" s="95" t="s">
        <v>304</v>
      </c>
      <c r="B38" s="447" t="s">
        <v>266</v>
      </c>
      <c r="C38" s="448"/>
      <c r="D38" s="448"/>
      <c r="E38" s="448"/>
      <c r="F38" s="448"/>
      <c r="G38" s="448"/>
      <c r="H38" s="448"/>
      <c r="I38" s="448"/>
      <c r="J38" s="448"/>
      <c r="K38" s="448"/>
      <c r="L38" s="448"/>
      <c r="M38" s="448"/>
      <c r="N38" s="448"/>
      <c r="O38" s="448"/>
      <c r="P38" s="448"/>
    </row>
    <row r="39" spans="1:16" x14ac:dyDescent="0.25">
      <c r="A39" s="124" t="s">
        <v>305</v>
      </c>
      <c r="B39" s="441" t="s">
        <v>148</v>
      </c>
      <c r="C39" s="358"/>
      <c r="D39" s="115"/>
      <c r="E39" s="365" t="s">
        <v>148</v>
      </c>
      <c r="F39" s="358"/>
      <c r="G39" s="125"/>
      <c r="H39" s="441" t="s">
        <v>148</v>
      </c>
      <c r="I39" s="358"/>
      <c r="J39" s="118"/>
      <c r="K39" s="365" t="s">
        <v>148</v>
      </c>
      <c r="L39" s="358"/>
      <c r="M39" s="80"/>
      <c r="N39" s="121"/>
      <c r="O39" s="110"/>
      <c r="P39" s="119"/>
    </row>
    <row r="40" spans="1:16" x14ac:dyDescent="0.25">
      <c r="A40" s="124" t="s">
        <v>294</v>
      </c>
      <c r="B40" s="441" t="s">
        <v>149</v>
      </c>
      <c r="C40" s="358"/>
      <c r="D40" s="115"/>
      <c r="E40" s="365" t="s">
        <v>149</v>
      </c>
      <c r="F40" s="358"/>
      <c r="G40" s="125"/>
      <c r="H40" s="441" t="s">
        <v>149</v>
      </c>
      <c r="I40" s="358"/>
      <c r="J40" s="118"/>
      <c r="K40" s="365" t="s">
        <v>149</v>
      </c>
      <c r="L40" s="358"/>
      <c r="M40" s="80"/>
      <c r="N40" s="121"/>
      <c r="O40" s="110"/>
      <c r="P40" s="119"/>
    </row>
    <row r="41" spans="1:16" x14ac:dyDescent="0.25">
      <c r="A41" s="445" t="s">
        <v>317</v>
      </c>
      <c r="B41" s="445"/>
      <c r="C41" s="445"/>
      <c r="D41" s="445"/>
      <c r="E41" s="445"/>
      <c r="F41" s="445"/>
      <c r="G41" s="445"/>
      <c r="H41" s="445"/>
      <c r="I41" s="445"/>
      <c r="J41" s="445"/>
      <c r="K41" s="445"/>
      <c r="L41" s="445"/>
      <c r="M41" s="445"/>
      <c r="N41" s="445"/>
      <c r="O41" s="445"/>
      <c r="P41" s="445"/>
    </row>
    <row r="42" spans="1:16" ht="15" customHeight="1" x14ac:dyDescent="0.25">
      <c r="A42" s="85" t="s">
        <v>294</v>
      </c>
      <c r="B42" s="449" t="s">
        <v>318</v>
      </c>
      <c r="C42" s="450"/>
      <c r="D42" s="450"/>
      <c r="E42" s="450"/>
      <c r="F42" s="450"/>
      <c r="G42" s="450"/>
      <c r="H42" s="450"/>
      <c r="I42" s="450"/>
      <c r="J42" s="450"/>
      <c r="K42" s="450"/>
      <c r="L42" s="450"/>
      <c r="M42" s="450"/>
      <c r="N42" s="450"/>
      <c r="O42" s="450"/>
      <c r="P42" s="451"/>
    </row>
    <row r="43" spans="1:16" x14ac:dyDescent="0.25">
      <c r="A43" s="445" t="s">
        <v>316</v>
      </c>
      <c r="B43" s="445"/>
      <c r="C43" s="445"/>
      <c r="D43" s="445"/>
      <c r="E43" s="445"/>
      <c r="F43" s="445"/>
      <c r="G43" s="445"/>
      <c r="H43" s="445"/>
      <c r="I43" s="445"/>
      <c r="J43" s="445"/>
      <c r="K43" s="445"/>
      <c r="L43" s="445"/>
      <c r="M43" s="445"/>
      <c r="N43" s="445"/>
      <c r="O43" s="445"/>
      <c r="P43" s="445"/>
    </row>
    <row r="44" spans="1:16" ht="15" customHeight="1" x14ac:dyDescent="0.25">
      <c r="A44" s="85" t="s">
        <v>259</v>
      </c>
      <c r="B44" s="438" t="s">
        <v>328</v>
      </c>
      <c r="C44" s="439"/>
      <c r="D44" s="439"/>
      <c r="E44" s="439"/>
      <c r="F44" s="439"/>
      <c r="G44" s="439"/>
      <c r="H44" s="439"/>
      <c r="I44" s="439"/>
      <c r="J44" s="439"/>
      <c r="K44" s="439"/>
      <c r="L44" s="439"/>
      <c r="M44" s="439"/>
      <c r="N44" s="439"/>
      <c r="O44" s="439"/>
      <c r="P44" s="454"/>
    </row>
    <row r="45" spans="1:16" x14ac:dyDescent="0.25">
      <c r="A45" s="445" t="s">
        <v>326</v>
      </c>
      <c r="B45" s="445"/>
      <c r="C45" s="445"/>
      <c r="D45" s="445"/>
      <c r="E45" s="445"/>
      <c r="F45" s="445"/>
      <c r="G45" s="445"/>
      <c r="H45" s="445"/>
      <c r="I45" s="445"/>
      <c r="J45" s="445"/>
      <c r="K45" s="445"/>
      <c r="L45" s="445"/>
      <c r="M45" s="445"/>
      <c r="N45" s="445"/>
      <c r="O45" s="445"/>
      <c r="P45" s="445"/>
    </row>
    <row r="46" spans="1:16" ht="15" customHeight="1" x14ac:dyDescent="0.25">
      <c r="A46" s="85" t="s">
        <v>344</v>
      </c>
      <c r="B46" s="449" t="s">
        <v>327</v>
      </c>
      <c r="C46" s="450"/>
      <c r="D46" s="450"/>
      <c r="E46" s="450"/>
      <c r="F46" s="450"/>
      <c r="G46" s="450"/>
      <c r="H46" s="450"/>
      <c r="I46" s="450"/>
      <c r="J46" s="450"/>
      <c r="K46" s="450"/>
      <c r="L46" s="450"/>
      <c r="M46" s="450"/>
      <c r="N46" s="450"/>
      <c r="O46" s="450"/>
      <c r="P46" s="451"/>
    </row>
    <row r="47" spans="1:16" s="62" customFormat="1" x14ac:dyDescent="0.25">
      <c r="A47" s="93"/>
      <c r="B47" s="93"/>
      <c r="C47" s="93"/>
      <c r="D47" s="62">
        <f>D23+D24+D34+D35+D36</f>
        <v>21</v>
      </c>
      <c r="G47" s="62">
        <f>G23+G24+G25+G29+G30</f>
        <v>21</v>
      </c>
      <c r="J47" s="62">
        <f>J23+J24+J25+J29+J30+J31+J34+J36</f>
        <v>21</v>
      </c>
      <c r="M47" s="62">
        <f>M23+M25+M30+M31+M34+M35</f>
        <v>22</v>
      </c>
    </row>
    <row r="48" spans="1:16" x14ac:dyDescent="0.25">
      <c r="A48" s="444" t="s">
        <v>331</v>
      </c>
      <c r="B48" s="444"/>
      <c r="C48" s="444"/>
      <c r="D48" s="444"/>
      <c r="E48" s="444"/>
      <c r="F48" s="444"/>
      <c r="G48" s="444"/>
      <c r="H48" s="444"/>
      <c r="I48" s="444"/>
      <c r="J48" s="444"/>
      <c r="K48" s="444"/>
      <c r="L48" s="444"/>
      <c r="M48" s="444"/>
    </row>
    <row r="49" spans="1:16" x14ac:dyDescent="0.25">
      <c r="A49" s="40"/>
      <c r="B49" s="40"/>
      <c r="M49" s="62"/>
    </row>
    <row r="50" spans="1:16" x14ac:dyDescent="0.25">
      <c r="A50" s="40"/>
      <c r="B50" s="40"/>
      <c r="M50" s="62"/>
    </row>
    <row r="51" spans="1:16" x14ac:dyDescent="0.25">
      <c r="A51" s="40"/>
      <c r="B51" s="40"/>
      <c r="M51" s="62"/>
    </row>
    <row r="52" spans="1:16" x14ac:dyDescent="0.25">
      <c r="A52" s="466" t="s">
        <v>268</v>
      </c>
      <c r="B52" s="466"/>
      <c r="C52" s="466"/>
      <c r="D52" s="466"/>
      <c r="E52" s="466"/>
      <c r="F52" s="466"/>
      <c r="G52" s="466"/>
      <c r="H52" s="466"/>
      <c r="I52" s="466"/>
      <c r="J52" s="466"/>
      <c r="K52" s="466"/>
      <c r="L52" s="466"/>
      <c r="M52" s="466"/>
      <c r="N52" s="466"/>
      <c r="O52" s="466"/>
      <c r="P52" s="466"/>
    </row>
    <row r="53" spans="1:16" x14ac:dyDescent="0.25">
      <c r="A53" s="431" t="s">
        <v>409</v>
      </c>
      <c r="B53" s="431"/>
      <c r="C53" s="431"/>
      <c r="D53" s="431"/>
      <c r="E53" s="431"/>
      <c r="F53" s="431"/>
      <c r="G53" s="431"/>
      <c r="H53" s="431"/>
      <c r="I53" s="431"/>
      <c r="J53" s="431"/>
      <c r="K53" s="431"/>
      <c r="L53" s="431"/>
      <c r="M53" s="431"/>
      <c r="N53" s="431"/>
      <c r="O53" s="431"/>
      <c r="P53" s="431"/>
    </row>
    <row r="54" spans="1:16" x14ac:dyDescent="0.25">
      <c r="A54" s="370" t="s">
        <v>274</v>
      </c>
      <c r="B54" s="370"/>
      <c r="C54" s="370"/>
      <c r="D54" s="99" t="s">
        <v>270</v>
      </c>
      <c r="E54" s="371" t="s">
        <v>307</v>
      </c>
      <c r="F54" s="372"/>
      <c r="G54" s="373"/>
      <c r="H54" s="371" t="s">
        <v>308</v>
      </c>
      <c r="I54" s="372"/>
      <c r="J54" s="98"/>
      <c r="K54" s="371" t="s">
        <v>309</v>
      </c>
      <c r="L54" s="372"/>
      <c r="M54" s="373"/>
      <c r="N54" s="371" t="s">
        <v>347</v>
      </c>
      <c r="O54" s="372"/>
      <c r="P54" s="373"/>
    </row>
    <row r="55" spans="1:16" ht="31.5" customHeight="1" x14ac:dyDescent="0.25">
      <c r="A55" s="360" t="s">
        <v>345</v>
      </c>
      <c r="B55" s="360"/>
      <c r="C55" s="360"/>
      <c r="D55" s="94" t="s">
        <v>306</v>
      </c>
      <c r="E55" s="363" t="s">
        <v>271</v>
      </c>
      <c r="F55" s="364"/>
      <c r="G55" s="365"/>
      <c r="H55" s="363" t="s">
        <v>272</v>
      </c>
      <c r="I55" s="364"/>
      <c r="J55" s="365"/>
      <c r="K55" s="435" t="s">
        <v>321</v>
      </c>
      <c r="L55" s="436"/>
      <c r="M55" s="437"/>
      <c r="N55" s="435" t="s">
        <v>346</v>
      </c>
      <c r="O55" s="436"/>
      <c r="P55" s="437"/>
    </row>
    <row r="56" spans="1:16" ht="31.5" customHeight="1" x14ac:dyDescent="0.25">
      <c r="A56" s="360" t="s">
        <v>322</v>
      </c>
      <c r="B56" s="360"/>
      <c r="C56" s="360"/>
      <c r="D56" s="100" t="s">
        <v>320</v>
      </c>
      <c r="E56" s="363" t="s">
        <v>323</v>
      </c>
      <c r="F56" s="364"/>
      <c r="G56" s="365"/>
      <c r="H56" s="363"/>
      <c r="I56" s="364"/>
      <c r="J56" s="365"/>
      <c r="K56" s="363"/>
      <c r="L56" s="364"/>
      <c r="M56" s="365"/>
      <c r="N56" s="435" t="s">
        <v>383</v>
      </c>
      <c r="O56" s="436"/>
      <c r="P56" s="437"/>
    </row>
    <row r="57" spans="1:16" ht="31.5" customHeight="1" x14ac:dyDescent="0.25">
      <c r="A57" s="360" t="s">
        <v>314</v>
      </c>
      <c r="B57" s="360"/>
      <c r="C57" s="360"/>
      <c r="D57" s="94" t="s">
        <v>269</v>
      </c>
      <c r="E57" s="432" t="s">
        <v>269</v>
      </c>
      <c r="F57" s="433"/>
      <c r="G57" s="434"/>
      <c r="H57" s="432" t="s">
        <v>269</v>
      </c>
      <c r="I57" s="433"/>
      <c r="J57" s="434"/>
      <c r="K57" s="363"/>
      <c r="L57" s="364"/>
      <c r="M57" s="365"/>
      <c r="N57" s="435" t="s">
        <v>384</v>
      </c>
      <c r="O57" s="436"/>
      <c r="P57" s="437"/>
    </row>
    <row r="58" spans="1:16" ht="31.5" customHeight="1" x14ac:dyDescent="0.25">
      <c r="A58" s="360" t="s">
        <v>273</v>
      </c>
      <c r="B58" s="360"/>
      <c r="C58" s="360"/>
      <c r="D58" s="94" t="s">
        <v>128</v>
      </c>
      <c r="E58" s="363" t="s">
        <v>276</v>
      </c>
      <c r="F58" s="364"/>
      <c r="G58" s="365"/>
      <c r="H58" s="363"/>
      <c r="I58" s="364"/>
      <c r="J58" s="365"/>
      <c r="K58" s="363"/>
      <c r="L58" s="364"/>
      <c r="M58" s="365"/>
      <c r="N58" s="435" t="s">
        <v>388</v>
      </c>
      <c r="O58" s="436"/>
      <c r="P58" s="437"/>
    </row>
    <row r="59" spans="1:16" ht="31.5" customHeight="1" x14ac:dyDescent="0.25">
      <c r="A59" s="360" t="s">
        <v>389</v>
      </c>
      <c r="B59" s="360"/>
      <c r="C59" s="360"/>
      <c r="D59" s="150"/>
      <c r="E59" s="363" t="s">
        <v>299</v>
      </c>
      <c r="F59" s="364"/>
      <c r="G59" s="365"/>
      <c r="H59" s="363" t="s">
        <v>75</v>
      </c>
      <c r="I59" s="364"/>
      <c r="J59" s="365"/>
      <c r="K59" s="363"/>
      <c r="L59" s="364"/>
      <c r="M59" s="365"/>
      <c r="N59" s="435">
        <v>5</v>
      </c>
      <c r="O59" s="436"/>
      <c r="P59" s="437"/>
    </row>
    <row r="60" spans="1:16" ht="31.5" customHeight="1" x14ac:dyDescent="0.25">
      <c r="A60" s="360" t="s">
        <v>378</v>
      </c>
      <c r="B60" s="360"/>
      <c r="C60" s="360"/>
      <c r="D60" s="126" t="s">
        <v>379</v>
      </c>
      <c r="E60" s="363" t="s">
        <v>380</v>
      </c>
      <c r="F60" s="364"/>
      <c r="G60" s="365"/>
      <c r="H60" s="363" t="s">
        <v>381</v>
      </c>
      <c r="I60" s="364"/>
      <c r="J60" s="365"/>
      <c r="K60" s="363"/>
      <c r="L60" s="364"/>
      <c r="M60" s="365"/>
      <c r="N60" s="435" t="s">
        <v>382</v>
      </c>
      <c r="O60" s="436"/>
      <c r="P60" s="437"/>
    </row>
    <row r="61" spans="1:16" ht="31.5" customHeight="1" x14ac:dyDescent="0.25">
      <c r="A61" s="360" t="s">
        <v>275</v>
      </c>
      <c r="B61" s="360"/>
      <c r="C61" s="360"/>
      <c r="D61" s="94" t="s">
        <v>125</v>
      </c>
      <c r="E61" s="363" t="s">
        <v>277</v>
      </c>
      <c r="F61" s="364"/>
      <c r="G61" s="365"/>
      <c r="H61" s="363" t="s">
        <v>310</v>
      </c>
      <c r="I61" s="364"/>
      <c r="J61" s="365"/>
      <c r="K61" s="363"/>
      <c r="L61" s="364"/>
      <c r="M61" s="365"/>
      <c r="N61" s="435" t="s">
        <v>387</v>
      </c>
      <c r="O61" s="436"/>
      <c r="P61" s="437"/>
    </row>
    <row r="62" spans="1:16" ht="31.5" customHeight="1" x14ac:dyDescent="0.25">
      <c r="A62" s="360" t="s">
        <v>278</v>
      </c>
      <c r="B62" s="360"/>
      <c r="C62" s="360"/>
      <c r="D62" s="94" t="s">
        <v>159</v>
      </c>
      <c r="E62" s="363" t="s">
        <v>279</v>
      </c>
      <c r="F62" s="364"/>
      <c r="G62" s="365"/>
      <c r="H62" s="363" t="s">
        <v>310</v>
      </c>
      <c r="I62" s="364"/>
      <c r="J62" s="365"/>
      <c r="K62" s="363"/>
      <c r="L62" s="364"/>
      <c r="M62" s="365"/>
      <c r="N62" s="435">
        <v>7</v>
      </c>
      <c r="O62" s="436"/>
      <c r="P62" s="437"/>
    </row>
    <row r="63" spans="1:16" ht="31.5" customHeight="1" x14ac:dyDescent="0.25">
      <c r="A63" s="360" t="s">
        <v>296</v>
      </c>
      <c r="B63" s="360"/>
      <c r="C63" s="360"/>
      <c r="D63" s="94" t="s">
        <v>295</v>
      </c>
      <c r="E63" s="363" t="s">
        <v>298</v>
      </c>
      <c r="F63" s="364"/>
      <c r="G63" s="365"/>
      <c r="H63" s="363" t="s">
        <v>297</v>
      </c>
      <c r="I63" s="364"/>
      <c r="J63" s="365"/>
      <c r="K63" s="363"/>
      <c r="L63" s="364"/>
      <c r="M63" s="365"/>
      <c r="N63" s="435">
        <v>7</v>
      </c>
      <c r="O63" s="436"/>
      <c r="P63" s="437"/>
    </row>
    <row r="64" spans="1:16" ht="31.5" customHeight="1" x14ac:dyDescent="0.25">
      <c r="A64" s="360" t="s">
        <v>280</v>
      </c>
      <c r="B64" s="360"/>
      <c r="C64" s="360"/>
      <c r="D64" s="94" t="s">
        <v>281</v>
      </c>
      <c r="E64" s="363" t="s">
        <v>282</v>
      </c>
      <c r="F64" s="364"/>
      <c r="G64" s="365"/>
      <c r="H64" s="363" t="s">
        <v>310</v>
      </c>
      <c r="I64" s="364"/>
      <c r="J64" s="365"/>
      <c r="K64" s="363"/>
      <c r="L64" s="364"/>
      <c r="M64" s="365"/>
      <c r="N64" s="435" t="s">
        <v>385</v>
      </c>
      <c r="O64" s="436"/>
      <c r="P64" s="437"/>
    </row>
    <row r="65" spans="1:16" ht="31.5" customHeight="1" x14ac:dyDescent="0.25">
      <c r="A65" s="360" t="s">
        <v>284</v>
      </c>
      <c r="B65" s="360"/>
      <c r="C65" s="360"/>
      <c r="D65" s="94" t="s">
        <v>127</v>
      </c>
      <c r="E65" s="363" t="s">
        <v>287</v>
      </c>
      <c r="F65" s="364"/>
      <c r="G65" s="365"/>
      <c r="H65" s="363" t="s">
        <v>310</v>
      </c>
      <c r="I65" s="364"/>
      <c r="J65" s="365"/>
      <c r="K65" s="363"/>
      <c r="L65" s="364"/>
      <c r="M65" s="365"/>
      <c r="N65" s="435" t="s">
        <v>386</v>
      </c>
      <c r="O65" s="436"/>
      <c r="P65" s="437"/>
    </row>
    <row r="66" spans="1:16" ht="31.5" customHeight="1" x14ac:dyDescent="0.25">
      <c r="A66" s="360" t="s">
        <v>285</v>
      </c>
      <c r="B66" s="360"/>
      <c r="C66" s="360"/>
      <c r="D66" s="94" t="s">
        <v>283</v>
      </c>
      <c r="E66" s="363" t="s">
        <v>286</v>
      </c>
      <c r="F66" s="364"/>
      <c r="G66" s="365"/>
      <c r="H66" s="363" t="s">
        <v>310</v>
      </c>
      <c r="I66" s="364"/>
      <c r="J66" s="365"/>
      <c r="K66" s="363"/>
      <c r="L66" s="364"/>
      <c r="M66" s="365"/>
      <c r="N66" s="435">
        <v>6</v>
      </c>
      <c r="O66" s="436"/>
      <c r="P66" s="437"/>
    </row>
    <row r="67" spans="1:16" ht="7.5" customHeight="1" x14ac:dyDescent="0.25">
      <c r="A67" s="40"/>
      <c r="B67" s="93"/>
      <c r="C67" s="93"/>
      <c r="D67" s="62"/>
      <c r="E67" s="62"/>
      <c r="F67" s="62"/>
      <c r="G67" s="62"/>
      <c r="H67" s="62"/>
      <c r="I67" s="62"/>
      <c r="J67" s="62"/>
      <c r="K67" s="62"/>
      <c r="L67" s="62"/>
      <c r="M67" s="62"/>
    </row>
    <row r="68" spans="1:16" ht="7.5" customHeight="1" x14ac:dyDescent="0.25">
      <c r="A68" s="40"/>
      <c r="B68" s="93"/>
      <c r="C68" s="93"/>
      <c r="D68" s="62"/>
      <c r="E68" s="62"/>
      <c r="F68" s="62"/>
      <c r="G68" s="62"/>
      <c r="H68" s="62"/>
      <c r="I68" s="62"/>
      <c r="J68" s="62"/>
      <c r="K68" s="62"/>
      <c r="L68" s="62"/>
      <c r="M68" s="62"/>
    </row>
    <row r="69" spans="1:16" x14ac:dyDescent="0.25">
      <c r="A69" s="40"/>
      <c r="B69" s="93"/>
      <c r="C69" s="93"/>
      <c r="D69" s="431" t="s">
        <v>263</v>
      </c>
      <c r="E69" s="431"/>
      <c r="F69" s="431"/>
      <c r="G69" s="431"/>
      <c r="H69" s="431"/>
      <c r="I69" s="431"/>
      <c r="J69" s="431"/>
      <c r="K69" s="431"/>
      <c r="L69" s="431"/>
      <c r="M69" s="431"/>
    </row>
    <row r="70" spans="1:16" x14ac:dyDescent="0.25">
      <c r="A70" s="40"/>
      <c r="B70" s="93"/>
      <c r="C70" s="93"/>
      <c r="D70" s="62"/>
      <c r="E70" s="62"/>
      <c r="F70" s="62"/>
      <c r="G70" s="62"/>
      <c r="H70" s="62"/>
      <c r="I70" s="62"/>
      <c r="J70" s="62"/>
      <c r="K70" s="62"/>
      <c r="L70" s="62"/>
      <c r="M70" s="62"/>
    </row>
    <row r="71" spans="1:16" ht="24" customHeight="1" x14ac:dyDescent="0.25">
      <c r="A71" s="455" t="s">
        <v>351</v>
      </c>
      <c r="B71" s="456"/>
      <c r="C71" s="456"/>
      <c r="D71" s="456" t="s">
        <v>350</v>
      </c>
      <c r="E71" s="456"/>
      <c r="F71" s="456"/>
      <c r="G71" s="456"/>
      <c r="H71" s="456"/>
      <c r="I71" s="456" t="s">
        <v>349</v>
      </c>
      <c r="J71" s="456"/>
      <c r="K71" s="456"/>
      <c r="L71" s="456"/>
      <c r="M71" s="456"/>
      <c r="N71" s="455" t="s">
        <v>348</v>
      </c>
      <c r="O71" s="456"/>
      <c r="P71" s="456"/>
    </row>
    <row r="72" spans="1:16" ht="24" customHeight="1" x14ac:dyDescent="0.25">
      <c r="A72" s="456"/>
      <c r="B72" s="456"/>
      <c r="C72" s="456"/>
      <c r="D72" s="456"/>
      <c r="E72" s="456"/>
      <c r="F72" s="456"/>
      <c r="G72" s="456"/>
      <c r="H72" s="456"/>
      <c r="I72" s="456"/>
      <c r="J72" s="456"/>
      <c r="K72" s="456"/>
      <c r="L72" s="456"/>
      <c r="M72" s="456"/>
      <c r="N72" s="456"/>
      <c r="O72" s="456"/>
      <c r="P72" s="456"/>
    </row>
    <row r="73" spans="1:16" ht="24" customHeight="1" x14ac:dyDescent="0.25">
      <c r="A73" s="456"/>
      <c r="B73" s="456"/>
      <c r="C73" s="456"/>
      <c r="D73" s="456"/>
      <c r="E73" s="456"/>
      <c r="F73" s="456"/>
      <c r="G73" s="456"/>
      <c r="H73" s="456"/>
      <c r="I73" s="456"/>
      <c r="J73" s="456"/>
      <c r="K73" s="456"/>
      <c r="L73" s="456"/>
      <c r="M73" s="456"/>
      <c r="N73" s="456"/>
      <c r="O73" s="456"/>
      <c r="P73" s="456"/>
    </row>
    <row r="74" spans="1:16" ht="24" customHeight="1" x14ac:dyDescent="0.25">
      <c r="A74" s="456"/>
      <c r="B74" s="456"/>
      <c r="C74" s="456"/>
      <c r="D74" s="456"/>
      <c r="E74" s="456"/>
      <c r="F74" s="456"/>
      <c r="G74" s="456"/>
      <c r="H74" s="456"/>
      <c r="I74" s="456"/>
      <c r="J74" s="456"/>
      <c r="K74" s="456"/>
      <c r="L74" s="456"/>
      <c r="M74" s="456"/>
      <c r="N74" s="456"/>
      <c r="O74" s="456"/>
      <c r="P74" s="456"/>
    </row>
    <row r="75" spans="1:16" ht="24" customHeight="1" x14ac:dyDescent="0.25">
      <c r="A75" s="456"/>
      <c r="B75" s="456"/>
      <c r="C75" s="456"/>
      <c r="D75" s="456"/>
      <c r="E75" s="456"/>
      <c r="F75" s="456"/>
      <c r="G75" s="456"/>
      <c r="H75" s="456"/>
      <c r="I75" s="456"/>
      <c r="J75" s="456"/>
      <c r="K75" s="456"/>
      <c r="L75" s="456"/>
      <c r="M75" s="456"/>
      <c r="N75" s="456"/>
      <c r="O75" s="456"/>
      <c r="P75" s="456"/>
    </row>
    <row r="76" spans="1:16" ht="24" customHeight="1" x14ac:dyDescent="0.25">
      <c r="A76" s="456"/>
      <c r="B76" s="456"/>
      <c r="C76" s="456"/>
      <c r="D76" s="456"/>
      <c r="E76" s="456"/>
      <c r="F76" s="456"/>
      <c r="G76" s="456"/>
      <c r="H76" s="456"/>
      <c r="I76" s="456"/>
      <c r="J76" s="456"/>
      <c r="K76" s="456"/>
      <c r="L76" s="456"/>
      <c r="M76" s="456"/>
      <c r="N76" s="456"/>
      <c r="O76" s="456"/>
      <c r="P76" s="456"/>
    </row>
    <row r="77" spans="1:16" ht="24" customHeight="1" x14ac:dyDescent="0.25">
      <c r="A77" s="456"/>
      <c r="B77" s="456"/>
      <c r="C77" s="456"/>
      <c r="D77" s="456"/>
      <c r="E77" s="456"/>
      <c r="F77" s="456"/>
      <c r="G77" s="456"/>
      <c r="H77" s="456"/>
      <c r="I77" s="456"/>
      <c r="J77" s="456"/>
      <c r="K77" s="456"/>
      <c r="L77" s="456"/>
      <c r="M77" s="456"/>
      <c r="N77" s="456"/>
      <c r="O77" s="456"/>
      <c r="P77" s="456"/>
    </row>
    <row r="78" spans="1:16" ht="24" customHeight="1" x14ac:dyDescent="0.25">
      <c r="A78" s="456"/>
      <c r="B78" s="456"/>
      <c r="C78" s="456"/>
      <c r="D78" s="456"/>
      <c r="E78" s="456"/>
      <c r="F78" s="456"/>
      <c r="G78" s="456"/>
      <c r="H78" s="456"/>
      <c r="I78" s="456"/>
      <c r="J78" s="456"/>
      <c r="K78" s="456"/>
      <c r="L78" s="456"/>
      <c r="M78" s="456"/>
      <c r="N78" s="456"/>
      <c r="O78" s="456"/>
      <c r="P78" s="456"/>
    </row>
    <row r="79" spans="1:16" x14ac:dyDescent="0.25">
      <c r="A79" s="96"/>
      <c r="B79" s="96"/>
      <c r="C79" s="96"/>
      <c r="D79" s="96"/>
      <c r="E79" s="96"/>
      <c r="F79" s="96"/>
      <c r="G79" s="96"/>
      <c r="H79" s="96"/>
      <c r="I79" s="96"/>
      <c r="J79" s="96"/>
      <c r="K79" s="96"/>
      <c r="L79" s="96"/>
      <c r="M79" s="96"/>
    </row>
  </sheetData>
  <sheetProtection password="CE39" sheet="1" selectLockedCells="1" selectUnlockedCells="1"/>
  <mergeCells count="168">
    <mergeCell ref="N25:O25"/>
    <mergeCell ref="N29:O29"/>
    <mergeCell ref="N31:O31"/>
    <mergeCell ref="A41:P41"/>
    <mergeCell ref="B42:P42"/>
    <mergeCell ref="B26:C26"/>
    <mergeCell ref="E26:F26"/>
    <mergeCell ref="A28:P28"/>
    <mergeCell ref="N59:P59"/>
    <mergeCell ref="N58:P58"/>
    <mergeCell ref="E58:G58"/>
    <mergeCell ref="A59:C59"/>
    <mergeCell ref="E59:G59"/>
    <mergeCell ref="H59:J59"/>
    <mergeCell ref="K59:M59"/>
    <mergeCell ref="A4:P4"/>
    <mergeCell ref="A9:E9"/>
    <mergeCell ref="A7:M7"/>
    <mergeCell ref="F9:L9"/>
    <mergeCell ref="N9:P9"/>
    <mergeCell ref="D11:G11"/>
    <mergeCell ref="B5:E5"/>
    <mergeCell ref="A11:C11"/>
    <mergeCell ref="H11:L11"/>
    <mergeCell ref="N22:O22"/>
    <mergeCell ref="B39:C39"/>
    <mergeCell ref="K36:L36"/>
    <mergeCell ref="K13:L13"/>
    <mergeCell ref="N32:O32"/>
    <mergeCell ref="H26:I26"/>
    <mergeCell ref="K24:L24"/>
    <mergeCell ref="N19:O19"/>
    <mergeCell ref="B19:C19"/>
    <mergeCell ref="E19:F19"/>
    <mergeCell ref="H19:I19"/>
    <mergeCell ref="K19:L19"/>
    <mergeCell ref="A16:C16"/>
    <mergeCell ref="H16:J16"/>
    <mergeCell ref="A18:P18"/>
    <mergeCell ref="D16:G16"/>
    <mergeCell ref="N20:O20"/>
    <mergeCell ref="N21:O21"/>
    <mergeCell ref="N24:O24"/>
    <mergeCell ref="N26:O26"/>
    <mergeCell ref="A27:M27"/>
    <mergeCell ref="K26:L26"/>
    <mergeCell ref="B21:C21"/>
    <mergeCell ref="E21:F21"/>
    <mergeCell ref="B25:C25"/>
    <mergeCell ref="K16:L16"/>
    <mergeCell ref="K15:L15"/>
    <mergeCell ref="A12:C12"/>
    <mergeCell ref="H12:J12"/>
    <mergeCell ref="A14:C14"/>
    <mergeCell ref="H14:J14"/>
    <mergeCell ref="D14:G14"/>
    <mergeCell ref="B20:C20"/>
    <mergeCell ref="E20:F20"/>
    <mergeCell ref="K21:L21"/>
    <mergeCell ref="H21:I21"/>
    <mergeCell ref="A13:C13"/>
    <mergeCell ref="H13:J13"/>
    <mergeCell ref="A15:C15"/>
    <mergeCell ref="D12:G12"/>
    <mergeCell ref="D13:G13"/>
    <mergeCell ref="K14:L14"/>
    <mergeCell ref="H15:J15"/>
    <mergeCell ref="D15:G15"/>
    <mergeCell ref="K12:L12"/>
    <mergeCell ref="K29:L29"/>
    <mergeCell ref="B29:C29"/>
    <mergeCell ref="A71:C78"/>
    <mergeCell ref="A61:C61"/>
    <mergeCell ref="A66:C66"/>
    <mergeCell ref="A57:C57"/>
    <mergeCell ref="A58:C58"/>
    <mergeCell ref="I71:M78"/>
    <mergeCell ref="A62:C62"/>
    <mergeCell ref="E37:F37"/>
    <mergeCell ref="A45:P45"/>
    <mergeCell ref="A52:P52"/>
    <mergeCell ref="N30:O30"/>
    <mergeCell ref="N61:P61"/>
    <mergeCell ref="N62:P62"/>
    <mergeCell ref="N63:P63"/>
    <mergeCell ref="N64:P64"/>
    <mergeCell ref="N71:P78"/>
    <mergeCell ref="N65:P65"/>
    <mergeCell ref="D71:H78"/>
    <mergeCell ref="A65:C65"/>
    <mergeCell ref="E61:G61"/>
    <mergeCell ref="D69:M69"/>
    <mergeCell ref="E64:G64"/>
    <mergeCell ref="K62:M62"/>
    <mergeCell ref="K64:M64"/>
    <mergeCell ref="K65:M65"/>
    <mergeCell ref="K61:M61"/>
    <mergeCell ref="H62:J62"/>
    <mergeCell ref="H63:J63"/>
    <mergeCell ref="E63:G63"/>
    <mergeCell ref="H61:J61"/>
    <mergeCell ref="E62:G62"/>
    <mergeCell ref="H20:I20"/>
    <mergeCell ref="K20:L20"/>
    <mergeCell ref="K56:M56"/>
    <mergeCell ref="K54:M54"/>
    <mergeCell ref="H54:I54"/>
    <mergeCell ref="E54:G54"/>
    <mergeCell ref="A48:M48"/>
    <mergeCell ref="A33:P33"/>
    <mergeCell ref="A22:A23"/>
    <mergeCell ref="A56:C56"/>
    <mergeCell ref="E36:F36"/>
    <mergeCell ref="K55:M55"/>
    <mergeCell ref="B38:P38"/>
    <mergeCell ref="A54:C54"/>
    <mergeCell ref="E39:F39"/>
    <mergeCell ref="B40:C40"/>
    <mergeCell ref="E55:G55"/>
    <mergeCell ref="B46:P46"/>
    <mergeCell ref="N56:P56"/>
    <mergeCell ref="N54:P54"/>
    <mergeCell ref="N55:P55"/>
    <mergeCell ref="B30:C30"/>
    <mergeCell ref="B31:C31"/>
    <mergeCell ref="B32:C32"/>
    <mergeCell ref="H35:I35"/>
    <mergeCell ref="E56:G56"/>
    <mergeCell ref="H56:J56"/>
    <mergeCell ref="H55:J55"/>
    <mergeCell ref="E40:F40"/>
    <mergeCell ref="E31:F31"/>
    <mergeCell ref="K32:L32"/>
    <mergeCell ref="H39:I39"/>
    <mergeCell ref="K39:L39"/>
    <mergeCell ref="E34:F34"/>
    <mergeCell ref="H40:I40"/>
    <mergeCell ref="E32:F32"/>
    <mergeCell ref="A43:P43"/>
    <mergeCell ref="B44:P44"/>
    <mergeCell ref="H37:I37"/>
    <mergeCell ref="K40:L40"/>
    <mergeCell ref="E35:F35"/>
    <mergeCell ref="K37:L37"/>
    <mergeCell ref="B37:C37"/>
    <mergeCell ref="A55:C55"/>
    <mergeCell ref="A53:P53"/>
    <mergeCell ref="E65:G65"/>
    <mergeCell ref="E66:G66"/>
    <mergeCell ref="H65:J65"/>
    <mergeCell ref="H66:J66"/>
    <mergeCell ref="H57:J57"/>
    <mergeCell ref="H58:J58"/>
    <mergeCell ref="K57:M57"/>
    <mergeCell ref="N57:P57"/>
    <mergeCell ref="K63:M63"/>
    <mergeCell ref="H64:J64"/>
    <mergeCell ref="K58:M58"/>
    <mergeCell ref="H60:J60"/>
    <mergeCell ref="E57:G57"/>
    <mergeCell ref="N66:P66"/>
    <mergeCell ref="N60:P60"/>
    <mergeCell ref="K66:M66"/>
    <mergeCell ref="A63:C63"/>
    <mergeCell ref="A64:C64"/>
    <mergeCell ref="A60:C60"/>
    <mergeCell ref="E60:G60"/>
    <mergeCell ref="K60:M60"/>
  </mergeCells>
  <printOptions horizontalCentered="1"/>
  <pageMargins left="0.35433070866141736" right="0.15748031496062992" top="0.31496062992125984" bottom="0.43307086614173229" header="0.23622047244094491" footer="0.23622047244094491"/>
  <pageSetup scale="56" orientation="portrait" r:id="rId1"/>
  <headerFooter>
    <oddFooter xml:space="preserve">&amp;L
Revisión 1&amp;C&amp;P  /&amp;N
</oddFooter>
  </headerFooter>
  <rowBreaks count="1" manualBreakCount="1">
    <brk id="49" max="16383" man="1"/>
  </row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AJ43"/>
  <sheetViews>
    <sheetView showGridLines="0" zoomScaleNormal="100" workbookViewId="0">
      <pane xSplit="2" ySplit="14" topLeftCell="C31" activePane="bottomRight" state="frozen"/>
      <selection pane="topRight" activeCell="C1" sqref="C1"/>
      <selection pane="bottomLeft" activeCell="A15" sqref="A15"/>
      <selection pane="bottomRight" activeCell="A34" sqref="A34:AA34"/>
    </sheetView>
  </sheetViews>
  <sheetFormatPr baseColWidth="10" defaultRowHeight="15" x14ac:dyDescent="0.25"/>
  <cols>
    <col min="1" max="1" width="5" style="128" customWidth="1"/>
    <col min="2" max="2" width="34.85546875" style="128" customWidth="1"/>
    <col min="3" max="4" width="5.140625" style="128" customWidth="1"/>
    <col min="5" max="27" width="5.140625" style="51" customWidth="1"/>
    <col min="28" max="28" width="8.5703125" style="51" customWidth="1"/>
    <col min="29" max="31" width="11.42578125" style="51"/>
    <col min="32" max="16384" width="11.42578125" style="128"/>
  </cols>
  <sheetData>
    <row r="4" spans="1:36" ht="22.5" customHeight="1" x14ac:dyDescent="0.3">
      <c r="E4" s="470" t="s">
        <v>119</v>
      </c>
      <c r="F4" s="470"/>
      <c r="G4" s="470"/>
      <c r="H4" s="470"/>
      <c r="I4" s="470"/>
      <c r="J4" s="470"/>
      <c r="K4" s="470"/>
      <c r="L4" s="470"/>
      <c r="M4" s="470"/>
      <c r="N4" s="470"/>
      <c r="O4" s="470"/>
      <c r="P4" s="470"/>
      <c r="Q4" s="470"/>
      <c r="R4" s="470"/>
      <c r="S4" s="470"/>
      <c r="T4" s="470"/>
      <c r="U4" s="470"/>
      <c r="V4" s="470"/>
    </row>
    <row r="5" spans="1:36" x14ac:dyDescent="0.25">
      <c r="B5" s="474"/>
      <c r="C5" s="474"/>
      <c r="D5" s="474"/>
      <c r="E5" s="474"/>
      <c r="F5" s="474"/>
      <c r="G5" s="474"/>
      <c r="H5" s="474"/>
      <c r="I5" s="474"/>
      <c r="J5" s="474"/>
      <c r="K5" s="474"/>
      <c r="L5" s="474"/>
      <c r="M5" s="474"/>
    </row>
    <row r="6" spans="1:36" ht="16.5" customHeight="1" x14ac:dyDescent="0.25">
      <c r="B6" s="129" t="s">
        <v>91</v>
      </c>
      <c r="C6" s="415"/>
      <c r="D6" s="415"/>
      <c r="E6" s="415"/>
      <c r="F6" s="415"/>
      <c r="G6" s="415"/>
      <c r="H6" s="415"/>
      <c r="I6" s="415"/>
      <c r="J6" s="415"/>
      <c r="K6" s="415"/>
      <c r="L6" s="415"/>
      <c r="M6" s="415"/>
      <c r="N6" s="128"/>
      <c r="O6" s="456"/>
      <c r="P6" s="456"/>
      <c r="Q6" s="456"/>
      <c r="T6" s="475" t="s">
        <v>92</v>
      </c>
      <c r="U6" s="475"/>
      <c r="V6" s="475"/>
      <c r="W6" s="476">
        <v>42097</v>
      </c>
      <c r="X6" s="476"/>
      <c r="Y6" s="476"/>
      <c r="Z6" s="476"/>
      <c r="AA6" s="476"/>
      <c r="AF6" s="51"/>
      <c r="AG6" s="51"/>
      <c r="AH6" s="51"/>
      <c r="AI6" s="51"/>
      <c r="AJ6" s="51"/>
    </row>
    <row r="7" spans="1:36" ht="8.25" customHeight="1" x14ac:dyDescent="0.25">
      <c r="B7" s="131"/>
      <c r="C7" s="131"/>
      <c r="D7" s="131"/>
      <c r="F7" s="42"/>
      <c r="G7" s="42"/>
      <c r="H7" s="42"/>
      <c r="I7" s="42"/>
      <c r="J7" s="42"/>
      <c r="K7" s="42"/>
      <c r="L7" s="42"/>
      <c r="M7" s="42"/>
      <c r="AF7" s="51"/>
      <c r="AG7" s="51"/>
      <c r="AH7" s="51"/>
      <c r="AI7" s="51"/>
    </row>
    <row r="8" spans="1:36" ht="16.5" customHeight="1" x14ac:dyDescent="0.25">
      <c r="B8" s="478" t="s">
        <v>109</v>
      </c>
      <c r="C8" s="478"/>
      <c r="D8" s="478"/>
      <c r="E8" s="472"/>
      <c r="F8" s="473"/>
      <c r="G8" s="128"/>
      <c r="H8" s="471"/>
      <c r="I8" s="471"/>
      <c r="J8" s="135"/>
      <c r="K8" s="135"/>
      <c r="L8" s="135"/>
      <c r="M8" s="135"/>
      <c r="N8" s="132"/>
      <c r="O8" s="133" t="s">
        <v>352</v>
      </c>
      <c r="P8" s="130" t="s">
        <v>355</v>
      </c>
      <c r="Q8" s="142"/>
      <c r="R8" s="481" t="s">
        <v>356</v>
      </c>
      <c r="S8" s="477"/>
      <c r="T8" s="477"/>
      <c r="U8" s="136" t="s">
        <v>355</v>
      </c>
      <c r="V8" s="142"/>
      <c r="W8" s="477" t="s">
        <v>357</v>
      </c>
      <c r="X8" s="477"/>
      <c r="Y8" s="477"/>
      <c r="AF8" s="51"/>
      <c r="AG8" s="51"/>
      <c r="AH8" s="51"/>
      <c r="AI8" s="51"/>
      <c r="AJ8" s="51"/>
    </row>
    <row r="9" spans="1:36" ht="6.75" customHeight="1" x14ac:dyDescent="0.25">
      <c r="B9" s="130"/>
      <c r="C9" s="130"/>
      <c r="D9" s="130"/>
      <c r="E9" s="135"/>
      <c r="F9" s="135"/>
      <c r="G9" s="128"/>
      <c r="H9" s="135"/>
      <c r="I9" s="135"/>
      <c r="J9" s="132"/>
      <c r="K9" s="133"/>
      <c r="L9" s="130"/>
      <c r="M9" s="133"/>
      <c r="N9" s="134"/>
      <c r="O9" s="134"/>
      <c r="P9" s="134"/>
      <c r="Q9" s="136"/>
      <c r="R9" s="133"/>
      <c r="S9" s="137"/>
      <c r="T9" s="137"/>
      <c r="U9" s="137"/>
      <c r="AF9" s="51"/>
    </row>
    <row r="10" spans="1:36" ht="36.75" customHeight="1" x14ac:dyDescent="0.25">
      <c r="B10" s="390" t="s">
        <v>376</v>
      </c>
      <c r="C10" s="390"/>
      <c r="D10" s="390"/>
      <c r="E10" s="390"/>
      <c r="F10" s="390"/>
      <c r="G10" s="390"/>
      <c r="H10" s="390"/>
      <c r="I10" s="390"/>
      <c r="J10" s="390"/>
      <c r="K10" s="390"/>
      <c r="L10" s="390"/>
      <c r="M10" s="390"/>
      <c r="N10" s="390"/>
      <c r="O10" s="390"/>
      <c r="P10" s="390"/>
      <c r="Q10" s="390"/>
      <c r="R10" s="390"/>
      <c r="S10" s="390"/>
      <c r="T10" s="390"/>
      <c r="U10" s="390"/>
      <c r="V10" s="390"/>
      <c r="W10" s="390"/>
      <c r="X10" s="390"/>
      <c r="Y10" s="390"/>
      <c r="Z10" s="390"/>
      <c r="AA10" s="390"/>
      <c r="AB10" s="390"/>
      <c r="AC10" s="128"/>
      <c r="AD10" s="128"/>
      <c r="AE10" s="128"/>
    </row>
    <row r="11" spans="1:36" ht="6.75" customHeight="1" x14ac:dyDescent="0.25">
      <c r="E11" s="128"/>
      <c r="H11" s="128"/>
      <c r="I11" s="128"/>
      <c r="J11" s="128"/>
      <c r="Z11" s="128"/>
      <c r="AA11" s="128"/>
      <c r="AB11" s="128"/>
      <c r="AC11" s="128"/>
      <c r="AD11" s="128"/>
      <c r="AE11" s="128"/>
    </row>
    <row r="12" spans="1:36" ht="16.5" customHeight="1" x14ac:dyDescent="0.25">
      <c r="A12" s="482" t="s">
        <v>353</v>
      </c>
      <c r="B12" s="482"/>
      <c r="C12" s="370" t="s">
        <v>354</v>
      </c>
      <c r="D12" s="370"/>
      <c r="E12" s="370"/>
      <c r="F12" s="370"/>
      <c r="G12" s="370"/>
      <c r="H12" s="370"/>
      <c r="I12" s="370"/>
      <c r="J12" s="370"/>
      <c r="K12" s="370"/>
      <c r="L12" s="370"/>
      <c r="M12" s="370"/>
      <c r="N12" s="370"/>
      <c r="O12" s="370"/>
      <c r="P12" s="370"/>
      <c r="Q12" s="370"/>
      <c r="R12" s="370"/>
      <c r="S12" s="370"/>
      <c r="T12" s="370"/>
      <c r="U12" s="370"/>
      <c r="V12" s="370"/>
      <c r="W12" s="370"/>
      <c r="X12" s="370"/>
      <c r="Y12" s="370"/>
      <c r="Z12" s="370"/>
      <c r="AA12" s="370"/>
      <c r="AB12" s="138"/>
      <c r="AC12" s="128"/>
      <c r="AD12" s="128"/>
      <c r="AE12" s="128"/>
    </row>
    <row r="13" spans="1:36" ht="19.5" customHeight="1" x14ac:dyDescent="0.25">
      <c r="A13" s="482"/>
      <c r="B13" s="482"/>
      <c r="C13" s="139">
        <v>1</v>
      </c>
      <c r="D13" s="139">
        <v>2</v>
      </c>
      <c r="E13" s="139">
        <v>3</v>
      </c>
      <c r="F13" s="139">
        <v>4</v>
      </c>
      <c r="G13" s="139">
        <v>5</v>
      </c>
      <c r="H13" s="139">
        <v>6</v>
      </c>
      <c r="I13" s="139">
        <v>7</v>
      </c>
      <c r="J13" s="139">
        <v>8</v>
      </c>
      <c r="K13" s="139">
        <v>9</v>
      </c>
      <c r="L13" s="139">
        <v>10</v>
      </c>
      <c r="M13" s="139">
        <v>11</v>
      </c>
      <c r="N13" s="139">
        <v>12</v>
      </c>
      <c r="O13" s="139">
        <v>13</v>
      </c>
      <c r="P13" s="139">
        <v>14</v>
      </c>
      <c r="Q13" s="139">
        <v>15</v>
      </c>
      <c r="R13" s="139">
        <v>16</v>
      </c>
      <c r="S13" s="139">
        <v>17</v>
      </c>
      <c r="T13" s="139">
        <v>18</v>
      </c>
      <c r="U13" s="139">
        <v>19</v>
      </c>
      <c r="V13" s="139">
        <v>20</v>
      </c>
      <c r="W13" s="139">
        <v>21</v>
      </c>
      <c r="X13" s="139">
        <v>22</v>
      </c>
      <c r="Y13" s="139">
        <v>23</v>
      </c>
      <c r="Z13" s="139">
        <v>24</v>
      </c>
      <c r="AA13" s="139">
        <v>25</v>
      </c>
      <c r="AB13" s="479" t="s">
        <v>374</v>
      </c>
    </row>
    <row r="14" spans="1:36" ht="15" customHeight="1" x14ac:dyDescent="0.25">
      <c r="A14" s="370" t="s">
        <v>365</v>
      </c>
      <c r="B14" s="370"/>
      <c r="C14" s="370"/>
      <c r="D14" s="370"/>
      <c r="E14" s="370"/>
      <c r="F14" s="370"/>
      <c r="G14" s="370"/>
      <c r="H14" s="370"/>
      <c r="I14" s="370"/>
      <c r="J14" s="370"/>
      <c r="K14" s="370"/>
      <c r="L14" s="370"/>
      <c r="M14" s="370"/>
      <c r="N14" s="370"/>
      <c r="O14" s="370"/>
      <c r="P14" s="370"/>
      <c r="Q14" s="370"/>
      <c r="R14" s="370"/>
      <c r="S14" s="370"/>
      <c r="T14" s="370"/>
      <c r="U14" s="370"/>
      <c r="V14" s="370"/>
      <c r="W14" s="370"/>
      <c r="X14" s="370"/>
      <c r="Y14" s="370"/>
      <c r="Z14" s="370"/>
      <c r="AA14" s="370"/>
      <c r="AB14" s="480"/>
      <c r="AC14" s="128"/>
      <c r="AD14" s="128"/>
      <c r="AE14" s="128"/>
    </row>
    <row r="15" spans="1:36" x14ac:dyDescent="0.25">
      <c r="A15" s="138">
        <v>1</v>
      </c>
      <c r="B15" s="61" t="s">
        <v>358</v>
      </c>
      <c r="C15" s="80"/>
      <c r="D15" s="140"/>
      <c r="E15" s="140"/>
      <c r="F15" s="140"/>
      <c r="G15" s="140"/>
      <c r="H15" s="27"/>
      <c r="I15" s="27"/>
      <c r="J15" s="27"/>
      <c r="K15" s="27"/>
      <c r="L15" s="27"/>
      <c r="M15" s="27"/>
      <c r="N15" s="27"/>
      <c r="O15" s="27"/>
      <c r="P15" s="27"/>
      <c r="Q15" s="27"/>
      <c r="R15" s="27"/>
      <c r="S15" s="27"/>
      <c r="T15" s="27"/>
      <c r="U15" s="27"/>
      <c r="V15" s="138"/>
      <c r="W15" s="138"/>
      <c r="X15" s="138"/>
      <c r="Y15" s="138"/>
      <c r="Z15" s="138"/>
      <c r="AA15" s="138"/>
      <c r="AB15" s="138">
        <f>SUM(C15:AA15)</f>
        <v>0</v>
      </c>
      <c r="AC15" s="128"/>
      <c r="AD15" s="128"/>
      <c r="AE15" s="128"/>
    </row>
    <row r="16" spans="1:36" x14ac:dyDescent="0.25">
      <c r="A16" s="138">
        <v>2</v>
      </c>
      <c r="B16" s="61" t="s">
        <v>360</v>
      </c>
      <c r="C16" s="141"/>
      <c r="D16" s="27"/>
      <c r="E16" s="27"/>
      <c r="F16" s="27"/>
      <c r="G16" s="27"/>
      <c r="H16" s="27"/>
      <c r="I16" s="27"/>
      <c r="J16" s="27"/>
      <c r="K16" s="27"/>
      <c r="L16" s="27"/>
      <c r="M16" s="27"/>
      <c r="N16" s="27"/>
      <c r="O16" s="27"/>
      <c r="P16" s="27"/>
      <c r="Q16" s="27"/>
      <c r="R16" s="27"/>
      <c r="S16" s="27"/>
      <c r="T16" s="27"/>
      <c r="U16" s="27"/>
      <c r="V16" s="138"/>
      <c r="W16" s="138"/>
      <c r="X16" s="138"/>
      <c r="Y16" s="138"/>
      <c r="Z16" s="138"/>
      <c r="AA16" s="138"/>
      <c r="AB16" s="138">
        <f t="shared" ref="AB16:AB30" si="0">SUM(C16:AA16)</f>
        <v>0</v>
      </c>
      <c r="AC16" s="128"/>
      <c r="AD16" s="128"/>
      <c r="AE16" s="128"/>
    </row>
    <row r="17" spans="1:31" ht="30" x14ac:dyDescent="0.25">
      <c r="A17" s="138">
        <v>3</v>
      </c>
      <c r="B17" s="61" t="s">
        <v>359</v>
      </c>
      <c r="C17" s="141"/>
      <c r="D17" s="27"/>
      <c r="E17" s="27"/>
      <c r="F17" s="27"/>
      <c r="G17" s="27"/>
      <c r="H17" s="27"/>
      <c r="I17" s="27"/>
      <c r="J17" s="27"/>
      <c r="K17" s="27"/>
      <c r="L17" s="27"/>
      <c r="M17" s="27"/>
      <c r="N17" s="27"/>
      <c r="O17" s="27"/>
      <c r="P17" s="27"/>
      <c r="Q17" s="27"/>
      <c r="R17" s="27"/>
      <c r="S17" s="27"/>
      <c r="T17" s="27"/>
      <c r="U17" s="27"/>
      <c r="V17" s="138"/>
      <c r="W17" s="138"/>
      <c r="X17" s="138"/>
      <c r="Y17" s="138"/>
      <c r="Z17" s="138"/>
      <c r="AA17" s="138"/>
      <c r="AB17" s="138">
        <f t="shared" si="0"/>
        <v>0</v>
      </c>
      <c r="AC17" s="128"/>
      <c r="AD17" s="128"/>
      <c r="AE17" s="128"/>
    </row>
    <row r="18" spans="1:31" ht="30" x14ac:dyDescent="0.25">
      <c r="A18" s="138">
        <v>4</v>
      </c>
      <c r="B18" s="61" t="s">
        <v>361</v>
      </c>
      <c r="C18" s="141"/>
      <c r="D18" s="27"/>
      <c r="E18" s="27"/>
      <c r="F18" s="27"/>
      <c r="G18" s="27"/>
      <c r="H18" s="27"/>
      <c r="I18" s="27"/>
      <c r="J18" s="27"/>
      <c r="K18" s="27"/>
      <c r="L18" s="27"/>
      <c r="M18" s="27"/>
      <c r="N18" s="27"/>
      <c r="O18" s="27"/>
      <c r="P18" s="27"/>
      <c r="Q18" s="27"/>
      <c r="R18" s="27"/>
      <c r="S18" s="27"/>
      <c r="T18" s="27"/>
      <c r="U18" s="27"/>
      <c r="V18" s="138"/>
      <c r="W18" s="138"/>
      <c r="X18" s="138"/>
      <c r="Y18" s="138"/>
      <c r="Z18" s="138"/>
      <c r="AA18" s="138"/>
      <c r="AB18" s="138">
        <f t="shared" si="0"/>
        <v>0</v>
      </c>
      <c r="AC18" s="128"/>
      <c r="AD18" s="128"/>
      <c r="AE18" s="128"/>
    </row>
    <row r="19" spans="1:31" ht="30" x14ac:dyDescent="0.25">
      <c r="A19" s="138">
        <v>5</v>
      </c>
      <c r="B19" s="61" t="s">
        <v>362</v>
      </c>
      <c r="C19" s="141"/>
      <c r="D19" s="27"/>
      <c r="E19" s="27"/>
      <c r="F19" s="27"/>
      <c r="G19" s="27"/>
      <c r="H19" s="27"/>
      <c r="I19" s="27"/>
      <c r="J19" s="27"/>
      <c r="K19" s="27"/>
      <c r="L19" s="27"/>
      <c r="M19" s="27"/>
      <c r="N19" s="27"/>
      <c r="O19" s="27"/>
      <c r="P19" s="27"/>
      <c r="Q19" s="27"/>
      <c r="R19" s="27"/>
      <c r="S19" s="27"/>
      <c r="T19" s="27"/>
      <c r="U19" s="27"/>
      <c r="V19" s="138"/>
      <c r="W19" s="138"/>
      <c r="X19" s="138"/>
      <c r="Y19" s="138"/>
      <c r="Z19" s="138"/>
      <c r="AA19" s="138"/>
      <c r="AB19" s="138">
        <f t="shared" si="0"/>
        <v>0</v>
      </c>
      <c r="AC19" s="128"/>
      <c r="AD19" s="128"/>
      <c r="AE19" s="128"/>
    </row>
    <row r="20" spans="1:31" ht="45" x14ac:dyDescent="0.25">
      <c r="A20" s="138">
        <v>6</v>
      </c>
      <c r="B20" s="61" t="s">
        <v>363</v>
      </c>
      <c r="C20" s="141"/>
      <c r="D20" s="27"/>
      <c r="E20" s="27"/>
      <c r="F20" s="27"/>
      <c r="G20" s="27"/>
      <c r="H20" s="27"/>
      <c r="I20" s="27"/>
      <c r="J20" s="27"/>
      <c r="K20" s="27"/>
      <c r="L20" s="27"/>
      <c r="M20" s="27"/>
      <c r="N20" s="27"/>
      <c r="O20" s="27"/>
      <c r="P20" s="27"/>
      <c r="Q20" s="27"/>
      <c r="R20" s="27"/>
      <c r="S20" s="27"/>
      <c r="T20" s="27"/>
      <c r="U20" s="27"/>
      <c r="V20" s="138"/>
      <c r="W20" s="138"/>
      <c r="X20" s="138"/>
      <c r="Y20" s="138"/>
      <c r="Z20" s="138"/>
      <c r="AA20" s="138"/>
      <c r="AB20" s="138">
        <f t="shared" si="0"/>
        <v>0</v>
      </c>
      <c r="AC20" s="128"/>
      <c r="AD20" s="128"/>
      <c r="AE20" s="128"/>
    </row>
    <row r="21" spans="1:31" ht="45" x14ac:dyDescent="0.25">
      <c r="A21" s="138">
        <v>7</v>
      </c>
      <c r="B21" s="61" t="s">
        <v>364</v>
      </c>
      <c r="C21" s="141"/>
      <c r="D21" s="27"/>
      <c r="E21" s="27"/>
      <c r="F21" s="27"/>
      <c r="G21" s="27"/>
      <c r="H21" s="27"/>
      <c r="I21" s="27"/>
      <c r="J21" s="27"/>
      <c r="K21" s="27"/>
      <c r="L21" s="27"/>
      <c r="M21" s="27"/>
      <c r="N21" s="27"/>
      <c r="O21" s="27"/>
      <c r="P21" s="27"/>
      <c r="Q21" s="27"/>
      <c r="R21" s="27"/>
      <c r="S21" s="27"/>
      <c r="T21" s="27"/>
      <c r="U21" s="27"/>
      <c r="V21" s="138"/>
      <c r="W21" s="138"/>
      <c r="X21" s="138"/>
      <c r="Y21" s="138"/>
      <c r="Z21" s="138"/>
      <c r="AA21" s="138"/>
      <c r="AB21" s="138">
        <f t="shared" si="0"/>
        <v>0</v>
      </c>
      <c r="AC21" s="128"/>
      <c r="AD21" s="128"/>
      <c r="AE21" s="128"/>
    </row>
    <row r="22" spans="1:31" ht="15" customHeight="1" x14ac:dyDescent="0.25">
      <c r="A22" s="370" t="s">
        <v>366</v>
      </c>
      <c r="B22" s="370"/>
      <c r="C22" s="370"/>
      <c r="D22" s="370"/>
      <c r="E22" s="370"/>
      <c r="F22" s="370"/>
      <c r="G22" s="370"/>
      <c r="H22" s="370"/>
      <c r="I22" s="370"/>
      <c r="J22" s="370"/>
      <c r="K22" s="370"/>
      <c r="L22" s="370"/>
      <c r="M22" s="370"/>
      <c r="N22" s="370"/>
      <c r="O22" s="370"/>
      <c r="P22" s="370"/>
      <c r="Q22" s="370"/>
      <c r="R22" s="370"/>
      <c r="S22" s="370"/>
      <c r="T22" s="370"/>
      <c r="U22" s="370"/>
      <c r="V22" s="370"/>
      <c r="W22" s="370"/>
      <c r="X22" s="370"/>
      <c r="Y22" s="370"/>
      <c r="Z22" s="370"/>
      <c r="AA22" s="370"/>
      <c r="AB22" s="138"/>
      <c r="AC22" s="128"/>
      <c r="AD22" s="128"/>
      <c r="AE22" s="128"/>
    </row>
    <row r="23" spans="1:31" ht="36" customHeight="1" x14ac:dyDescent="0.25">
      <c r="A23" s="138">
        <v>1</v>
      </c>
      <c r="B23" s="61" t="s">
        <v>367</v>
      </c>
      <c r="C23" s="141"/>
      <c r="D23" s="27"/>
      <c r="E23" s="27"/>
      <c r="F23" s="27"/>
      <c r="G23" s="27"/>
      <c r="H23" s="27"/>
      <c r="I23" s="27"/>
      <c r="J23" s="27"/>
      <c r="K23" s="27"/>
      <c r="L23" s="27"/>
      <c r="M23" s="27"/>
      <c r="N23" s="27"/>
      <c r="O23" s="27"/>
      <c r="P23" s="27"/>
      <c r="Q23" s="27"/>
      <c r="R23" s="27"/>
      <c r="S23" s="27"/>
      <c r="T23" s="27"/>
      <c r="U23" s="27"/>
      <c r="V23" s="138"/>
      <c r="W23" s="138"/>
      <c r="X23" s="138"/>
      <c r="Y23" s="138"/>
      <c r="Z23" s="138"/>
      <c r="AA23" s="138"/>
      <c r="AB23" s="138">
        <f t="shared" si="0"/>
        <v>0</v>
      </c>
      <c r="AC23" s="128"/>
      <c r="AD23" s="128"/>
      <c r="AE23" s="128"/>
    </row>
    <row r="24" spans="1:31" ht="45" x14ac:dyDescent="0.25">
      <c r="A24" s="138">
        <v>2</v>
      </c>
      <c r="B24" s="61" t="s">
        <v>369</v>
      </c>
      <c r="C24" s="141"/>
      <c r="D24" s="27"/>
      <c r="E24" s="27"/>
      <c r="F24" s="27"/>
      <c r="G24" s="27"/>
      <c r="H24" s="27"/>
      <c r="I24" s="27"/>
      <c r="J24" s="27"/>
      <c r="K24" s="27"/>
      <c r="L24" s="27"/>
      <c r="M24" s="27"/>
      <c r="N24" s="27"/>
      <c r="O24" s="27"/>
      <c r="P24" s="27"/>
      <c r="Q24" s="27"/>
      <c r="R24" s="27"/>
      <c r="S24" s="27"/>
      <c r="T24" s="27"/>
      <c r="U24" s="27"/>
      <c r="V24" s="138"/>
      <c r="W24" s="138"/>
      <c r="X24" s="138"/>
      <c r="Y24" s="138"/>
      <c r="Z24" s="138"/>
      <c r="AA24" s="138"/>
      <c r="AB24" s="138">
        <f t="shared" si="0"/>
        <v>0</v>
      </c>
      <c r="AC24" s="128"/>
      <c r="AD24" s="128"/>
      <c r="AE24" s="128"/>
    </row>
    <row r="25" spans="1:31" ht="30" x14ac:dyDescent="0.25">
      <c r="A25" s="138">
        <v>3</v>
      </c>
      <c r="B25" s="61" t="s">
        <v>368</v>
      </c>
      <c r="C25" s="141"/>
      <c r="D25" s="27"/>
      <c r="E25" s="27"/>
      <c r="F25" s="27"/>
      <c r="G25" s="27"/>
      <c r="H25" s="27"/>
      <c r="I25" s="27"/>
      <c r="J25" s="27"/>
      <c r="K25" s="27"/>
      <c r="L25" s="27"/>
      <c r="M25" s="27"/>
      <c r="N25" s="27"/>
      <c r="O25" s="27"/>
      <c r="P25" s="27"/>
      <c r="Q25" s="27"/>
      <c r="R25" s="27"/>
      <c r="S25" s="27"/>
      <c r="T25" s="27"/>
      <c r="U25" s="27"/>
      <c r="V25" s="138"/>
      <c r="W25" s="138"/>
      <c r="X25" s="138"/>
      <c r="Y25" s="138"/>
      <c r="Z25" s="138"/>
      <c r="AA25" s="138"/>
      <c r="AB25" s="138">
        <f t="shared" si="0"/>
        <v>0</v>
      </c>
      <c r="AC25" s="128"/>
      <c r="AD25" s="128"/>
      <c r="AE25" s="128"/>
    </row>
    <row r="26" spans="1:31" ht="45" x14ac:dyDescent="0.25">
      <c r="A26" s="138">
        <v>4</v>
      </c>
      <c r="B26" s="61" t="s">
        <v>373</v>
      </c>
      <c r="C26" s="141"/>
      <c r="D26" s="27"/>
      <c r="E26" s="27"/>
      <c r="F26" s="27"/>
      <c r="G26" s="27"/>
      <c r="H26" s="27"/>
      <c r="I26" s="27"/>
      <c r="J26" s="27"/>
      <c r="K26" s="27"/>
      <c r="L26" s="27"/>
      <c r="M26" s="27"/>
      <c r="N26" s="27"/>
      <c r="O26" s="27"/>
      <c r="P26" s="27"/>
      <c r="Q26" s="27"/>
      <c r="R26" s="27"/>
      <c r="S26" s="27"/>
      <c r="T26" s="27"/>
      <c r="U26" s="27"/>
      <c r="V26" s="138"/>
      <c r="W26" s="138"/>
      <c r="X26" s="138"/>
      <c r="Y26" s="138"/>
      <c r="Z26" s="138"/>
      <c r="AA26" s="138"/>
      <c r="AB26" s="138">
        <f t="shared" si="0"/>
        <v>0</v>
      </c>
      <c r="AC26" s="128"/>
      <c r="AD26" s="128"/>
      <c r="AE26" s="128"/>
    </row>
    <row r="27" spans="1:31" ht="30" x14ac:dyDescent="0.25">
      <c r="A27" s="138">
        <v>5</v>
      </c>
      <c r="B27" s="61" t="s">
        <v>370</v>
      </c>
      <c r="C27" s="141"/>
      <c r="D27" s="27"/>
      <c r="E27" s="27"/>
      <c r="F27" s="27"/>
      <c r="G27" s="27"/>
      <c r="H27" s="27"/>
      <c r="I27" s="27"/>
      <c r="J27" s="27"/>
      <c r="K27" s="27"/>
      <c r="L27" s="27"/>
      <c r="M27" s="27"/>
      <c r="N27" s="27"/>
      <c r="O27" s="27"/>
      <c r="P27" s="27"/>
      <c r="Q27" s="27"/>
      <c r="R27" s="27"/>
      <c r="S27" s="27"/>
      <c r="T27" s="27"/>
      <c r="U27" s="27"/>
      <c r="V27" s="138"/>
      <c r="W27" s="138"/>
      <c r="X27" s="138"/>
      <c r="Y27" s="138"/>
      <c r="Z27" s="138"/>
      <c r="AA27" s="138"/>
      <c r="AB27" s="138">
        <f t="shared" si="0"/>
        <v>0</v>
      </c>
      <c r="AC27" s="128"/>
      <c r="AD27" s="128"/>
      <c r="AE27" s="128"/>
    </row>
    <row r="28" spans="1:31" ht="30" x14ac:dyDescent="0.25">
      <c r="A28" s="138">
        <v>6</v>
      </c>
      <c r="B28" s="61" t="s">
        <v>371</v>
      </c>
      <c r="C28" s="27"/>
      <c r="D28" s="27"/>
      <c r="E28" s="27"/>
      <c r="F28" s="27"/>
      <c r="G28" s="27"/>
      <c r="H28" s="27"/>
      <c r="I28" s="27"/>
      <c r="J28" s="27"/>
      <c r="K28" s="27"/>
      <c r="L28" s="27"/>
      <c r="M28" s="27"/>
      <c r="N28" s="27"/>
      <c r="O28" s="27"/>
      <c r="P28" s="27"/>
      <c r="Q28" s="27"/>
      <c r="R28" s="27"/>
      <c r="S28" s="27"/>
      <c r="T28" s="27"/>
      <c r="U28" s="27"/>
      <c r="V28" s="138"/>
      <c r="W28" s="138"/>
      <c r="X28" s="138"/>
      <c r="Y28" s="138"/>
      <c r="Z28" s="138"/>
      <c r="AA28" s="138"/>
      <c r="AB28" s="138">
        <f t="shared" si="0"/>
        <v>0</v>
      </c>
      <c r="AC28" s="128"/>
      <c r="AD28" s="128"/>
      <c r="AE28" s="128"/>
    </row>
    <row r="29" spans="1:31" ht="30" x14ac:dyDescent="0.25">
      <c r="A29" s="138">
        <v>7</v>
      </c>
      <c r="B29" s="61" t="s">
        <v>371</v>
      </c>
      <c r="C29" s="141"/>
      <c r="D29" s="27"/>
      <c r="E29" s="27"/>
      <c r="F29" s="27"/>
      <c r="G29" s="27"/>
      <c r="H29" s="27"/>
      <c r="I29" s="27"/>
      <c r="J29" s="27"/>
      <c r="K29" s="27"/>
      <c r="L29" s="27"/>
      <c r="M29" s="27"/>
      <c r="N29" s="27"/>
      <c r="O29" s="27"/>
      <c r="P29" s="27"/>
      <c r="Q29" s="27"/>
      <c r="R29" s="27"/>
      <c r="S29" s="27"/>
      <c r="T29" s="27"/>
      <c r="U29" s="27"/>
      <c r="V29" s="138"/>
      <c r="W29" s="138"/>
      <c r="X29" s="138"/>
      <c r="Y29" s="138"/>
      <c r="Z29" s="138"/>
      <c r="AA29" s="138"/>
      <c r="AB29" s="138">
        <f t="shared" si="0"/>
        <v>0</v>
      </c>
      <c r="AC29" s="128"/>
      <c r="AD29" s="128"/>
      <c r="AE29" s="128"/>
    </row>
    <row r="30" spans="1:31" ht="45" x14ac:dyDescent="0.25">
      <c r="A30" s="138">
        <v>8</v>
      </c>
      <c r="B30" s="61" t="s">
        <v>372</v>
      </c>
      <c r="C30" s="141"/>
      <c r="D30" s="27"/>
      <c r="E30" s="27"/>
      <c r="F30" s="27"/>
      <c r="G30" s="27"/>
      <c r="H30" s="27"/>
      <c r="I30" s="27"/>
      <c r="J30" s="27"/>
      <c r="K30" s="27"/>
      <c r="L30" s="27"/>
      <c r="M30" s="27"/>
      <c r="N30" s="27"/>
      <c r="O30" s="27"/>
      <c r="P30" s="27"/>
      <c r="Q30" s="27"/>
      <c r="R30" s="27"/>
      <c r="S30" s="27"/>
      <c r="T30" s="27"/>
      <c r="U30" s="27"/>
      <c r="V30" s="138"/>
      <c r="W30" s="138"/>
      <c r="X30" s="138"/>
      <c r="Y30" s="138"/>
      <c r="Z30" s="138"/>
      <c r="AA30" s="138"/>
      <c r="AB30" s="138">
        <f t="shared" si="0"/>
        <v>0</v>
      </c>
      <c r="AC30" s="128"/>
      <c r="AD30" s="128"/>
      <c r="AE30" s="128"/>
    </row>
    <row r="31" spans="1:31" x14ac:dyDescent="0.25">
      <c r="A31" s="138"/>
      <c r="B31" s="143" t="s">
        <v>374</v>
      </c>
      <c r="C31" s="138">
        <f t="shared" ref="C31:AA31" si="1">SUM(C15:C21)+SUM(C23:C30)</f>
        <v>0</v>
      </c>
      <c r="D31" s="138">
        <f t="shared" si="1"/>
        <v>0</v>
      </c>
      <c r="E31" s="138">
        <f t="shared" si="1"/>
        <v>0</v>
      </c>
      <c r="F31" s="138">
        <f t="shared" si="1"/>
        <v>0</v>
      </c>
      <c r="G31" s="138">
        <f t="shared" si="1"/>
        <v>0</v>
      </c>
      <c r="H31" s="138">
        <f t="shared" si="1"/>
        <v>0</v>
      </c>
      <c r="I31" s="138">
        <f t="shared" si="1"/>
        <v>0</v>
      </c>
      <c r="J31" s="138">
        <f t="shared" si="1"/>
        <v>0</v>
      </c>
      <c r="K31" s="138">
        <f t="shared" si="1"/>
        <v>0</v>
      </c>
      <c r="L31" s="138">
        <f t="shared" si="1"/>
        <v>0</v>
      </c>
      <c r="M31" s="138">
        <f t="shared" si="1"/>
        <v>0</v>
      </c>
      <c r="N31" s="138">
        <f t="shared" si="1"/>
        <v>0</v>
      </c>
      <c r="O31" s="138">
        <f t="shared" si="1"/>
        <v>0</v>
      </c>
      <c r="P31" s="138">
        <f t="shared" si="1"/>
        <v>0</v>
      </c>
      <c r="Q31" s="138">
        <f t="shared" si="1"/>
        <v>0</v>
      </c>
      <c r="R31" s="138">
        <f t="shared" si="1"/>
        <v>0</v>
      </c>
      <c r="S31" s="138">
        <f t="shared" si="1"/>
        <v>0</v>
      </c>
      <c r="T31" s="138">
        <f t="shared" si="1"/>
        <v>0</v>
      </c>
      <c r="U31" s="138">
        <f t="shared" si="1"/>
        <v>0</v>
      </c>
      <c r="V31" s="138">
        <f t="shared" si="1"/>
        <v>0</v>
      </c>
      <c r="W31" s="138">
        <f t="shared" si="1"/>
        <v>0</v>
      </c>
      <c r="X31" s="138">
        <f t="shared" si="1"/>
        <v>0</v>
      </c>
      <c r="Y31" s="138">
        <f t="shared" si="1"/>
        <v>0</v>
      </c>
      <c r="Z31" s="138">
        <f t="shared" si="1"/>
        <v>0</v>
      </c>
      <c r="AA31" s="138">
        <f t="shared" si="1"/>
        <v>0</v>
      </c>
      <c r="AB31" s="138"/>
      <c r="AC31" s="128"/>
      <c r="AD31" s="128"/>
      <c r="AE31" s="128"/>
    </row>
    <row r="32" spans="1:31" x14ac:dyDescent="0.25">
      <c r="D32" s="51"/>
      <c r="V32" s="128"/>
      <c r="W32" s="128"/>
      <c r="X32" s="128"/>
      <c r="Y32" s="128"/>
      <c r="Z32" s="128"/>
      <c r="AA32" s="128"/>
      <c r="AB32" s="128"/>
      <c r="AC32" s="128"/>
      <c r="AD32" s="128"/>
      <c r="AE32" s="128"/>
    </row>
    <row r="33" spans="1:31" x14ac:dyDescent="0.25">
      <c r="A33" s="370" t="s">
        <v>375</v>
      </c>
      <c r="B33" s="370"/>
      <c r="C33" s="370"/>
      <c r="D33" s="370"/>
      <c r="E33" s="370"/>
      <c r="F33" s="370"/>
      <c r="G33" s="370"/>
      <c r="H33" s="370"/>
      <c r="I33" s="370"/>
      <c r="J33" s="370"/>
      <c r="K33" s="370"/>
      <c r="L33" s="370"/>
      <c r="M33" s="370"/>
      <c r="N33" s="370"/>
      <c r="O33" s="370"/>
      <c r="P33" s="370"/>
      <c r="Q33" s="370"/>
      <c r="R33" s="370"/>
      <c r="S33" s="370"/>
      <c r="T33" s="370"/>
      <c r="U33" s="370"/>
      <c r="V33" s="370"/>
      <c r="W33" s="370"/>
      <c r="X33" s="370"/>
      <c r="Y33" s="370"/>
      <c r="Z33" s="370"/>
      <c r="AA33" s="370"/>
      <c r="AB33" s="128"/>
      <c r="AC33" s="128"/>
      <c r="AD33" s="128"/>
      <c r="AE33" s="128"/>
    </row>
    <row r="34" spans="1:31" ht="45.75" customHeight="1" x14ac:dyDescent="0.25">
      <c r="A34" s="358"/>
      <c r="B34" s="358"/>
      <c r="C34" s="358"/>
      <c r="D34" s="358"/>
      <c r="E34" s="358"/>
      <c r="F34" s="358"/>
      <c r="G34" s="358"/>
      <c r="H34" s="358"/>
      <c r="I34" s="358"/>
      <c r="J34" s="358"/>
      <c r="K34" s="358"/>
      <c r="L34" s="358"/>
      <c r="M34" s="358"/>
      <c r="N34" s="358"/>
      <c r="O34" s="358"/>
      <c r="P34" s="358"/>
      <c r="Q34" s="358"/>
      <c r="R34" s="358"/>
      <c r="S34" s="358"/>
      <c r="T34" s="358"/>
      <c r="U34" s="358"/>
      <c r="V34" s="358"/>
      <c r="W34" s="358"/>
      <c r="X34" s="358"/>
      <c r="Y34" s="358"/>
      <c r="Z34" s="358"/>
      <c r="AA34" s="358"/>
      <c r="AB34" s="128"/>
      <c r="AC34" s="128"/>
      <c r="AD34" s="128"/>
      <c r="AE34" s="128"/>
    </row>
    <row r="35" spans="1:31" ht="45.75" customHeight="1" x14ac:dyDescent="0.25">
      <c r="A35" s="358"/>
      <c r="B35" s="358"/>
      <c r="C35" s="358"/>
      <c r="D35" s="358"/>
      <c r="E35" s="358"/>
      <c r="F35" s="358"/>
      <c r="G35" s="358"/>
      <c r="H35" s="358"/>
      <c r="I35" s="358"/>
      <c r="J35" s="358"/>
      <c r="K35" s="358"/>
      <c r="L35" s="358"/>
      <c r="M35" s="358"/>
      <c r="N35" s="358"/>
      <c r="O35" s="358"/>
      <c r="P35" s="358"/>
      <c r="Q35" s="358"/>
      <c r="R35" s="358"/>
      <c r="S35" s="358"/>
      <c r="T35" s="358"/>
      <c r="U35" s="358"/>
      <c r="V35" s="358"/>
      <c r="W35" s="358"/>
      <c r="X35" s="358"/>
      <c r="Y35" s="358"/>
      <c r="Z35" s="358"/>
      <c r="AA35" s="358"/>
      <c r="AB35" s="128"/>
      <c r="AC35" s="128"/>
      <c r="AD35" s="128"/>
      <c r="AE35" s="128"/>
    </row>
    <row r="36" spans="1:31" ht="45.75" customHeight="1" x14ac:dyDescent="0.25">
      <c r="A36" s="358"/>
      <c r="B36" s="358"/>
      <c r="C36" s="358"/>
      <c r="D36" s="358"/>
      <c r="E36" s="358"/>
      <c r="F36" s="358"/>
      <c r="G36" s="358"/>
      <c r="H36" s="358"/>
      <c r="I36" s="358"/>
      <c r="J36" s="358"/>
      <c r="K36" s="358"/>
      <c r="L36" s="358"/>
      <c r="M36" s="358"/>
      <c r="N36" s="358"/>
      <c r="O36" s="358"/>
      <c r="P36" s="358"/>
      <c r="Q36" s="358"/>
      <c r="R36" s="358"/>
      <c r="S36" s="358"/>
      <c r="T36" s="358"/>
      <c r="U36" s="358"/>
      <c r="V36" s="358"/>
      <c r="W36" s="358"/>
      <c r="X36" s="358"/>
      <c r="Y36" s="358"/>
      <c r="Z36" s="358"/>
      <c r="AA36" s="358"/>
      <c r="AB36" s="128"/>
      <c r="AC36" s="128"/>
      <c r="AD36" s="128"/>
      <c r="AE36" s="128"/>
    </row>
    <row r="37" spans="1:31" x14ac:dyDescent="0.25">
      <c r="D37" s="51"/>
      <c r="V37" s="128"/>
      <c r="W37" s="128"/>
      <c r="X37" s="128"/>
      <c r="Y37" s="128"/>
      <c r="Z37" s="128"/>
      <c r="AA37" s="128"/>
      <c r="AB37" s="128"/>
      <c r="AC37" s="128"/>
      <c r="AD37" s="128"/>
      <c r="AE37" s="128"/>
    </row>
    <row r="38" spans="1:31" x14ac:dyDescent="0.25">
      <c r="D38" s="51"/>
      <c r="V38" s="128"/>
      <c r="W38" s="128"/>
      <c r="X38" s="128"/>
      <c r="Y38" s="128"/>
      <c r="Z38" s="128"/>
      <c r="AA38" s="128"/>
      <c r="AB38" s="128"/>
      <c r="AC38" s="128"/>
      <c r="AD38" s="128"/>
      <c r="AE38" s="128"/>
    </row>
    <row r="39" spans="1:31" x14ac:dyDescent="0.25">
      <c r="D39" s="51"/>
      <c r="V39" s="128"/>
      <c r="W39" s="128"/>
      <c r="X39" s="128"/>
      <c r="Y39" s="128"/>
      <c r="Z39" s="128"/>
      <c r="AA39" s="128"/>
      <c r="AB39" s="128"/>
      <c r="AC39" s="128"/>
      <c r="AD39" s="128"/>
      <c r="AE39" s="128"/>
    </row>
    <row r="40" spans="1:31" x14ac:dyDescent="0.25">
      <c r="D40" s="51"/>
      <c r="V40" s="128"/>
      <c r="W40" s="128"/>
      <c r="X40" s="128"/>
      <c r="Y40" s="128"/>
      <c r="Z40" s="128"/>
      <c r="AA40" s="128"/>
      <c r="AB40" s="128"/>
      <c r="AC40" s="128"/>
      <c r="AD40" s="128"/>
      <c r="AE40" s="128"/>
    </row>
    <row r="41" spans="1:31" x14ac:dyDescent="0.25">
      <c r="D41" s="51"/>
      <c r="V41" s="128"/>
      <c r="W41" s="128"/>
      <c r="X41" s="128"/>
      <c r="Y41" s="128"/>
      <c r="Z41" s="128"/>
      <c r="AA41" s="128"/>
      <c r="AB41" s="128"/>
      <c r="AC41" s="128"/>
      <c r="AD41" s="128"/>
      <c r="AE41" s="128"/>
    </row>
    <row r="42" spans="1:31" x14ac:dyDescent="0.25">
      <c r="D42" s="51"/>
      <c r="V42" s="128"/>
      <c r="W42" s="128"/>
      <c r="X42" s="128"/>
      <c r="Y42" s="128"/>
      <c r="Z42" s="128"/>
      <c r="AA42" s="128"/>
      <c r="AB42" s="128"/>
      <c r="AC42" s="128"/>
      <c r="AD42" s="128"/>
      <c r="AE42" s="128"/>
    </row>
    <row r="43" spans="1:31" x14ac:dyDescent="0.25">
      <c r="D43" s="51"/>
      <c r="V43" s="128"/>
      <c r="W43" s="128"/>
      <c r="X43" s="128"/>
      <c r="Y43" s="128"/>
      <c r="Z43" s="128"/>
      <c r="AA43" s="128"/>
      <c r="AB43" s="128"/>
      <c r="AC43" s="128"/>
      <c r="AD43" s="128"/>
      <c r="AE43" s="128"/>
    </row>
  </sheetData>
  <mergeCells count="21">
    <mergeCell ref="AB13:AB14"/>
    <mergeCell ref="R8:T8"/>
    <mergeCell ref="A36:AA36"/>
    <mergeCell ref="C12:AA12"/>
    <mergeCell ref="A12:B13"/>
    <mergeCell ref="A22:AA22"/>
    <mergeCell ref="A14:AA14"/>
    <mergeCell ref="B10:AB10"/>
    <mergeCell ref="E4:V4"/>
    <mergeCell ref="A33:AA33"/>
    <mergeCell ref="A34:AA34"/>
    <mergeCell ref="A35:AA35"/>
    <mergeCell ref="H8:I8"/>
    <mergeCell ref="E8:F8"/>
    <mergeCell ref="B5:M5"/>
    <mergeCell ref="O6:Q6"/>
    <mergeCell ref="T6:V6"/>
    <mergeCell ref="W6:AA6"/>
    <mergeCell ref="W8:Y8"/>
    <mergeCell ref="C6:M6"/>
    <mergeCell ref="B8:D8"/>
  </mergeCells>
  <pageMargins left="0.23622047244094491" right="0.15748031496062992" top="0.39370078740157483" bottom="0.5" header="0.31496062992125984" footer="0.31496062992125984"/>
  <pageSetup scale="75" orientation="landscape" r:id="rId1"/>
  <headerFooter>
    <oddFooter>&amp;L
Revisión 1&amp;C&amp;P/&amp;N</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4:X55"/>
  <sheetViews>
    <sheetView showGridLines="0" zoomScale="87" zoomScaleNormal="87" workbookViewId="0">
      <pane xSplit="2" ySplit="13" topLeftCell="C14" activePane="bottomRight" state="frozen"/>
      <selection activeCell="A36" sqref="A36:AB36"/>
      <selection pane="topRight" activeCell="A36" sqref="A36:AB36"/>
      <selection pane="bottomLeft" activeCell="A36" sqref="A36:AB36"/>
      <selection pane="bottomRight" activeCell="C14" sqref="C14"/>
    </sheetView>
  </sheetViews>
  <sheetFormatPr baseColWidth="10" defaultRowHeight="15" x14ac:dyDescent="0.25"/>
  <cols>
    <col min="1" max="1" width="5" style="128" customWidth="1"/>
    <col min="2" max="2" width="57.140625" style="128" customWidth="1"/>
    <col min="3" max="3" width="6.28515625" style="128" bestFit="1" customWidth="1"/>
    <col min="4" max="4" width="6.28515625" style="128" customWidth="1"/>
    <col min="5" max="6" width="5.140625" style="128" customWidth="1"/>
    <col min="7" max="20" width="5.140625" style="51" customWidth="1"/>
    <col min="21" max="21" width="8.7109375" style="51" customWidth="1"/>
    <col min="22" max="22" width="5" style="51" customWidth="1"/>
    <col min="23" max="24" width="11.42578125" style="51"/>
    <col min="25" max="16384" width="11.42578125" style="128"/>
  </cols>
  <sheetData>
    <row r="4" spans="1:24" ht="22.5" customHeight="1" x14ac:dyDescent="0.3">
      <c r="B4" s="470" t="s">
        <v>119</v>
      </c>
      <c r="C4" s="470"/>
      <c r="D4" s="470"/>
      <c r="E4" s="470"/>
      <c r="F4" s="470"/>
      <c r="G4" s="470"/>
      <c r="H4" s="470"/>
      <c r="I4" s="470"/>
      <c r="J4" s="470"/>
      <c r="K4" s="470"/>
      <c r="L4" s="470"/>
      <c r="M4" s="470"/>
      <c r="N4" s="470"/>
      <c r="O4" s="470"/>
      <c r="P4" s="470"/>
      <c r="Q4" s="470"/>
      <c r="R4" s="470"/>
      <c r="S4" s="470"/>
    </row>
    <row r="5" spans="1:24" ht="16.5" customHeight="1" x14ac:dyDescent="0.25">
      <c r="B5" s="136" t="s">
        <v>91</v>
      </c>
      <c r="C5" s="362"/>
      <c r="D5" s="362"/>
      <c r="E5" s="362"/>
      <c r="F5" s="362"/>
      <c r="G5" s="362"/>
      <c r="H5" s="362"/>
      <c r="I5" s="362"/>
      <c r="J5" s="362"/>
      <c r="K5" s="362"/>
      <c r="N5" s="478" t="s">
        <v>92</v>
      </c>
      <c r="O5" s="478"/>
      <c r="P5" s="478"/>
      <c r="Q5" s="476"/>
      <c r="R5" s="476"/>
      <c r="S5" s="476"/>
      <c r="V5" s="128"/>
      <c r="W5" s="128"/>
      <c r="X5" s="128"/>
    </row>
    <row r="6" spans="1:24" ht="8.25" customHeight="1" x14ac:dyDescent="0.25">
      <c r="B6" s="131"/>
      <c r="C6" s="131"/>
      <c r="D6" s="131"/>
      <c r="E6" s="131"/>
      <c r="F6" s="131"/>
      <c r="H6" s="42"/>
      <c r="I6" s="42"/>
      <c r="J6" s="42"/>
      <c r="K6" s="42"/>
      <c r="X6" s="128"/>
    </row>
    <row r="7" spans="1:24" ht="16.5" customHeight="1" x14ac:dyDescent="0.25">
      <c r="B7" s="478" t="s">
        <v>109</v>
      </c>
      <c r="C7" s="478"/>
      <c r="D7" s="478"/>
      <c r="E7" s="478"/>
      <c r="F7" s="478"/>
      <c r="G7" s="472">
        <v>1</v>
      </c>
      <c r="H7" s="473"/>
      <c r="I7" s="128"/>
      <c r="J7" s="133" t="s">
        <v>352</v>
      </c>
      <c r="K7" s="146" t="s">
        <v>355</v>
      </c>
      <c r="L7" s="144" t="s">
        <v>390</v>
      </c>
      <c r="M7" s="475" t="s">
        <v>356</v>
      </c>
      <c r="N7" s="475"/>
      <c r="O7" s="475"/>
      <c r="P7" s="136" t="s">
        <v>355</v>
      </c>
      <c r="Q7" s="144" t="s">
        <v>390</v>
      </c>
      <c r="R7" s="477" t="s">
        <v>357</v>
      </c>
      <c r="S7" s="477"/>
      <c r="W7" s="128"/>
      <c r="X7" s="128"/>
    </row>
    <row r="8" spans="1:24" ht="6.75" customHeight="1" x14ac:dyDescent="0.25">
      <c r="B8" s="146"/>
      <c r="C8" s="156"/>
      <c r="D8" s="193"/>
      <c r="E8" s="146"/>
      <c r="F8" s="146"/>
      <c r="G8" s="149"/>
      <c r="H8" s="149"/>
      <c r="I8" s="128"/>
      <c r="J8" s="149"/>
      <c r="K8" s="149"/>
      <c r="L8" s="147"/>
      <c r="M8" s="147"/>
      <c r="N8" s="136"/>
      <c r="O8" s="133"/>
      <c r="P8" s="145"/>
      <c r="Q8" s="145"/>
      <c r="R8" s="145"/>
      <c r="U8" s="128"/>
      <c r="V8" s="128"/>
      <c r="W8" s="128"/>
      <c r="X8" s="128"/>
    </row>
    <row r="9" spans="1:24" ht="46.5" customHeight="1" x14ac:dyDescent="0.25">
      <c r="B9" s="501" t="s">
        <v>412</v>
      </c>
      <c r="C9" s="390"/>
      <c r="D9" s="390"/>
      <c r="E9" s="390"/>
      <c r="F9" s="390"/>
      <c r="G9" s="390"/>
      <c r="H9" s="390"/>
      <c r="I9" s="390"/>
      <c r="J9" s="390"/>
      <c r="K9" s="390"/>
      <c r="L9" s="390"/>
      <c r="M9" s="390"/>
      <c r="N9" s="390"/>
      <c r="O9" s="390"/>
      <c r="P9" s="390"/>
      <c r="Q9" s="390"/>
      <c r="R9" s="390"/>
      <c r="S9" s="390"/>
      <c r="T9" s="390"/>
      <c r="U9" s="390"/>
      <c r="V9" s="128"/>
      <c r="W9" s="128"/>
      <c r="X9" s="128"/>
    </row>
    <row r="10" spans="1:24" ht="6.75" customHeight="1" x14ac:dyDescent="0.25">
      <c r="G10" s="128"/>
      <c r="J10" s="128"/>
      <c r="K10" s="128"/>
      <c r="L10" s="128"/>
      <c r="T10" s="128"/>
      <c r="U10" s="128"/>
      <c r="V10" s="128"/>
      <c r="W10" s="128"/>
      <c r="X10" s="128"/>
    </row>
    <row r="11" spans="1:24" ht="16.5" customHeight="1" x14ac:dyDescent="0.3">
      <c r="A11" s="482" t="s">
        <v>353</v>
      </c>
      <c r="B11" s="482"/>
      <c r="C11" s="499" t="s">
        <v>470</v>
      </c>
      <c r="D11" s="500"/>
      <c r="E11" s="495" t="s">
        <v>391</v>
      </c>
      <c r="F11" s="495"/>
      <c r="G11" s="495"/>
      <c r="H11" s="495"/>
      <c r="I11" s="495"/>
      <c r="J11" s="495"/>
      <c r="K11" s="495"/>
      <c r="L11" s="495"/>
      <c r="M11" s="495"/>
      <c r="N11" s="495"/>
      <c r="O11" s="495"/>
      <c r="P11" s="495"/>
      <c r="Q11" s="495"/>
      <c r="R11" s="495"/>
      <c r="S11" s="495"/>
      <c r="T11" s="495"/>
      <c r="U11" s="138"/>
      <c r="V11" s="128"/>
      <c r="W11" s="128"/>
      <c r="X11" s="128"/>
    </row>
    <row r="12" spans="1:24" ht="19.5" customHeight="1" x14ac:dyDescent="0.25">
      <c r="A12" s="482"/>
      <c r="B12" s="482"/>
      <c r="C12" s="189" t="s">
        <v>471</v>
      </c>
      <c r="D12" s="189" t="s">
        <v>472</v>
      </c>
      <c r="E12" s="148">
        <v>1</v>
      </c>
      <c r="F12" s="148">
        <v>2</v>
      </c>
      <c r="G12" s="148">
        <v>3</v>
      </c>
      <c r="H12" s="148">
        <v>4</v>
      </c>
      <c r="I12" s="148">
        <v>5</v>
      </c>
      <c r="J12" s="148">
        <v>6</v>
      </c>
      <c r="K12" s="148">
        <v>7</v>
      </c>
      <c r="L12" s="148">
        <v>8</v>
      </c>
      <c r="M12" s="148">
        <v>9</v>
      </c>
      <c r="N12" s="148">
        <v>10</v>
      </c>
      <c r="O12" s="148">
        <v>11</v>
      </c>
      <c r="P12" s="148">
        <v>12</v>
      </c>
      <c r="Q12" s="148">
        <v>13</v>
      </c>
      <c r="R12" s="148">
        <v>14</v>
      </c>
      <c r="S12" s="148">
        <v>15</v>
      </c>
      <c r="T12" s="148">
        <v>16</v>
      </c>
      <c r="U12" s="479" t="s">
        <v>374</v>
      </c>
    </row>
    <row r="13" spans="1:24" ht="15" customHeight="1" x14ac:dyDescent="0.25">
      <c r="A13" s="370" t="s">
        <v>365</v>
      </c>
      <c r="B13" s="370"/>
      <c r="C13" s="370"/>
      <c r="D13" s="370"/>
      <c r="E13" s="370"/>
      <c r="F13" s="370"/>
      <c r="G13" s="370"/>
      <c r="H13" s="370"/>
      <c r="I13" s="370"/>
      <c r="J13" s="370"/>
      <c r="K13" s="370"/>
      <c r="L13" s="370"/>
      <c r="M13" s="370"/>
      <c r="N13" s="370"/>
      <c r="O13" s="370"/>
      <c r="P13" s="370"/>
      <c r="Q13" s="370"/>
      <c r="R13" s="370"/>
      <c r="S13" s="370"/>
      <c r="T13" s="370"/>
      <c r="U13" s="480"/>
      <c r="V13" s="128"/>
      <c r="W13" s="128"/>
      <c r="X13" s="128"/>
    </row>
    <row r="14" spans="1:24" ht="15" customHeight="1" x14ac:dyDescent="0.25">
      <c r="A14" s="163"/>
      <c r="B14" s="143" t="s">
        <v>418</v>
      </c>
      <c r="C14" s="163"/>
      <c r="D14" s="188"/>
      <c r="E14" s="487" t="s">
        <v>421</v>
      </c>
      <c r="F14" s="488"/>
      <c r="G14" s="488"/>
      <c r="H14" s="489"/>
      <c r="I14" s="502" t="s">
        <v>420</v>
      </c>
      <c r="J14" s="503"/>
      <c r="K14" s="503"/>
      <c r="L14" s="504"/>
      <c r="M14" s="371" t="s">
        <v>422</v>
      </c>
      <c r="N14" s="372"/>
      <c r="O14" s="373"/>
      <c r="P14" s="496" t="s">
        <v>423</v>
      </c>
      <c r="Q14" s="497"/>
      <c r="R14" s="498"/>
      <c r="S14" s="371" t="s">
        <v>425</v>
      </c>
      <c r="T14" s="373"/>
      <c r="U14" s="164"/>
      <c r="V14" s="128"/>
      <c r="W14" s="128"/>
      <c r="X14" s="128"/>
    </row>
    <row r="15" spans="1:24" x14ac:dyDescent="0.25">
      <c r="A15" s="80">
        <v>1</v>
      </c>
      <c r="B15" s="61" t="s">
        <v>358</v>
      </c>
      <c r="C15" s="162">
        <v>1</v>
      </c>
      <c r="D15" s="191">
        <f>C15*$O$12</f>
        <v>11</v>
      </c>
      <c r="E15" s="158">
        <v>1</v>
      </c>
      <c r="F15" s="158">
        <v>0</v>
      </c>
      <c r="G15" s="158">
        <v>1</v>
      </c>
      <c r="H15" s="158">
        <v>1</v>
      </c>
      <c r="I15" s="169">
        <v>1</v>
      </c>
      <c r="J15" s="169">
        <v>1</v>
      </c>
      <c r="K15" s="169">
        <v>1</v>
      </c>
      <c r="L15" s="169">
        <v>1</v>
      </c>
      <c r="M15" s="169">
        <v>1</v>
      </c>
      <c r="N15" s="169">
        <v>1</v>
      </c>
      <c r="O15" s="169">
        <v>1</v>
      </c>
      <c r="P15" s="158"/>
      <c r="Q15" s="158"/>
      <c r="R15" s="158"/>
      <c r="S15" s="158"/>
      <c r="T15" s="158"/>
      <c r="U15" s="153">
        <f t="shared" ref="U15:U23" si="0">SUM(E15:T15)</f>
        <v>10</v>
      </c>
      <c r="V15" s="128"/>
      <c r="W15" s="128"/>
      <c r="X15" s="128"/>
    </row>
    <row r="16" spans="1:24" x14ac:dyDescent="0.25">
      <c r="A16" s="80">
        <v>2</v>
      </c>
      <c r="B16" s="61" t="s">
        <v>392</v>
      </c>
      <c r="C16" s="162">
        <v>1</v>
      </c>
      <c r="D16" s="191">
        <f t="shared" ref="D16:D22" si="1">C16*$O$12</f>
        <v>11</v>
      </c>
      <c r="E16" s="158">
        <v>1</v>
      </c>
      <c r="F16" s="158">
        <v>0</v>
      </c>
      <c r="G16" s="158">
        <v>0</v>
      </c>
      <c r="H16" s="158">
        <v>1</v>
      </c>
      <c r="I16" s="169">
        <v>1</v>
      </c>
      <c r="J16" s="169">
        <v>1</v>
      </c>
      <c r="K16" s="169">
        <v>1</v>
      </c>
      <c r="L16" s="169">
        <v>1</v>
      </c>
      <c r="M16" s="169">
        <v>1</v>
      </c>
      <c r="N16" s="169">
        <v>1</v>
      </c>
      <c r="O16" s="169">
        <v>1</v>
      </c>
      <c r="P16" s="169"/>
      <c r="Q16" s="169"/>
      <c r="R16" s="169"/>
      <c r="S16" s="158"/>
      <c r="T16" s="158"/>
      <c r="U16" s="153">
        <f t="shared" si="0"/>
        <v>9</v>
      </c>
      <c r="V16" s="128"/>
      <c r="W16" s="128"/>
      <c r="X16" s="128"/>
    </row>
    <row r="17" spans="1:24" x14ac:dyDescent="0.25">
      <c r="A17" s="80">
        <v>3</v>
      </c>
      <c r="B17" s="61" t="s">
        <v>393</v>
      </c>
      <c r="C17" s="162">
        <v>1</v>
      </c>
      <c r="D17" s="191">
        <f t="shared" si="1"/>
        <v>11</v>
      </c>
      <c r="E17" s="158">
        <v>1</v>
      </c>
      <c r="F17" s="158">
        <v>1</v>
      </c>
      <c r="G17" s="158">
        <v>1</v>
      </c>
      <c r="H17" s="158">
        <v>1</v>
      </c>
      <c r="I17" s="169">
        <v>1</v>
      </c>
      <c r="J17" s="169">
        <v>1</v>
      </c>
      <c r="K17" s="169">
        <v>1</v>
      </c>
      <c r="L17" s="169">
        <v>1</v>
      </c>
      <c r="M17" s="169">
        <v>1</v>
      </c>
      <c r="N17" s="169">
        <v>1</v>
      </c>
      <c r="O17" s="169">
        <v>1</v>
      </c>
      <c r="P17" s="169"/>
      <c r="Q17" s="169"/>
      <c r="R17" s="169"/>
      <c r="S17" s="158"/>
      <c r="T17" s="158"/>
      <c r="U17" s="153">
        <f t="shared" si="0"/>
        <v>11</v>
      </c>
      <c r="V17" s="128"/>
      <c r="W17" s="128"/>
      <c r="X17" s="128"/>
    </row>
    <row r="18" spans="1:24" ht="30" x14ac:dyDescent="0.25">
      <c r="A18" s="80">
        <v>4</v>
      </c>
      <c r="B18" s="61" t="s">
        <v>394</v>
      </c>
      <c r="C18" s="162">
        <v>1</v>
      </c>
      <c r="D18" s="191">
        <f t="shared" si="1"/>
        <v>11</v>
      </c>
      <c r="E18" s="158">
        <v>1</v>
      </c>
      <c r="F18" s="158">
        <v>1</v>
      </c>
      <c r="G18" s="158">
        <v>1</v>
      </c>
      <c r="H18" s="158">
        <v>1</v>
      </c>
      <c r="I18" s="169">
        <v>1</v>
      </c>
      <c r="J18" s="169">
        <v>1</v>
      </c>
      <c r="K18" s="169">
        <v>1</v>
      </c>
      <c r="L18" s="169">
        <v>1</v>
      </c>
      <c r="M18" s="169">
        <v>1</v>
      </c>
      <c r="N18" s="169">
        <v>1</v>
      </c>
      <c r="O18" s="169">
        <v>1</v>
      </c>
      <c r="P18" s="169"/>
      <c r="Q18" s="169"/>
      <c r="R18" s="169"/>
      <c r="S18" s="158"/>
      <c r="T18" s="158"/>
      <c r="U18" s="153">
        <f t="shared" si="0"/>
        <v>11</v>
      </c>
      <c r="V18" s="128"/>
      <c r="W18" s="128"/>
      <c r="X18" s="128"/>
    </row>
    <row r="19" spans="1:24" x14ac:dyDescent="0.25">
      <c r="A19" s="80">
        <v>5</v>
      </c>
      <c r="B19" s="61" t="s">
        <v>361</v>
      </c>
      <c r="C19" s="162">
        <v>1</v>
      </c>
      <c r="D19" s="191">
        <f t="shared" si="1"/>
        <v>11</v>
      </c>
      <c r="E19" s="158">
        <v>1</v>
      </c>
      <c r="F19" s="158">
        <v>1</v>
      </c>
      <c r="G19" s="158">
        <v>1</v>
      </c>
      <c r="H19" s="158">
        <v>1</v>
      </c>
      <c r="I19" s="169">
        <v>1</v>
      </c>
      <c r="J19" s="169">
        <v>1</v>
      </c>
      <c r="K19" s="169">
        <v>1</v>
      </c>
      <c r="L19" s="169">
        <v>1</v>
      </c>
      <c r="M19" s="169">
        <v>1</v>
      </c>
      <c r="N19" s="169">
        <v>1</v>
      </c>
      <c r="O19" s="169">
        <v>1</v>
      </c>
      <c r="P19" s="169"/>
      <c r="Q19" s="169"/>
      <c r="R19" s="169"/>
      <c r="S19" s="158"/>
      <c r="T19" s="158"/>
      <c r="U19" s="153">
        <f t="shared" si="0"/>
        <v>11</v>
      </c>
      <c r="V19" s="128"/>
      <c r="W19" s="128"/>
      <c r="X19" s="128"/>
    </row>
    <row r="20" spans="1:24" x14ac:dyDescent="0.25">
      <c r="A20" s="80">
        <v>6</v>
      </c>
      <c r="B20" s="61" t="s">
        <v>395</v>
      </c>
      <c r="C20" s="162">
        <v>1</v>
      </c>
      <c r="D20" s="191">
        <f t="shared" si="1"/>
        <v>11</v>
      </c>
      <c r="E20" s="158">
        <v>1</v>
      </c>
      <c r="F20" s="158">
        <v>0</v>
      </c>
      <c r="G20" s="158">
        <v>1</v>
      </c>
      <c r="H20" s="158">
        <v>1</v>
      </c>
      <c r="I20" s="169">
        <v>1</v>
      </c>
      <c r="J20" s="169">
        <v>1</v>
      </c>
      <c r="K20" s="169">
        <v>1</v>
      </c>
      <c r="L20" s="169">
        <v>1</v>
      </c>
      <c r="M20" s="169">
        <v>0</v>
      </c>
      <c r="N20" s="169">
        <v>1</v>
      </c>
      <c r="O20" s="169">
        <v>1</v>
      </c>
      <c r="P20" s="158"/>
      <c r="Q20" s="158"/>
      <c r="R20" s="158"/>
      <c r="S20" s="158"/>
      <c r="T20" s="158"/>
      <c r="U20" s="153">
        <f t="shared" si="0"/>
        <v>9</v>
      </c>
      <c r="V20" s="128"/>
      <c r="W20" s="128"/>
      <c r="X20" s="128"/>
    </row>
    <row r="21" spans="1:24" ht="30" x14ac:dyDescent="0.25">
      <c r="A21" s="80">
        <v>7</v>
      </c>
      <c r="B21" s="61" t="s">
        <v>396</v>
      </c>
      <c r="C21" s="162">
        <v>1</v>
      </c>
      <c r="D21" s="191">
        <f t="shared" si="1"/>
        <v>11</v>
      </c>
      <c r="E21" s="158">
        <v>1</v>
      </c>
      <c r="F21" s="158">
        <v>1</v>
      </c>
      <c r="G21" s="158">
        <v>1</v>
      </c>
      <c r="H21" s="158">
        <v>1</v>
      </c>
      <c r="I21" s="169">
        <v>1</v>
      </c>
      <c r="J21" s="169">
        <v>1</v>
      </c>
      <c r="K21" s="169">
        <v>1</v>
      </c>
      <c r="L21" s="169">
        <v>1</v>
      </c>
      <c r="M21" s="169">
        <v>0</v>
      </c>
      <c r="N21" s="169">
        <v>0</v>
      </c>
      <c r="O21" s="169">
        <v>1</v>
      </c>
      <c r="P21" s="158"/>
      <c r="Q21" s="158"/>
      <c r="R21" s="158"/>
      <c r="S21" s="158"/>
      <c r="T21" s="158"/>
      <c r="U21" s="185">
        <f t="shared" si="0"/>
        <v>9</v>
      </c>
      <c r="V21" s="128"/>
      <c r="W21" s="128"/>
      <c r="X21" s="128"/>
    </row>
    <row r="22" spans="1:24" x14ac:dyDescent="0.25">
      <c r="A22" s="80">
        <v>8</v>
      </c>
      <c r="B22" s="61" t="s">
        <v>397</v>
      </c>
      <c r="C22" s="162">
        <v>1</v>
      </c>
      <c r="D22" s="191">
        <f t="shared" si="1"/>
        <v>11</v>
      </c>
      <c r="E22" s="158">
        <v>1</v>
      </c>
      <c r="F22" s="158">
        <v>0</v>
      </c>
      <c r="G22" s="158">
        <v>1</v>
      </c>
      <c r="H22" s="158">
        <v>1</v>
      </c>
      <c r="I22" s="169">
        <v>1</v>
      </c>
      <c r="J22" s="169">
        <v>1</v>
      </c>
      <c r="K22" s="169">
        <v>1</v>
      </c>
      <c r="L22" s="169">
        <v>1</v>
      </c>
      <c r="M22" s="169">
        <v>1</v>
      </c>
      <c r="N22" s="169">
        <v>1</v>
      </c>
      <c r="O22" s="169">
        <v>1</v>
      </c>
      <c r="P22" s="158"/>
      <c r="Q22" s="158"/>
      <c r="R22" s="158"/>
      <c r="S22" s="158"/>
      <c r="T22" s="158"/>
      <c r="U22" s="153">
        <f t="shared" si="0"/>
        <v>10</v>
      </c>
      <c r="V22" s="128"/>
      <c r="W22" s="128"/>
      <c r="X22" s="128"/>
    </row>
    <row r="23" spans="1:24" ht="30" x14ac:dyDescent="0.25">
      <c r="A23" s="80">
        <v>9</v>
      </c>
      <c r="B23" s="61" t="s">
        <v>398</v>
      </c>
      <c r="C23" s="162">
        <v>1</v>
      </c>
      <c r="D23" s="191">
        <f>C23*$O$12</f>
        <v>11</v>
      </c>
      <c r="E23" s="158">
        <v>1</v>
      </c>
      <c r="F23" s="158">
        <v>1</v>
      </c>
      <c r="G23" s="158">
        <v>1</v>
      </c>
      <c r="H23" s="158">
        <v>1</v>
      </c>
      <c r="I23" s="169">
        <v>1</v>
      </c>
      <c r="J23" s="169">
        <v>1</v>
      </c>
      <c r="K23" s="169">
        <v>1</v>
      </c>
      <c r="L23" s="169">
        <v>1</v>
      </c>
      <c r="M23" s="169">
        <v>0</v>
      </c>
      <c r="N23" s="169">
        <v>1</v>
      </c>
      <c r="O23" s="169">
        <v>1</v>
      </c>
      <c r="P23" s="158"/>
      <c r="Q23" s="158"/>
      <c r="R23" s="158"/>
      <c r="S23" s="158"/>
      <c r="T23" s="158"/>
      <c r="U23" s="153">
        <f t="shared" si="0"/>
        <v>10</v>
      </c>
      <c r="V23" s="128"/>
      <c r="W23" s="128"/>
      <c r="X23" s="128"/>
    </row>
    <row r="24" spans="1:24" s="178" customFormat="1" thickBot="1" x14ac:dyDescent="0.25">
      <c r="A24" s="184"/>
      <c r="B24" s="194" t="s">
        <v>476</v>
      </c>
      <c r="C24" s="192">
        <f>SUM(C15:C23)</f>
        <v>9</v>
      </c>
      <c r="D24" s="192">
        <f>SUM(D15:D23)</f>
        <v>99</v>
      </c>
      <c r="E24" s="192">
        <f t="shared" ref="E24:N24" si="2">SUM(E15:E23)</f>
        <v>9</v>
      </c>
      <c r="F24" s="192">
        <f t="shared" si="2"/>
        <v>5</v>
      </c>
      <c r="G24" s="192">
        <f t="shared" si="2"/>
        <v>8</v>
      </c>
      <c r="H24" s="192">
        <f t="shared" si="2"/>
        <v>9</v>
      </c>
      <c r="I24" s="192">
        <f t="shared" si="2"/>
        <v>9</v>
      </c>
      <c r="J24" s="192">
        <f t="shared" si="2"/>
        <v>9</v>
      </c>
      <c r="K24" s="192">
        <f t="shared" si="2"/>
        <v>9</v>
      </c>
      <c r="L24" s="192">
        <f t="shared" si="2"/>
        <v>9</v>
      </c>
      <c r="M24" s="192">
        <f t="shared" si="2"/>
        <v>6</v>
      </c>
      <c r="N24" s="192">
        <f t="shared" si="2"/>
        <v>8</v>
      </c>
      <c r="O24" s="192">
        <f>SUM(O15:O23)</f>
        <v>9</v>
      </c>
      <c r="P24" s="185"/>
      <c r="Q24" s="185"/>
      <c r="R24" s="185"/>
      <c r="S24" s="185"/>
      <c r="T24" s="185"/>
      <c r="U24" s="192">
        <f>SUM(U15:U23)</f>
        <v>90</v>
      </c>
    </row>
    <row r="25" spans="1:24" ht="15.75" thickBot="1" x14ac:dyDescent="0.3">
      <c r="A25" s="107"/>
      <c r="B25" s="194"/>
      <c r="C25" s="190"/>
      <c r="D25" s="190"/>
      <c r="E25" s="226"/>
      <c r="F25" s="226"/>
      <c r="G25" s="226"/>
      <c r="H25" s="226"/>
      <c r="I25" s="226"/>
      <c r="J25" s="226"/>
      <c r="K25" s="226"/>
      <c r="L25" s="226"/>
      <c r="M25" s="226"/>
      <c r="N25" s="226"/>
      <c r="O25" s="226"/>
      <c r="P25" s="226"/>
      <c r="Q25" s="226"/>
      <c r="R25" s="226"/>
      <c r="S25" s="226"/>
      <c r="T25" s="228" t="s">
        <v>474</v>
      </c>
      <c r="U25" s="232">
        <f>U24/D24</f>
        <v>0.90909090909090906</v>
      </c>
      <c r="V25" s="128"/>
      <c r="W25" s="128"/>
      <c r="X25" s="128"/>
    </row>
    <row r="26" spans="1:24" ht="15" customHeight="1" x14ac:dyDescent="0.25">
      <c r="A26" s="490" t="s">
        <v>366</v>
      </c>
      <c r="B26" s="491"/>
      <c r="C26" s="491"/>
      <c r="D26" s="491"/>
      <c r="E26" s="491"/>
      <c r="F26" s="491"/>
      <c r="G26" s="491"/>
      <c r="H26" s="491"/>
      <c r="I26" s="491"/>
      <c r="J26" s="491"/>
      <c r="K26" s="491"/>
      <c r="L26" s="491"/>
      <c r="M26" s="491"/>
      <c r="N26" s="491"/>
      <c r="O26" s="491"/>
      <c r="P26" s="491"/>
      <c r="Q26" s="491"/>
      <c r="R26" s="491"/>
      <c r="S26" s="491"/>
      <c r="T26" s="491"/>
      <c r="U26" s="492"/>
      <c r="V26" s="128"/>
      <c r="W26" s="128"/>
      <c r="X26" s="128"/>
    </row>
    <row r="27" spans="1:24" ht="36" customHeight="1" x14ac:dyDescent="0.25">
      <c r="A27" s="80">
        <v>1</v>
      </c>
      <c r="B27" s="61" t="s">
        <v>399</v>
      </c>
      <c r="C27" s="162">
        <v>1</v>
      </c>
      <c r="D27" s="191">
        <f>C27*$O$12</f>
        <v>11</v>
      </c>
      <c r="E27" s="158">
        <v>0</v>
      </c>
      <c r="F27" s="162">
        <v>0</v>
      </c>
      <c r="G27" s="162">
        <v>0</v>
      </c>
      <c r="H27" s="162">
        <v>0</v>
      </c>
      <c r="I27" s="169">
        <v>1</v>
      </c>
      <c r="J27" s="173">
        <v>0</v>
      </c>
      <c r="K27" s="173">
        <v>1</v>
      </c>
      <c r="L27" s="173">
        <v>0</v>
      </c>
      <c r="M27" s="173">
        <v>1</v>
      </c>
      <c r="N27" s="173">
        <v>0</v>
      </c>
      <c r="O27" s="173">
        <v>1</v>
      </c>
      <c r="P27" s="162"/>
      <c r="Q27" s="162"/>
      <c r="R27" s="162"/>
      <c r="S27" s="162"/>
      <c r="T27" s="158"/>
      <c r="U27" s="152">
        <f t="shared" ref="U27:U32" si="3">SUM(E27:T27)</f>
        <v>4</v>
      </c>
      <c r="V27" s="128"/>
      <c r="W27" s="128"/>
      <c r="X27" s="128"/>
    </row>
    <row r="28" spans="1:24" ht="30" x14ac:dyDescent="0.25">
      <c r="A28" s="80">
        <v>2</v>
      </c>
      <c r="B28" s="61" t="s">
        <v>400</v>
      </c>
      <c r="C28" s="162">
        <v>1</v>
      </c>
      <c r="D28" s="191">
        <f t="shared" ref="D28:D39" si="4">C28*$O$12</f>
        <v>11</v>
      </c>
      <c r="E28" s="158">
        <v>0</v>
      </c>
      <c r="F28" s="162">
        <v>0</v>
      </c>
      <c r="G28" s="162">
        <v>1</v>
      </c>
      <c r="H28" s="162">
        <v>0</v>
      </c>
      <c r="I28" s="169">
        <v>1</v>
      </c>
      <c r="J28" s="173">
        <v>0</v>
      </c>
      <c r="K28" s="173">
        <v>1</v>
      </c>
      <c r="L28" s="173">
        <v>0</v>
      </c>
      <c r="M28" s="173">
        <v>0</v>
      </c>
      <c r="N28" s="173">
        <v>0</v>
      </c>
      <c r="O28" s="173">
        <v>0</v>
      </c>
      <c r="P28" s="162"/>
      <c r="Q28" s="162"/>
      <c r="R28" s="162"/>
      <c r="S28" s="162"/>
      <c r="T28" s="158"/>
      <c r="U28" s="152">
        <f t="shared" si="3"/>
        <v>3</v>
      </c>
      <c r="V28" s="128"/>
      <c r="W28" s="128"/>
      <c r="X28" s="128"/>
    </row>
    <row r="29" spans="1:24" ht="30" x14ac:dyDescent="0.25">
      <c r="A29" s="80">
        <v>3</v>
      </c>
      <c r="B29" s="61" t="s">
        <v>401</v>
      </c>
      <c r="C29" s="162">
        <v>1</v>
      </c>
      <c r="D29" s="191">
        <f t="shared" si="4"/>
        <v>11</v>
      </c>
      <c r="E29" s="158">
        <v>1</v>
      </c>
      <c r="F29" s="162">
        <v>1</v>
      </c>
      <c r="G29" s="162">
        <v>1</v>
      </c>
      <c r="H29" s="162">
        <v>1</v>
      </c>
      <c r="I29" s="169">
        <v>1</v>
      </c>
      <c r="J29" s="173">
        <v>1</v>
      </c>
      <c r="K29" s="173">
        <v>1</v>
      </c>
      <c r="L29" s="173">
        <v>1</v>
      </c>
      <c r="M29" s="173">
        <v>1</v>
      </c>
      <c r="N29" s="173">
        <v>1</v>
      </c>
      <c r="O29" s="173">
        <v>1</v>
      </c>
      <c r="P29" s="162"/>
      <c r="Q29" s="162"/>
      <c r="R29" s="162"/>
      <c r="S29" s="162"/>
      <c r="T29" s="158"/>
      <c r="U29" s="152">
        <f t="shared" si="3"/>
        <v>11</v>
      </c>
      <c r="V29" s="128"/>
      <c r="W29" s="128"/>
      <c r="X29" s="128"/>
    </row>
    <row r="30" spans="1:24" ht="30" x14ac:dyDescent="0.25">
      <c r="A30" s="80">
        <v>4</v>
      </c>
      <c r="B30" s="61" t="s">
        <v>402</v>
      </c>
      <c r="C30" s="162">
        <v>1</v>
      </c>
      <c r="D30" s="191">
        <f t="shared" si="4"/>
        <v>11</v>
      </c>
      <c r="E30" s="158">
        <v>1</v>
      </c>
      <c r="F30" s="162">
        <v>1</v>
      </c>
      <c r="G30" s="162">
        <v>1</v>
      </c>
      <c r="H30" s="162">
        <v>1</v>
      </c>
      <c r="I30" s="169">
        <v>1</v>
      </c>
      <c r="J30" s="173">
        <v>1</v>
      </c>
      <c r="K30" s="173">
        <v>1</v>
      </c>
      <c r="L30" s="173">
        <v>1</v>
      </c>
      <c r="M30" s="173">
        <v>1</v>
      </c>
      <c r="N30" s="173">
        <v>0</v>
      </c>
      <c r="O30" s="173">
        <v>1</v>
      </c>
      <c r="P30" s="162"/>
      <c r="Q30" s="162"/>
      <c r="R30" s="162"/>
      <c r="S30" s="162"/>
      <c r="T30" s="158"/>
      <c r="U30" s="152">
        <f t="shared" si="3"/>
        <v>10</v>
      </c>
      <c r="V30" s="128"/>
      <c r="W30" s="128"/>
      <c r="X30" s="128"/>
    </row>
    <row r="31" spans="1:24" ht="30" x14ac:dyDescent="0.25">
      <c r="A31" s="80">
        <v>5</v>
      </c>
      <c r="B31" s="61" t="s">
        <v>403</v>
      </c>
      <c r="C31" s="162">
        <v>1</v>
      </c>
      <c r="D31" s="191">
        <f t="shared" si="4"/>
        <v>11</v>
      </c>
      <c r="E31" s="158">
        <v>1</v>
      </c>
      <c r="F31" s="162">
        <v>1</v>
      </c>
      <c r="G31" s="162">
        <v>1</v>
      </c>
      <c r="H31" s="162">
        <v>1</v>
      </c>
      <c r="I31" s="169">
        <v>1</v>
      </c>
      <c r="J31" s="173">
        <v>0</v>
      </c>
      <c r="K31" s="173"/>
      <c r="L31" s="173"/>
      <c r="M31" s="173">
        <v>1</v>
      </c>
      <c r="N31" s="173">
        <v>0</v>
      </c>
      <c r="O31" s="173">
        <v>1</v>
      </c>
      <c r="P31" s="162"/>
      <c r="Q31" s="162"/>
      <c r="R31" s="162"/>
      <c r="S31" s="162"/>
      <c r="T31" s="158"/>
      <c r="U31" s="152">
        <f t="shared" si="3"/>
        <v>7</v>
      </c>
      <c r="V31" s="128"/>
      <c r="W31" s="128"/>
      <c r="X31" s="128"/>
    </row>
    <row r="32" spans="1:24" ht="30" x14ac:dyDescent="0.25">
      <c r="A32" s="80">
        <v>6</v>
      </c>
      <c r="B32" s="61" t="s">
        <v>424</v>
      </c>
      <c r="C32" s="162">
        <v>1</v>
      </c>
      <c r="D32" s="191">
        <f t="shared" si="4"/>
        <v>11</v>
      </c>
      <c r="E32" s="158">
        <v>1</v>
      </c>
      <c r="F32" s="162">
        <v>0</v>
      </c>
      <c r="G32" s="162">
        <v>1</v>
      </c>
      <c r="H32" s="162">
        <v>0</v>
      </c>
      <c r="I32" s="169">
        <v>1</v>
      </c>
      <c r="J32" s="173">
        <v>1</v>
      </c>
      <c r="K32" s="173">
        <v>1</v>
      </c>
      <c r="L32" s="173">
        <v>1</v>
      </c>
      <c r="M32" s="173">
        <v>1</v>
      </c>
      <c r="N32" s="173">
        <v>0</v>
      </c>
      <c r="O32" s="173">
        <v>1</v>
      </c>
      <c r="P32" s="173"/>
      <c r="Q32" s="173"/>
      <c r="R32" s="173"/>
      <c r="S32" s="162"/>
      <c r="T32" s="158"/>
      <c r="U32" s="152">
        <f t="shared" si="3"/>
        <v>8</v>
      </c>
      <c r="V32" s="128"/>
      <c r="W32" s="128"/>
      <c r="X32" s="128"/>
    </row>
    <row r="33" spans="1:24" s="178" customFormat="1" thickBot="1" x14ac:dyDescent="0.25">
      <c r="A33" s="184"/>
      <c r="B33" s="194" t="s">
        <v>475</v>
      </c>
      <c r="C33" s="192">
        <f>SUM(C27:C32)</f>
        <v>6</v>
      </c>
      <c r="D33" s="192">
        <f t="shared" ref="D33:N33" si="5">SUM(D27:D32)</f>
        <v>66</v>
      </c>
      <c r="E33" s="192">
        <f t="shared" si="5"/>
        <v>4</v>
      </c>
      <c r="F33" s="192">
        <f t="shared" si="5"/>
        <v>3</v>
      </c>
      <c r="G33" s="192">
        <f t="shared" si="5"/>
        <v>5</v>
      </c>
      <c r="H33" s="192">
        <f t="shared" si="5"/>
        <v>3</v>
      </c>
      <c r="I33" s="192">
        <f t="shared" si="5"/>
        <v>6</v>
      </c>
      <c r="J33" s="192">
        <f t="shared" si="5"/>
        <v>3</v>
      </c>
      <c r="K33" s="192">
        <f t="shared" si="5"/>
        <v>5</v>
      </c>
      <c r="L33" s="192">
        <f t="shared" si="5"/>
        <v>3</v>
      </c>
      <c r="M33" s="192">
        <f t="shared" si="5"/>
        <v>5</v>
      </c>
      <c r="N33" s="192">
        <f t="shared" si="5"/>
        <v>1</v>
      </c>
      <c r="O33" s="192">
        <f>SUM(O27:O32)</f>
        <v>5</v>
      </c>
      <c r="P33" s="185"/>
      <c r="Q33" s="185"/>
      <c r="R33" s="185"/>
      <c r="S33" s="185"/>
      <c r="T33" s="185"/>
      <c r="U33" s="192">
        <f>SUM(U27:U32)</f>
        <v>43</v>
      </c>
    </row>
    <row r="34" spans="1:24" ht="15.75" thickBot="1" x14ac:dyDescent="0.3">
      <c r="A34" s="107"/>
      <c r="B34" s="194"/>
      <c r="C34" s="190"/>
      <c r="D34" s="190"/>
      <c r="E34" s="226"/>
      <c r="F34" s="226"/>
      <c r="G34" s="226"/>
      <c r="H34" s="226"/>
      <c r="I34" s="226"/>
      <c r="J34" s="226"/>
      <c r="K34" s="226"/>
      <c r="L34" s="226"/>
      <c r="M34" s="226"/>
      <c r="N34" s="226"/>
      <c r="O34" s="226"/>
      <c r="P34" s="226"/>
      <c r="Q34" s="226"/>
      <c r="R34" s="226"/>
      <c r="S34" s="226"/>
      <c r="T34" s="228" t="s">
        <v>474</v>
      </c>
      <c r="U34" s="232">
        <f>U33/D33</f>
        <v>0.65151515151515149</v>
      </c>
      <c r="V34" s="128"/>
      <c r="W34" s="128"/>
      <c r="X34" s="128"/>
    </row>
    <row r="35" spans="1:24" x14ac:dyDescent="0.25">
      <c r="A35" s="490" t="s">
        <v>477</v>
      </c>
      <c r="B35" s="491"/>
      <c r="C35" s="491"/>
      <c r="D35" s="491"/>
      <c r="E35" s="491"/>
      <c r="F35" s="491"/>
      <c r="G35" s="491"/>
      <c r="H35" s="491"/>
      <c r="I35" s="491"/>
      <c r="J35" s="491"/>
      <c r="K35" s="491"/>
      <c r="L35" s="491"/>
      <c r="M35" s="491"/>
      <c r="N35" s="491"/>
      <c r="O35" s="491"/>
      <c r="P35" s="491"/>
      <c r="Q35" s="491"/>
      <c r="R35" s="491"/>
      <c r="S35" s="491"/>
      <c r="T35" s="491"/>
      <c r="U35" s="492"/>
      <c r="V35" s="177"/>
      <c r="W35" s="128"/>
      <c r="X35" s="128"/>
    </row>
    <row r="36" spans="1:24" ht="30" x14ac:dyDescent="0.25">
      <c r="A36" s="80">
        <v>7</v>
      </c>
      <c r="B36" s="61" t="s">
        <v>405</v>
      </c>
      <c r="C36" s="165">
        <v>5</v>
      </c>
      <c r="D36" s="165">
        <f t="shared" si="4"/>
        <v>55</v>
      </c>
      <c r="E36" s="158">
        <v>4</v>
      </c>
      <c r="F36" s="162">
        <v>3</v>
      </c>
      <c r="G36" s="162">
        <v>4</v>
      </c>
      <c r="H36" s="162">
        <v>2</v>
      </c>
      <c r="I36" s="169">
        <v>4</v>
      </c>
      <c r="J36" s="173">
        <v>3</v>
      </c>
      <c r="K36" s="173">
        <v>2</v>
      </c>
      <c r="L36" s="173">
        <v>4</v>
      </c>
      <c r="M36" s="173">
        <v>3</v>
      </c>
      <c r="N36" s="173">
        <v>3</v>
      </c>
      <c r="O36" s="173">
        <v>4</v>
      </c>
      <c r="P36" s="173"/>
      <c r="Q36" s="173"/>
      <c r="R36" s="173"/>
      <c r="S36" s="162"/>
      <c r="T36" s="158"/>
      <c r="U36" s="152">
        <f>SUM(E36:T36)</f>
        <v>36</v>
      </c>
      <c r="V36" s="177"/>
      <c r="W36" s="128"/>
      <c r="X36" s="128"/>
    </row>
    <row r="37" spans="1:24" ht="30" x14ac:dyDescent="0.25">
      <c r="A37" s="80">
        <v>8</v>
      </c>
      <c r="B37" s="61" t="s">
        <v>406</v>
      </c>
      <c r="C37" s="165">
        <v>5</v>
      </c>
      <c r="D37" s="165">
        <f t="shared" si="4"/>
        <v>55</v>
      </c>
      <c r="E37" s="162">
        <v>2</v>
      </c>
      <c r="F37" s="162">
        <v>2</v>
      </c>
      <c r="G37" s="162">
        <v>2</v>
      </c>
      <c r="H37" s="162">
        <v>5</v>
      </c>
      <c r="I37" s="173">
        <v>1</v>
      </c>
      <c r="J37" s="173">
        <v>3</v>
      </c>
      <c r="K37" s="173">
        <v>4</v>
      </c>
      <c r="L37" s="173">
        <v>5</v>
      </c>
      <c r="M37" s="173">
        <v>5</v>
      </c>
      <c r="N37" s="173">
        <v>2</v>
      </c>
      <c r="O37" s="173">
        <v>1</v>
      </c>
      <c r="P37" s="173"/>
      <c r="Q37" s="173"/>
      <c r="R37" s="173"/>
      <c r="S37" s="162"/>
      <c r="T37" s="158"/>
      <c r="U37" s="152">
        <f>SUM(E37:T37)</f>
        <v>32</v>
      </c>
      <c r="V37" s="177"/>
      <c r="W37" s="128"/>
      <c r="X37" s="128"/>
    </row>
    <row r="38" spans="1:24" ht="45" x14ac:dyDescent="0.25">
      <c r="A38" s="80">
        <v>9</v>
      </c>
      <c r="B38" s="61" t="s">
        <v>407</v>
      </c>
      <c r="C38" s="165">
        <v>5</v>
      </c>
      <c r="D38" s="165">
        <f t="shared" si="4"/>
        <v>55</v>
      </c>
      <c r="E38" s="158">
        <v>3</v>
      </c>
      <c r="F38" s="162">
        <v>3</v>
      </c>
      <c r="G38" s="162">
        <v>5</v>
      </c>
      <c r="H38" s="162">
        <v>3</v>
      </c>
      <c r="I38" s="169">
        <v>1</v>
      </c>
      <c r="J38" s="173">
        <v>3</v>
      </c>
      <c r="K38" s="173">
        <v>4</v>
      </c>
      <c r="L38" s="173">
        <v>5</v>
      </c>
      <c r="M38" s="173">
        <v>4</v>
      </c>
      <c r="N38" s="173">
        <v>2</v>
      </c>
      <c r="O38" s="173">
        <v>2</v>
      </c>
      <c r="P38" s="173"/>
      <c r="Q38" s="173"/>
      <c r="R38" s="173"/>
      <c r="S38" s="162"/>
      <c r="T38" s="158"/>
      <c r="U38" s="152">
        <f>SUM(E38:T38)</f>
        <v>35</v>
      </c>
      <c r="V38" s="177"/>
      <c r="W38" s="128"/>
      <c r="X38" s="128"/>
    </row>
    <row r="39" spans="1:24" ht="30" x14ac:dyDescent="0.25">
      <c r="A39" s="80">
        <v>10</v>
      </c>
      <c r="B39" s="61" t="s">
        <v>408</v>
      </c>
      <c r="C39" s="165">
        <v>5</v>
      </c>
      <c r="D39" s="165">
        <f t="shared" si="4"/>
        <v>55</v>
      </c>
      <c r="E39" s="158">
        <v>2</v>
      </c>
      <c r="F39" s="162">
        <v>2</v>
      </c>
      <c r="G39" s="162">
        <v>3</v>
      </c>
      <c r="H39" s="162">
        <v>3</v>
      </c>
      <c r="I39" s="169">
        <v>1</v>
      </c>
      <c r="J39" s="173">
        <v>3</v>
      </c>
      <c r="K39" s="173">
        <v>3</v>
      </c>
      <c r="L39" s="173">
        <v>4</v>
      </c>
      <c r="M39" s="173">
        <v>5</v>
      </c>
      <c r="N39" s="173">
        <v>4</v>
      </c>
      <c r="O39" s="173">
        <v>3</v>
      </c>
      <c r="P39" s="162"/>
      <c r="Q39" s="162"/>
      <c r="R39" s="162"/>
      <c r="S39" s="162"/>
      <c r="T39" s="158"/>
      <c r="U39" s="152">
        <f>SUM(E39:T39)</f>
        <v>33</v>
      </c>
      <c r="V39" s="176"/>
      <c r="W39" s="128"/>
      <c r="X39" s="128"/>
    </row>
    <row r="40" spans="1:24" s="178" customFormat="1" ht="15.75" thickBot="1" x14ac:dyDescent="0.3">
      <c r="A40" s="493" t="s">
        <v>482</v>
      </c>
      <c r="B40" s="494"/>
      <c r="C40" s="168">
        <f>SUM(C36:C39)</f>
        <v>20</v>
      </c>
      <c r="D40" s="187">
        <f>SUM(D36:D39)</f>
        <v>220</v>
      </c>
      <c r="E40" s="174">
        <f>SUM(E36:E39)</f>
        <v>11</v>
      </c>
      <c r="F40" s="174">
        <f>SUM(F36:F39)</f>
        <v>10</v>
      </c>
      <c r="G40" s="174">
        <f>SUM(G36:G39)</f>
        <v>14</v>
      </c>
      <c r="H40" s="174">
        <f t="shared" ref="H40:O40" si="6">SUM(H36:H39)</f>
        <v>13</v>
      </c>
      <c r="I40" s="175">
        <f t="shared" si="6"/>
        <v>7</v>
      </c>
      <c r="J40" s="175">
        <f t="shared" si="6"/>
        <v>12</v>
      </c>
      <c r="K40" s="175">
        <f t="shared" si="6"/>
        <v>13</v>
      </c>
      <c r="L40" s="175">
        <f t="shared" si="6"/>
        <v>18</v>
      </c>
      <c r="M40" s="157">
        <f t="shared" si="6"/>
        <v>17</v>
      </c>
      <c r="N40" s="157">
        <f t="shared" si="6"/>
        <v>11</v>
      </c>
      <c r="O40" s="157">
        <f t="shared" si="6"/>
        <v>10</v>
      </c>
      <c r="P40" s="157"/>
      <c r="Q40" s="157"/>
      <c r="R40" s="157"/>
      <c r="S40" s="157"/>
      <c r="T40" s="157"/>
      <c r="U40" s="157">
        <f>SUM(U36:U39)</f>
        <v>136</v>
      </c>
    </row>
    <row r="41" spans="1:24" ht="15.75" thickBot="1" x14ac:dyDescent="0.3">
      <c r="A41" s="107"/>
      <c r="B41" s="194"/>
      <c r="C41" s="190"/>
      <c r="D41" s="190"/>
      <c r="E41" s="226"/>
      <c r="F41" s="226"/>
      <c r="G41" s="226"/>
      <c r="H41" s="226"/>
      <c r="I41" s="226"/>
      <c r="J41" s="226"/>
      <c r="K41" s="226"/>
      <c r="L41" s="226"/>
      <c r="M41" s="226"/>
      <c r="N41" s="226"/>
      <c r="O41" s="226"/>
      <c r="P41" s="226"/>
      <c r="Q41" s="226"/>
      <c r="R41" s="226"/>
      <c r="S41" s="226"/>
      <c r="T41" s="228" t="s">
        <v>474</v>
      </c>
      <c r="U41" s="232">
        <f>U40/D40</f>
        <v>0.61818181818181817</v>
      </c>
      <c r="V41" s="128"/>
      <c r="W41" s="128"/>
      <c r="X41" s="128"/>
    </row>
    <row r="42" spans="1:24" ht="15.75" thickBot="1" x14ac:dyDescent="0.3">
      <c r="A42" s="184"/>
      <c r="B42" s="194" t="s">
        <v>478</v>
      </c>
      <c r="C42" s="192">
        <f>C24+C33+C40</f>
        <v>35</v>
      </c>
      <c r="D42" s="192">
        <f>D24+D33+D40</f>
        <v>385</v>
      </c>
      <c r="E42" s="192">
        <f t="shared" ref="E42:O42" si="7">E24+E33+E40</f>
        <v>24</v>
      </c>
      <c r="F42" s="192">
        <f t="shared" si="7"/>
        <v>18</v>
      </c>
      <c r="G42" s="192">
        <f t="shared" si="7"/>
        <v>27</v>
      </c>
      <c r="H42" s="192">
        <f t="shared" si="7"/>
        <v>25</v>
      </c>
      <c r="I42" s="192">
        <f t="shared" si="7"/>
        <v>22</v>
      </c>
      <c r="J42" s="192">
        <f t="shared" si="7"/>
        <v>24</v>
      </c>
      <c r="K42" s="192">
        <f t="shared" si="7"/>
        <v>27</v>
      </c>
      <c r="L42" s="192">
        <f t="shared" si="7"/>
        <v>30</v>
      </c>
      <c r="M42" s="192">
        <f t="shared" si="7"/>
        <v>28</v>
      </c>
      <c r="N42" s="192">
        <f t="shared" si="7"/>
        <v>20</v>
      </c>
      <c r="O42" s="192">
        <f t="shared" si="7"/>
        <v>24</v>
      </c>
      <c r="P42" s="185"/>
      <c r="Q42" s="185"/>
      <c r="R42" s="185"/>
      <c r="S42" s="185"/>
      <c r="T42" s="185"/>
      <c r="U42" s="229">
        <f>SUM(E42:T42)</f>
        <v>269</v>
      </c>
      <c r="V42" s="128"/>
      <c r="W42" s="128"/>
      <c r="X42" s="128"/>
    </row>
    <row r="43" spans="1:24" ht="15" customHeight="1" thickBot="1" x14ac:dyDescent="0.3">
      <c r="A43" s="107"/>
      <c r="B43" s="194"/>
      <c r="C43" s="190"/>
      <c r="D43" s="190"/>
      <c r="E43" s="226"/>
      <c r="F43" s="226"/>
      <c r="G43" s="226"/>
      <c r="H43" s="226"/>
      <c r="I43" s="226"/>
      <c r="J43" s="226"/>
      <c r="K43" s="226"/>
      <c r="L43" s="226"/>
      <c r="M43" s="226"/>
      <c r="N43" s="226"/>
      <c r="O43" s="226"/>
      <c r="P43" s="226"/>
      <c r="Q43" s="226"/>
      <c r="R43" s="226"/>
      <c r="S43" s="226"/>
      <c r="T43" s="228" t="s">
        <v>474</v>
      </c>
      <c r="U43" s="232">
        <f>U42/D42</f>
        <v>0.69870129870129871</v>
      </c>
      <c r="W43" s="178"/>
      <c r="X43" s="128"/>
    </row>
    <row r="44" spans="1:24" x14ac:dyDescent="0.25">
      <c r="F44" s="51"/>
      <c r="T44" s="128"/>
      <c r="U44" s="128"/>
      <c r="V44" s="128"/>
      <c r="W44" s="128"/>
      <c r="X44" s="128"/>
    </row>
    <row r="45" spans="1:24" ht="12.75" customHeight="1" x14ac:dyDescent="0.25">
      <c r="A45" s="370" t="s">
        <v>404</v>
      </c>
      <c r="B45" s="370"/>
      <c r="C45" s="370"/>
      <c r="D45" s="370"/>
      <c r="E45" s="370"/>
      <c r="F45" s="370"/>
      <c r="G45" s="370"/>
      <c r="H45" s="370"/>
      <c r="I45" s="370"/>
      <c r="J45" s="370"/>
      <c r="K45" s="370"/>
      <c r="L45" s="370"/>
      <c r="M45" s="370"/>
      <c r="N45" s="370"/>
      <c r="O45" s="370"/>
      <c r="P45" s="370"/>
      <c r="Q45" s="370"/>
      <c r="R45" s="370"/>
      <c r="S45" s="370"/>
      <c r="T45" s="370"/>
      <c r="U45" s="128"/>
      <c r="V45" s="128"/>
      <c r="W45" s="128"/>
      <c r="X45" s="128"/>
    </row>
    <row r="46" spans="1:24" s="51" customFormat="1" ht="49.5" customHeight="1" x14ac:dyDescent="0.25">
      <c r="A46" s="483" t="s">
        <v>410</v>
      </c>
      <c r="B46" s="484"/>
      <c r="C46" s="484"/>
      <c r="D46" s="484"/>
      <c r="E46" s="484"/>
      <c r="F46" s="484"/>
      <c r="G46" s="484"/>
      <c r="H46" s="484"/>
      <c r="I46" s="484"/>
      <c r="J46" s="484"/>
      <c r="K46" s="484"/>
      <c r="L46" s="484"/>
      <c r="M46" s="484"/>
      <c r="N46" s="484"/>
      <c r="O46" s="484"/>
      <c r="P46" s="484"/>
      <c r="Q46" s="484"/>
      <c r="R46" s="484"/>
      <c r="S46" s="484"/>
      <c r="T46" s="485"/>
      <c r="U46" s="128"/>
    </row>
    <row r="47" spans="1:24" s="51" customFormat="1" ht="24" customHeight="1" x14ac:dyDescent="0.25">
      <c r="A47" s="395" t="s">
        <v>481</v>
      </c>
      <c r="B47" s="396"/>
      <c r="C47" s="396"/>
      <c r="D47" s="396"/>
      <c r="E47" s="396"/>
      <c r="F47" s="396"/>
      <c r="G47" s="396"/>
      <c r="H47" s="396"/>
      <c r="I47" s="396"/>
      <c r="J47" s="396"/>
      <c r="K47" s="396"/>
      <c r="L47" s="396"/>
      <c r="M47" s="396"/>
      <c r="N47" s="396"/>
      <c r="O47" s="396"/>
      <c r="P47" s="396"/>
      <c r="Q47" s="396"/>
      <c r="R47" s="396"/>
      <c r="S47" s="396"/>
      <c r="T47" s="486"/>
      <c r="U47" s="128"/>
    </row>
    <row r="48" spans="1:24" s="51" customFormat="1" ht="42.75" customHeight="1" x14ac:dyDescent="0.25">
      <c r="A48" s="483" t="s">
        <v>479</v>
      </c>
      <c r="B48" s="484"/>
      <c r="C48" s="484"/>
      <c r="D48" s="484"/>
      <c r="E48" s="484"/>
      <c r="F48" s="484"/>
      <c r="G48" s="484"/>
      <c r="H48" s="484"/>
      <c r="I48" s="484"/>
      <c r="J48" s="484"/>
      <c r="K48" s="484"/>
      <c r="L48" s="484"/>
      <c r="M48" s="484"/>
      <c r="N48" s="484"/>
      <c r="O48" s="484"/>
      <c r="P48" s="484"/>
      <c r="Q48" s="484"/>
      <c r="R48" s="484"/>
      <c r="S48" s="484"/>
      <c r="T48" s="485"/>
    </row>
    <row r="49" spans="1:24" ht="33" customHeight="1" x14ac:dyDescent="0.25">
      <c r="A49" s="483" t="s">
        <v>411</v>
      </c>
      <c r="B49" s="484"/>
      <c r="C49" s="484"/>
      <c r="D49" s="484"/>
      <c r="E49" s="484"/>
      <c r="F49" s="484"/>
      <c r="G49" s="484"/>
      <c r="H49" s="484"/>
      <c r="I49" s="484"/>
      <c r="J49" s="484"/>
      <c r="K49" s="484"/>
      <c r="L49" s="484"/>
      <c r="M49" s="484"/>
      <c r="N49" s="484"/>
      <c r="O49" s="484"/>
      <c r="P49" s="484"/>
      <c r="Q49" s="484"/>
      <c r="R49" s="484"/>
      <c r="S49" s="484"/>
      <c r="T49" s="485"/>
      <c r="V49" s="128"/>
      <c r="W49" s="128"/>
      <c r="X49" s="128"/>
    </row>
    <row r="50" spans="1:24" x14ac:dyDescent="0.25">
      <c r="F50" s="51"/>
      <c r="T50" s="128"/>
      <c r="U50" s="128"/>
      <c r="V50" s="128"/>
      <c r="W50" s="128"/>
      <c r="X50" s="128"/>
    </row>
    <row r="51" spans="1:24" x14ac:dyDescent="0.25">
      <c r="F51" s="51"/>
      <c r="T51" s="128"/>
      <c r="U51" s="128"/>
      <c r="V51" s="128"/>
      <c r="W51" s="128"/>
      <c r="X51" s="128"/>
    </row>
    <row r="52" spans="1:24" x14ac:dyDescent="0.25">
      <c r="F52" s="51"/>
      <c r="T52" s="128"/>
      <c r="U52" s="128"/>
      <c r="V52" s="128"/>
      <c r="W52" s="128"/>
      <c r="X52" s="128"/>
    </row>
    <row r="53" spans="1:24" x14ac:dyDescent="0.25">
      <c r="F53" s="51"/>
      <c r="T53" s="128"/>
      <c r="U53" s="128"/>
      <c r="V53" s="128"/>
      <c r="W53" s="128"/>
      <c r="X53" s="128"/>
    </row>
    <row r="54" spans="1:24" x14ac:dyDescent="0.25">
      <c r="F54" s="51"/>
      <c r="T54" s="128"/>
      <c r="U54" s="128"/>
      <c r="V54" s="128"/>
      <c r="W54" s="128"/>
      <c r="X54" s="128"/>
    </row>
    <row r="55" spans="1:24" x14ac:dyDescent="0.25">
      <c r="F55" s="51"/>
      <c r="T55" s="128"/>
      <c r="U55" s="128"/>
    </row>
  </sheetData>
  <sheetProtection password="CE39" sheet="1" selectLockedCells="1" selectUnlockedCells="1"/>
  <mergeCells count="27">
    <mergeCell ref="U12:U13"/>
    <mergeCell ref="A13:T13"/>
    <mergeCell ref="A45:T45"/>
    <mergeCell ref="B7:F7"/>
    <mergeCell ref="G7:H7"/>
    <mergeCell ref="M7:O7"/>
    <mergeCell ref="R7:S7"/>
    <mergeCell ref="B9:U9"/>
    <mergeCell ref="I14:L14"/>
    <mergeCell ref="B4:S4"/>
    <mergeCell ref="Q5:S5"/>
    <mergeCell ref="A40:B40"/>
    <mergeCell ref="A11:B12"/>
    <mergeCell ref="E11:T11"/>
    <mergeCell ref="N5:P5"/>
    <mergeCell ref="C5:K5"/>
    <mergeCell ref="M14:O14"/>
    <mergeCell ref="P14:R14"/>
    <mergeCell ref="C11:D11"/>
    <mergeCell ref="A46:T46"/>
    <mergeCell ref="A48:T48"/>
    <mergeCell ref="A49:T49"/>
    <mergeCell ref="A47:T47"/>
    <mergeCell ref="E14:H14"/>
    <mergeCell ref="S14:T14"/>
    <mergeCell ref="A26:U26"/>
    <mergeCell ref="A35:U35"/>
  </mergeCells>
  <conditionalFormatting sqref="C15:D25 D42:O42 C27:D34 D33:O33 D24:O24 C41:D43">
    <cfRule type="cellIs" dxfId="10" priority="15" stopIfTrue="1" operator="equal">
      <formula>1</formula>
    </cfRule>
  </conditionalFormatting>
  <conditionalFormatting sqref="U24">
    <cfRule type="cellIs" dxfId="9" priority="2" stopIfTrue="1" operator="equal">
      <formula>1</formula>
    </cfRule>
  </conditionalFormatting>
  <conditionalFormatting sqref="U33">
    <cfRule type="cellIs" dxfId="8" priority="1" stopIfTrue="1" operator="equal">
      <formula>1</formula>
    </cfRule>
  </conditionalFormatting>
  <pageMargins left="0.70866141732283472" right="0.47244094488188981" top="0.63" bottom="0.47244094488188981" header="0.31496062992125984" footer="0.31496062992125984"/>
  <pageSetup scale="70" orientation="portrait" r:id="rId1"/>
  <headerFooter>
    <oddFooter>&amp;L
Revisión 1</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4:BI50"/>
  <sheetViews>
    <sheetView showGridLines="0" zoomScale="63" zoomScaleNormal="63" workbookViewId="0">
      <pane xSplit="2" ySplit="14" topLeftCell="C15" activePane="bottomRight" state="frozen"/>
      <selection activeCell="A42" sqref="A42"/>
      <selection pane="topRight" activeCell="A42" sqref="A42"/>
      <selection pane="bottomLeft" activeCell="A42" sqref="A42"/>
      <selection pane="bottomRight" activeCell="C15" sqref="C15"/>
    </sheetView>
  </sheetViews>
  <sheetFormatPr baseColWidth="10" defaultRowHeight="15" x14ac:dyDescent="0.25"/>
  <cols>
    <col min="1" max="1" width="5" style="128" customWidth="1"/>
    <col min="2" max="2" width="43.85546875" style="128" customWidth="1"/>
    <col min="3" max="4" width="6.28515625" style="128" customWidth="1"/>
    <col min="5" max="6" width="5.140625" style="128" customWidth="1"/>
    <col min="7" max="26" width="5.140625" style="51" customWidth="1"/>
    <col min="27" max="27" width="5.5703125" style="51" customWidth="1"/>
    <col min="28" max="52" width="5.140625" style="51" customWidth="1"/>
    <col min="53" max="53" width="8.5703125" style="51" customWidth="1"/>
    <col min="54" max="54" width="5.140625" style="51" customWidth="1"/>
    <col min="55" max="56" width="11.42578125" style="51"/>
    <col min="57" max="16384" width="11.42578125" style="128"/>
  </cols>
  <sheetData>
    <row r="4" spans="1:61" ht="22.5" customHeight="1" x14ac:dyDescent="0.3">
      <c r="G4" s="470" t="s">
        <v>119</v>
      </c>
      <c r="H4" s="470"/>
      <c r="I4" s="470"/>
      <c r="J4" s="470"/>
      <c r="K4" s="470"/>
      <c r="L4" s="470"/>
      <c r="M4" s="470"/>
      <c r="N4" s="470"/>
      <c r="O4" s="470"/>
      <c r="P4" s="470"/>
      <c r="Q4" s="470"/>
      <c r="R4" s="470"/>
      <c r="S4" s="470"/>
      <c r="T4" s="470"/>
      <c r="U4" s="470"/>
      <c r="V4" s="470"/>
      <c r="W4" s="470"/>
      <c r="X4" s="470"/>
    </row>
    <row r="5" spans="1:61" x14ac:dyDescent="0.25">
      <c r="B5" s="474"/>
      <c r="C5" s="474"/>
      <c r="D5" s="474"/>
      <c r="E5" s="474"/>
      <c r="F5" s="474"/>
      <c r="G5" s="474"/>
      <c r="H5" s="474"/>
      <c r="I5" s="474"/>
      <c r="J5" s="474"/>
      <c r="K5" s="474"/>
      <c r="L5" s="474"/>
      <c r="M5" s="474"/>
      <c r="N5" s="474"/>
      <c r="O5" s="474"/>
    </row>
    <row r="6" spans="1:61" ht="16.5" customHeight="1" x14ac:dyDescent="0.25">
      <c r="B6" s="129" t="s">
        <v>91</v>
      </c>
      <c r="C6" s="129"/>
      <c r="D6" s="129"/>
      <c r="E6" s="415" t="s">
        <v>389</v>
      </c>
      <c r="F6" s="415"/>
      <c r="G6" s="415"/>
      <c r="H6" s="415"/>
      <c r="I6" s="415"/>
      <c r="J6" s="415"/>
      <c r="K6" s="415"/>
      <c r="L6" s="415"/>
      <c r="M6" s="415"/>
      <c r="N6" s="415"/>
      <c r="O6" s="415"/>
      <c r="P6" s="128"/>
      <c r="Q6" s="456"/>
      <c r="R6" s="456"/>
      <c r="S6" s="456"/>
      <c r="V6" s="475" t="s">
        <v>92</v>
      </c>
      <c r="W6" s="475"/>
      <c r="X6" s="475"/>
      <c r="Y6" s="476" t="s">
        <v>414</v>
      </c>
      <c r="Z6" s="476"/>
      <c r="AA6" s="476"/>
      <c r="AB6" s="476"/>
      <c r="AC6" s="476"/>
      <c r="AD6" s="166"/>
      <c r="AE6" s="166"/>
      <c r="AF6" s="166"/>
      <c r="AG6" s="166"/>
      <c r="AH6" s="166"/>
      <c r="AI6" s="166"/>
      <c r="AJ6" s="166"/>
      <c r="AK6" s="166"/>
      <c r="AL6" s="166"/>
      <c r="AM6" s="166"/>
      <c r="AN6" s="166"/>
      <c r="AO6" s="166"/>
      <c r="AP6" s="166"/>
      <c r="AQ6" s="166"/>
      <c r="AR6" s="166"/>
      <c r="AS6" s="166"/>
      <c r="AT6" s="166"/>
      <c r="AU6" s="166"/>
      <c r="AV6" s="166"/>
      <c r="AW6" s="166"/>
      <c r="AX6" s="166"/>
      <c r="AY6" s="166"/>
      <c r="AZ6" s="166"/>
      <c r="BE6" s="51"/>
      <c r="BF6" s="51"/>
      <c r="BG6" s="51"/>
      <c r="BH6" s="51"/>
      <c r="BI6" s="51"/>
    </row>
    <row r="7" spans="1:61" ht="8.25" customHeight="1" x14ac:dyDescent="0.25">
      <c r="B7" s="131"/>
      <c r="C7" s="131"/>
      <c r="D7" s="131"/>
      <c r="E7" s="131"/>
      <c r="F7" s="131"/>
      <c r="H7" s="42"/>
      <c r="I7" s="42"/>
      <c r="J7" s="42"/>
      <c r="K7" s="42"/>
      <c r="L7" s="42"/>
      <c r="M7" s="42"/>
      <c r="N7" s="42"/>
      <c r="O7" s="42"/>
      <c r="BE7" s="51"/>
      <c r="BF7" s="51"/>
      <c r="BG7" s="51"/>
      <c r="BH7" s="51"/>
    </row>
    <row r="8" spans="1:61" ht="16.5" customHeight="1" x14ac:dyDescent="0.25">
      <c r="B8" s="478" t="s">
        <v>109</v>
      </c>
      <c r="C8" s="478"/>
      <c r="D8" s="478"/>
      <c r="E8" s="478"/>
      <c r="F8" s="478"/>
      <c r="G8" s="472">
        <v>1</v>
      </c>
      <c r="H8" s="473"/>
      <c r="I8" s="128"/>
      <c r="J8" s="471"/>
      <c r="K8" s="471"/>
      <c r="L8" s="135"/>
      <c r="M8" s="135"/>
      <c r="N8" s="135"/>
      <c r="O8" s="135"/>
      <c r="P8" s="132"/>
      <c r="Q8" s="133" t="s">
        <v>352</v>
      </c>
      <c r="R8" s="130" t="s">
        <v>355</v>
      </c>
      <c r="S8" s="127" t="s">
        <v>390</v>
      </c>
      <c r="T8" s="475" t="s">
        <v>356</v>
      </c>
      <c r="U8" s="475"/>
      <c r="V8" s="475"/>
      <c r="W8" s="136" t="s">
        <v>355</v>
      </c>
      <c r="X8" s="127" t="s">
        <v>390</v>
      </c>
      <c r="Y8" s="477" t="s">
        <v>357</v>
      </c>
      <c r="Z8" s="477"/>
      <c r="AA8" s="477"/>
      <c r="BE8" s="51"/>
      <c r="BF8" s="51"/>
      <c r="BG8" s="51"/>
      <c r="BH8" s="51"/>
      <c r="BI8" s="51"/>
    </row>
    <row r="9" spans="1:61" ht="6.75" customHeight="1" x14ac:dyDescent="0.25">
      <c r="B9" s="130"/>
      <c r="C9" s="156"/>
      <c r="D9" s="193"/>
      <c r="E9" s="130"/>
      <c r="F9" s="130"/>
      <c r="G9" s="135"/>
      <c r="H9" s="135"/>
      <c r="I9" s="128"/>
      <c r="J9" s="135"/>
      <c r="K9" s="135"/>
      <c r="L9" s="132"/>
      <c r="M9" s="133"/>
      <c r="N9" s="130"/>
      <c r="O9" s="133"/>
      <c r="P9" s="134"/>
      <c r="Q9" s="134"/>
      <c r="R9" s="134"/>
      <c r="S9" s="136"/>
      <c r="T9" s="133"/>
      <c r="U9" s="137"/>
      <c r="V9" s="137"/>
      <c r="W9" s="137"/>
      <c r="BE9" s="51"/>
    </row>
    <row r="10" spans="1:61" ht="36.75" customHeight="1" x14ac:dyDescent="0.25">
      <c r="B10" s="510" t="s">
        <v>413</v>
      </c>
      <c r="C10" s="390"/>
      <c r="D10" s="390"/>
      <c r="E10" s="390"/>
      <c r="F10" s="390"/>
      <c r="G10" s="390"/>
      <c r="H10" s="390"/>
      <c r="I10" s="390"/>
      <c r="J10" s="390"/>
      <c r="K10" s="390"/>
      <c r="L10" s="390"/>
      <c r="M10" s="390"/>
      <c r="N10" s="390"/>
      <c r="O10" s="390"/>
      <c r="P10" s="390"/>
      <c r="Q10" s="390"/>
      <c r="R10" s="390"/>
      <c r="S10" s="390"/>
      <c r="T10" s="390"/>
      <c r="U10" s="390"/>
      <c r="V10" s="390"/>
      <c r="W10" s="390"/>
      <c r="X10" s="390"/>
      <c r="Y10" s="390"/>
      <c r="Z10" s="390"/>
      <c r="AA10" s="390"/>
      <c r="AB10" s="390"/>
      <c r="AC10" s="390"/>
      <c r="AD10" s="390"/>
      <c r="AE10" s="390"/>
      <c r="AF10" s="390"/>
      <c r="AG10" s="390"/>
      <c r="AH10" s="390"/>
      <c r="AI10" s="390"/>
      <c r="AJ10" s="390"/>
      <c r="AK10" s="390"/>
      <c r="AL10" s="390"/>
      <c r="AM10" s="390"/>
      <c r="AN10" s="390"/>
      <c r="AO10" s="390"/>
      <c r="AP10" s="390"/>
      <c r="AQ10" s="390"/>
      <c r="AR10" s="390"/>
      <c r="AS10" s="390"/>
      <c r="AT10" s="390"/>
      <c r="AU10" s="390"/>
      <c r="AV10" s="390"/>
      <c r="AW10" s="390"/>
      <c r="AX10" s="390"/>
      <c r="AY10" s="390"/>
      <c r="AZ10" s="390"/>
      <c r="BA10" s="390"/>
      <c r="BB10" s="128"/>
      <c r="BC10" s="128"/>
      <c r="BD10" s="128"/>
    </row>
    <row r="11" spans="1:61" ht="16.5" customHeight="1" thickBot="1" x14ac:dyDescent="0.3">
      <c r="C11" s="362" t="s">
        <v>419</v>
      </c>
      <c r="D11" s="421"/>
      <c r="E11" s="421"/>
      <c r="F11" s="421"/>
      <c r="G11" s="421"/>
      <c r="H11" s="421"/>
      <c r="I11" s="421"/>
      <c r="J11" s="421"/>
      <c r="K11" s="421"/>
      <c r="L11" s="421"/>
      <c r="M11" s="421"/>
      <c r="N11" s="421"/>
      <c r="O11" s="421"/>
      <c r="P11" s="421"/>
      <c r="Q11" s="421"/>
      <c r="R11" s="421"/>
      <c r="S11" s="421"/>
      <c r="T11" s="362"/>
      <c r="U11" s="362"/>
      <c r="V11" s="362"/>
      <c r="W11" s="362"/>
      <c r="X11" s="362"/>
      <c r="Y11" s="362"/>
      <c r="Z11" s="362"/>
      <c r="AA11" s="362"/>
      <c r="AB11" s="362"/>
      <c r="AC11" s="362"/>
      <c r="AD11" s="362"/>
      <c r="AE11" s="362"/>
      <c r="AF11" s="362"/>
      <c r="AG11" s="362"/>
      <c r="AH11" s="362"/>
      <c r="AI11" s="362"/>
      <c r="AJ11" s="362"/>
      <c r="AK11" s="362"/>
      <c r="AL11" s="362"/>
      <c r="AM11" s="362"/>
      <c r="AN11" s="362"/>
      <c r="AO11" s="362"/>
      <c r="AP11" s="362"/>
      <c r="AQ11" s="362"/>
      <c r="AR11" s="362"/>
      <c r="AS11" s="362"/>
      <c r="AT11" s="362"/>
      <c r="AU11" s="362"/>
      <c r="AV11" s="362"/>
      <c r="AW11" s="362"/>
      <c r="AX11" s="362"/>
      <c r="AY11" s="362"/>
      <c r="AZ11" s="362"/>
      <c r="BA11" s="128"/>
      <c r="BB11" s="128"/>
      <c r="BC11" s="128"/>
      <c r="BD11" s="128"/>
    </row>
    <row r="12" spans="1:61" ht="16.5" customHeight="1" thickBot="1" x14ac:dyDescent="0.3">
      <c r="A12" s="482" t="s">
        <v>353</v>
      </c>
      <c r="B12" s="482"/>
      <c r="C12" s="499" t="s">
        <v>470</v>
      </c>
      <c r="D12" s="500"/>
      <c r="E12" s="516" t="s">
        <v>421</v>
      </c>
      <c r="F12" s="517"/>
      <c r="G12" s="517"/>
      <c r="H12" s="517"/>
      <c r="I12" s="517"/>
      <c r="J12" s="517"/>
      <c r="K12" s="517"/>
      <c r="L12" s="517"/>
      <c r="M12" s="517"/>
      <c r="N12" s="517"/>
      <c r="O12" s="517"/>
      <c r="P12" s="517"/>
      <c r="Q12" s="517"/>
      <c r="R12" s="517"/>
      <c r="S12" s="518"/>
      <c r="T12" s="509" t="s">
        <v>420</v>
      </c>
      <c r="U12" s="503"/>
      <c r="V12" s="503"/>
      <c r="W12" s="503"/>
      <c r="X12" s="503"/>
      <c r="Y12" s="503"/>
      <c r="Z12" s="503"/>
      <c r="AA12" s="503"/>
      <c r="AB12" s="503"/>
      <c r="AC12" s="504"/>
      <c r="AD12" s="511" t="s">
        <v>422</v>
      </c>
      <c r="AE12" s="512"/>
      <c r="AF12" s="512"/>
      <c r="AG12" s="496" t="s">
        <v>423</v>
      </c>
      <c r="AH12" s="497"/>
      <c r="AI12" s="497"/>
      <c r="AJ12" s="497"/>
      <c r="AK12" s="497"/>
      <c r="AL12" s="498"/>
      <c r="AM12" s="513" t="s">
        <v>425</v>
      </c>
      <c r="AN12" s="514"/>
      <c r="AO12" s="514"/>
      <c r="AP12" s="514"/>
      <c r="AQ12" s="514"/>
      <c r="AR12" s="514"/>
      <c r="AS12" s="514"/>
      <c r="AT12" s="514"/>
      <c r="AU12" s="514"/>
      <c r="AV12" s="514"/>
      <c r="AW12" s="514"/>
      <c r="AX12" s="514"/>
      <c r="AY12" s="514"/>
      <c r="AZ12" s="515"/>
      <c r="BA12" s="138"/>
      <c r="BB12" s="128"/>
      <c r="BC12" s="128"/>
      <c r="BD12" s="128"/>
    </row>
    <row r="13" spans="1:61" ht="19.5" customHeight="1" x14ac:dyDescent="0.25">
      <c r="A13" s="482"/>
      <c r="B13" s="482"/>
      <c r="C13" s="189" t="s">
        <v>471</v>
      </c>
      <c r="D13" s="189" t="s">
        <v>472</v>
      </c>
      <c r="E13" s="160">
        <v>1</v>
      </c>
      <c r="F13" s="160">
        <v>2</v>
      </c>
      <c r="G13" s="160">
        <v>3</v>
      </c>
      <c r="H13" s="160">
        <v>4</v>
      </c>
      <c r="I13" s="160">
        <v>5</v>
      </c>
      <c r="J13" s="160">
        <v>6</v>
      </c>
      <c r="K13" s="160">
        <v>7</v>
      </c>
      <c r="L13" s="160">
        <v>8</v>
      </c>
      <c r="M13" s="160">
        <v>9</v>
      </c>
      <c r="N13" s="160">
        <v>10</v>
      </c>
      <c r="O13" s="160">
        <v>11</v>
      </c>
      <c r="P13" s="160">
        <v>12</v>
      </c>
      <c r="Q13" s="160">
        <v>13</v>
      </c>
      <c r="R13" s="160">
        <v>14</v>
      </c>
      <c r="S13" s="160">
        <v>15</v>
      </c>
      <c r="T13" s="179">
        <v>16</v>
      </c>
      <c r="U13" s="179">
        <v>17</v>
      </c>
      <c r="V13" s="179">
        <v>18</v>
      </c>
      <c r="W13" s="179">
        <v>19</v>
      </c>
      <c r="X13" s="179">
        <v>20</v>
      </c>
      <c r="Y13" s="179">
        <v>21</v>
      </c>
      <c r="Z13" s="179">
        <v>22</v>
      </c>
      <c r="AA13" s="179">
        <v>23</v>
      </c>
      <c r="AB13" s="179">
        <v>24</v>
      </c>
      <c r="AC13" s="179">
        <v>25</v>
      </c>
      <c r="AD13" s="180">
        <v>26</v>
      </c>
      <c r="AE13" s="180">
        <v>27</v>
      </c>
      <c r="AF13" s="180">
        <v>28</v>
      </c>
      <c r="AG13" s="180">
        <v>29</v>
      </c>
      <c r="AH13" s="180">
        <v>30</v>
      </c>
      <c r="AI13" s="180">
        <v>31</v>
      </c>
      <c r="AJ13" s="180">
        <v>32</v>
      </c>
      <c r="AK13" s="180">
        <v>33</v>
      </c>
      <c r="AL13" s="180">
        <v>34</v>
      </c>
      <c r="AM13" s="183">
        <v>35</v>
      </c>
      <c r="AN13" s="183">
        <v>36</v>
      </c>
      <c r="AO13" s="183">
        <v>37</v>
      </c>
      <c r="AP13" s="183">
        <v>38</v>
      </c>
      <c r="AQ13" s="183">
        <v>39</v>
      </c>
      <c r="AR13" s="183">
        <v>40</v>
      </c>
      <c r="AS13" s="183">
        <v>41</v>
      </c>
      <c r="AT13" s="183">
        <v>42</v>
      </c>
      <c r="AU13" s="183">
        <v>43</v>
      </c>
      <c r="AV13" s="183">
        <v>44</v>
      </c>
      <c r="AW13" s="183">
        <v>45</v>
      </c>
      <c r="AX13" s="183">
        <v>46</v>
      </c>
      <c r="AY13" s="183">
        <v>47</v>
      </c>
      <c r="AZ13" s="183">
        <v>48</v>
      </c>
      <c r="BA13" s="479" t="s">
        <v>374</v>
      </c>
    </row>
    <row r="14" spans="1:61" ht="15" customHeight="1" x14ac:dyDescent="0.25">
      <c r="A14" s="370" t="s">
        <v>365</v>
      </c>
      <c r="B14" s="370"/>
      <c r="C14" s="370"/>
      <c r="D14" s="370"/>
      <c r="E14" s="370"/>
      <c r="F14" s="370"/>
      <c r="G14" s="370"/>
      <c r="H14" s="370"/>
      <c r="I14" s="370"/>
      <c r="J14" s="370"/>
      <c r="K14" s="370"/>
      <c r="L14" s="370"/>
      <c r="M14" s="370"/>
      <c r="N14" s="370"/>
      <c r="O14" s="370"/>
      <c r="P14" s="370"/>
      <c r="Q14" s="370"/>
      <c r="R14" s="370"/>
      <c r="S14" s="370"/>
      <c r="T14" s="370"/>
      <c r="U14" s="370"/>
      <c r="V14" s="370"/>
      <c r="W14" s="370"/>
      <c r="X14" s="370"/>
      <c r="Y14" s="370"/>
      <c r="Z14" s="370"/>
      <c r="AA14" s="370"/>
      <c r="AB14" s="370"/>
      <c r="AC14" s="370"/>
      <c r="AD14" s="167"/>
      <c r="AE14" s="167"/>
      <c r="AF14" s="167"/>
      <c r="AG14" s="167"/>
      <c r="AH14" s="167"/>
      <c r="AI14" s="167"/>
      <c r="AJ14" s="167"/>
      <c r="AK14" s="167"/>
      <c r="AL14" s="167"/>
      <c r="AM14" s="167"/>
      <c r="AN14" s="167"/>
      <c r="AO14" s="167"/>
      <c r="AP14" s="167"/>
      <c r="AQ14" s="167"/>
      <c r="AR14" s="167"/>
      <c r="AS14" s="167"/>
      <c r="AT14" s="167"/>
      <c r="AU14" s="167"/>
      <c r="AV14" s="167"/>
      <c r="AW14" s="167"/>
      <c r="AX14" s="167"/>
      <c r="AY14" s="167"/>
      <c r="AZ14" s="167"/>
      <c r="BA14" s="480"/>
      <c r="BB14" s="128"/>
      <c r="BC14" s="128"/>
      <c r="BD14" s="128"/>
    </row>
    <row r="15" spans="1:61" x14ac:dyDescent="0.25">
      <c r="A15" s="138">
        <v>1</v>
      </c>
      <c r="B15" s="61" t="s">
        <v>358</v>
      </c>
      <c r="C15" s="154">
        <v>1</v>
      </c>
      <c r="D15" s="191">
        <f>C15*$AZ$13</f>
        <v>48</v>
      </c>
      <c r="E15" s="153">
        <v>1</v>
      </c>
      <c r="F15" s="153">
        <v>0</v>
      </c>
      <c r="G15" s="153">
        <v>0</v>
      </c>
      <c r="H15" s="153">
        <v>0</v>
      </c>
      <c r="I15" s="153">
        <v>1</v>
      </c>
      <c r="J15" s="153">
        <v>1</v>
      </c>
      <c r="K15" s="153">
        <v>1</v>
      </c>
      <c r="L15" s="153">
        <v>0</v>
      </c>
      <c r="M15" s="153">
        <v>0</v>
      </c>
      <c r="N15" s="153">
        <v>1</v>
      </c>
      <c r="O15" s="158">
        <v>1</v>
      </c>
      <c r="P15" s="158">
        <v>1</v>
      </c>
      <c r="Q15" s="153">
        <v>1</v>
      </c>
      <c r="R15" s="153">
        <v>1</v>
      </c>
      <c r="S15" s="153">
        <v>1</v>
      </c>
      <c r="T15" s="169">
        <v>1</v>
      </c>
      <c r="U15" s="169">
        <v>1</v>
      </c>
      <c r="V15" s="169">
        <v>1</v>
      </c>
      <c r="W15" s="169">
        <v>1</v>
      </c>
      <c r="X15" s="169">
        <v>1</v>
      </c>
      <c r="Y15" s="169">
        <v>1</v>
      </c>
      <c r="Z15" s="169">
        <v>1</v>
      </c>
      <c r="AA15" s="169">
        <v>0</v>
      </c>
      <c r="AB15" s="169">
        <v>1</v>
      </c>
      <c r="AC15" s="169">
        <v>1</v>
      </c>
      <c r="AD15" s="169">
        <v>1</v>
      </c>
      <c r="AE15" s="169">
        <v>1</v>
      </c>
      <c r="AF15" s="169">
        <v>1</v>
      </c>
      <c r="AG15" s="158">
        <v>1</v>
      </c>
      <c r="AH15" s="158">
        <v>1</v>
      </c>
      <c r="AI15" s="158">
        <v>0</v>
      </c>
      <c r="AJ15" s="158">
        <v>1</v>
      </c>
      <c r="AK15" s="158">
        <v>0</v>
      </c>
      <c r="AL15" s="158">
        <v>0</v>
      </c>
      <c r="AM15" s="181">
        <v>0</v>
      </c>
      <c r="AN15" s="181">
        <v>0</v>
      </c>
      <c r="AO15" s="181">
        <v>1</v>
      </c>
      <c r="AP15" s="181">
        <v>0</v>
      </c>
      <c r="AQ15" s="181">
        <v>1</v>
      </c>
      <c r="AR15" s="181">
        <v>0</v>
      </c>
      <c r="AS15" s="181">
        <v>1</v>
      </c>
      <c r="AT15" s="181">
        <v>1</v>
      </c>
      <c r="AU15" s="181">
        <v>0</v>
      </c>
      <c r="AV15" s="181">
        <v>1</v>
      </c>
      <c r="AW15" s="181">
        <v>0</v>
      </c>
      <c r="AX15" s="181">
        <v>1</v>
      </c>
      <c r="AY15" s="181">
        <v>1</v>
      </c>
      <c r="AZ15" s="181">
        <v>0</v>
      </c>
      <c r="BA15" s="157">
        <f>SUM(E15:AZ15)</f>
        <v>32</v>
      </c>
      <c r="BB15" s="128"/>
      <c r="BC15" s="128"/>
      <c r="BD15" s="128"/>
    </row>
    <row r="16" spans="1:61" x14ac:dyDescent="0.25">
      <c r="A16" s="138">
        <v>2</v>
      </c>
      <c r="B16" s="61" t="s">
        <v>360</v>
      </c>
      <c r="C16" s="154">
        <v>1</v>
      </c>
      <c r="D16" s="191">
        <f t="shared" ref="D16:D21" si="0">C16*$AZ$13</f>
        <v>48</v>
      </c>
      <c r="E16" s="153">
        <v>0</v>
      </c>
      <c r="F16" s="153">
        <v>1</v>
      </c>
      <c r="G16" s="155">
        <v>0</v>
      </c>
      <c r="H16" s="153">
        <v>0</v>
      </c>
      <c r="I16" s="158">
        <v>1</v>
      </c>
      <c r="J16" s="158">
        <v>1</v>
      </c>
      <c r="K16" s="158">
        <v>1</v>
      </c>
      <c r="L16" s="158">
        <v>0</v>
      </c>
      <c r="M16" s="153">
        <v>1</v>
      </c>
      <c r="N16" s="158">
        <v>1</v>
      </c>
      <c r="O16" s="158">
        <v>1</v>
      </c>
      <c r="P16" s="158">
        <v>1</v>
      </c>
      <c r="Q16" s="158">
        <v>1</v>
      </c>
      <c r="R16" s="158">
        <v>1</v>
      </c>
      <c r="S16" s="158">
        <v>1</v>
      </c>
      <c r="T16" s="169">
        <v>0</v>
      </c>
      <c r="U16" s="169">
        <v>1</v>
      </c>
      <c r="V16" s="172">
        <v>1</v>
      </c>
      <c r="W16" s="169">
        <v>0</v>
      </c>
      <c r="X16" s="169">
        <v>1</v>
      </c>
      <c r="Y16" s="169">
        <v>0</v>
      </c>
      <c r="Z16" s="169">
        <v>1</v>
      </c>
      <c r="AA16" s="169">
        <v>0</v>
      </c>
      <c r="AB16" s="169">
        <v>1</v>
      </c>
      <c r="AC16" s="169">
        <v>0</v>
      </c>
      <c r="AD16" s="186">
        <v>1</v>
      </c>
      <c r="AE16" s="186">
        <v>1</v>
      </c>
      <c r="AF16" s="186">
        <v>1</v>
      </c>
      <c r="AG16" s="158">
        <v>0</v>
      </c>
      <c r="AH16" s="158">
        <v>1</v>
      </c>
      <c r="AI16" s="158">
        <v>0</v>
      </c>
      <c r="AJ16" s="158">
        <v>1</v>
      </c>
      <c r="AK16" s="158">
        <v>0</v>
      </c>
      <c r="AL16" s="158">
        <v>1</v>
      </c>
      <c r="AM16" s="181">
        <v>0</v>
      </c>
      <c r="AN16" s="181">
        <v>0</v>
      </c>
      <c r="AO16" s="182">
        <v>1</v>
      </c>
      <c r="AP16" s="181">
        <v>1</v>
      </c>
      <c r="AQ16" s="181">
        <v>0</v>
      </c>
      <c r="AR16" s="181">
        <v>0</v>
      </c>
      <c r="AS16" s="181">
        <v>1</v>
      </c>
      <c r="AT16" s="181">
        <v>1</v>
      </c>
      <c r="AU16" s="181">
        <v>1</v>
      </c>
      <c r="AV16" s="181">
        <v>0</v>
      </c>
      <c r="AW16" s="181">
        <v>1</v>
      </c>
      <c r="AX16" s="181">
        <v>1</v>
      </c>
      <c r="AY16" s="181">
        <v>1</v>
      </c>
      <c r="AZ16" s="181">
        <v>1</v>
      </c>
      <c r="BA16" s="157">
        <f t="shared" ref="BA16:BA21" si="1">SUM(E16:AZ16)</f>
        <v>31</v>
      </c>
      <c r="BB16" s="128"/>
      <c r="BC16" s="128"/>
      <c r="BD16" s="128"/>
    </row>
    <row r="17" spans="1:56" x14ac:dyDescent="0.25">
      <c r="A17" s="138">
        <v>3</v>
      </c>
      <c r="B17" s="61" t="s">
        <v>359</v>
      </c>
      <c r="C17" s="154">
        <v>1</v>
      </c>
      <c r="D17" s="191">
        <f t="shared" si="0"/>
        <v>48</v>
      </c>
      <c r="E17" s="153">
        <v>1</v>
      </c>
      <c r="F17" s="153">
        <v>1</v>
      </c>
      <c r="G17" s="153">
        <v>0</v>
      </c>
      <c r="H17" s="153">
        <v>0</v>
      </c>
      <c r="I17" s="158">
        <v>1</v>
      </c>
      <c r="J17" s="158">
        <v>1</v>
      </c>
      <c r="K17" s="158">
        <v>1</v>
      </c>
      <c r="L17" s="158">
        <v>0</v>
      </c>
      <c r="M17" s="158">
        <v>0</v>
      </c>
      <c r="N17" s="158">
        <v>1</v>
      </c>
      <c r="O17" s="158">
        <v>1</v>
      </c>
      <c r="P17" s="158">
        <v>1</v>
      </c>
      <c r="Q17" s="153">
        <v>0</v>
      </c>
      <c r="R17" s="153">
        <v>1</v>
      </c>
      <c r="S17" s="153">
        <v>1</v>
      </c>
      <c r="T17" s="169">
        <v>1</v>
      </c>
      <c r="U17" s="169">
        <v>1</v>
      </c>
      <c r="V17" s="169">
        <v>1</v>
      </c>
      <c r="W17" s="169">
        <v>1</v>
      </c>
      <c r="X17" s="169">
        <v>1</v>
      </c>
      <c r="Y17" s="169">
        <v>1</v>
      </c>
      <c r="Z17" s="169">
        <v>1</v>
      </c>
      <c r="AA17" s="169">
        <v>1</v>
      </c>
      <c r="AB17" s="169">
        <v>1</v>
      </c>
      <c r="AC17" s="169">
        <v>1</v>
      </c>
      <c r="AD17" s="186">
        <v>1</v>
      </c>
      <c r="AE17" s="186">
        <v>1</v>
      </c>
      <c r="AF17" s="186">
        <v>1</v>
      </c>
      <c r="AG17" s="158">
        <v>1</v>
      </c>
      <c r="AH17" s="158">
        <v>0</v>
      </c>
      <c r="AI17" s="158">
        <v>0</v>
      </c>
      <c r="AJ17" s="158">
        <v>1</v>
      </c>
      <c r="AK17" s="158">
        <v>0</v>
      </c>
      <c r="AL17" s="158">
        <v>1</v>
      </c>
      <c r="AM17" s="181">
        <v>0</v>
      </c>
      <c r="AN17" s="181">
        <v>0</v>
      </c>
      <c r="AO17" s="181">
        <v>1</v>
      </c>
      <c r="AP17" s="181">
        <v>0</v>
      </c>
      <c r="AQ17" s="181">
        <v>0</v>
      </c>
      <c r="AR17" s="181">
        <v>0</v>
      </c>
      <c r="AS17" s="181">
        <v>1</v>
      </c>
      <c r="AT17" s="181">
        <v>1</v>
      </c>
      <c r="AU17" s="181">
        <v>1</v>
      </c>
      <c r="AV17" s="181">
        <v>1</v>
      </c>
      <c r="AW17" s="181">
        <v>0</v>
      </c>
      <c r="AX17" s="181">
        <v>0</v>
      </c>
      <c r="AY17" s="181">
        <v>1</v>
      </c>
      <c r="AZ17" s="181">
        <v>0</v>
      </c>
      <c r="BA17" s="157">
        <f t="shared" si="1"/>
        <v>32</v>
      </c>
      <c r="BB17" s="128"/>
      <c r="BC17" s="128"/>
      <c r="BD17" s="128"/>
    </row>
    <row r="18" spans="1:56" x14ac:dyDescent="0.25">
      <c r="A18" s="138">
        <v>4</v>
      </c>
      <c r="B18" s="61" t="s">
        <v>361</v>
      </c>
      <c r="C18" s="154">
        <v>1</v>
      </c>
      <c r="D18" s="191">
        <f t="shared" si="0"/>
        <v>48</v>
      </c>
      <c r="E18" s="153">
        <v>0</v>
      </c>
      <c r="F18" s="153">
        <v>0</v>
      </c>
      <c r="G18" s="155">
        <v>0</v>
      </c>
      <c r="H18" s="153">
        <v>1</v>
      </c>
      <c r="I18" s="158">
        <v>1</v>
      </c>
      <c r="J18" s="158">
        <v>1</v>
      </c>
      <c r="K18" s="158">
        <v>1</v>
      </c>
      <c r="L18" s="158">
        <v>0</v>
      </c>
      <c r="M18" s="158">
        <v>0</v>
      </c>
      <c r="N18" s="158">
        <v>1</v>
      </c>
      <c r="O18" s="158">
        <v>1</v>
      </c>
      <c r="P18" s="158">
        <v>1</v>
      </c>
      <c r="Q18" s="153">
        <v>1</v>
      </c>
      <c r="R18" s="153">
        <v>1</v>
      </c>
      <c r="S18" s="153">
        <v>1</v>
      </c>
      <c r="T18" s="169">
        <v>0</v>
      </c>
      <c r="U18" s="169">
        <v>0</v>
      </c>
      <c r="V18" s="172">
        <v>1</v>
      </c>
      <c r="W18" s="169">
        <v>0</v>
      </c>
      <c r="X18" s="169">
        <v>0</v>
      </c>
      <c r="Y18" s="169">
        <v>0</v>
      </c>
      <c r="Z18" s="169">
        <v>0</v>
      </c>
      <c r="AA18" s="169">
        <v>0</v>
      </c>
      <c r="AB18" s="169">
        <v>0</v>
      </c>
      <c r="AC18" s="169">
        <v>0</v>
      </c>
      <c r="AD18" s="186">
        <v>1</v>
      </c>
      <c r="AE18" s="186">
        <v>1</v>
      </c>
      <c r="AF18" s="186">
        <v>1</v>
      </c>
      <c r="AG18" s="158">
        <v>1</v>
      </c>
      <c r="AH18" s="158">
        <v>1</v>
      </c>
      <c r="AI18" s="158">
        <v>0</v>
      </c>
      <c r="AJ18" s="158">
        <v>1</v>
      </c>
      <c r="AK18" s="158">
        <v>0</v>
      </c>
      <c r="AL18" s="158">
        <v>0</v>
      </c>
      <c r="AM18" s="181">
        <v>0</v>
      </c>
      <c r="AN18" s="181">
        <v>0</v>
      </c>
      <c r="AO18" s="182">
        <v>1</v>
      </c>
      <c r="AP18" s="181">
        <v>0</v>
      </c>
      <c r="AQ18" s="181">
        <v>0</v>
      </c>
      <c r="AR18" s="181">
        <v>1</v>
      </c>
      <c r="AS18" s="181">
        <v>1</v>
      </c>
      <c r="AT18" s="181">
        <v>1</v>
      </c>
      <c r="AU18" s="181">
        <v>0</v>
      </c>
      <c r="AV18" s="181">
        <v>1</v>
      </c>
      <c r="AW18" s="181">
        <v>0</v>
      </c>
      <c r="AX18" s="181">
        <v>1</v>
      </c>
      <c r="AY18" s="181">
        <v>1</v>
      </c>
      <c r="AZ18" s="181">
        <v>1</v>
      </c>
      <c r="BA18" s="157">
        <f t="shared" si="1"/>
        <v>25</v>
      </c>
      <c r="BB18" s="128"/>
      <c r="BC18" s="128"/>
      <c r="BD18" s="128"/>
    </row>
    <row r="19" spans="1:56" ht="30" x14ac:dyDescent="0.25">
      <c r="A19" s="138">
        <v>5</v>
      </c>
      <c r="B19" s="61" t="s">
        <v>362</v>
      </c>
      <c r="C19" s="154">
        <v>1</v>
      </c>
      <c r="D19" s="191">
        <f t="shared" si="0"/>
        <v>48</v>
      </c>
      <c r="E19" s="153">
        <v>1</v>
      </c>
      <c r="F19" s="153">
        <v>1</v>
      </c>
      <c r="G19" s="153">
        <v>0</v>
      </c>
      <c r="H19" s="153">
        <v>1</v>
      </c>
      <c r="I19" s="158">
        <v>1</v>
      </c>
      <c r="J19" s="158">
        <v>1</v>
      </c>
      <c r="K19" s="158">
        <v>1</v>
      </c>
      <c r="L19" s="158">
        <v>0</v>
      </c>
      <c r="M19" s="153">
        <v>1</v>
      </c>
      <c r="N19" s="158">
        <v>1</v>
      </c>
      <c r="O19" s="158">
        <v>1</v>
      </c>
      <c r="P19" s="158">
        <v>1</v>
      </c>
      <c r="Q19" s="158">
        <v>1</v>
      </c>
      <c r="R19" s="158">
        <v>1</v>
      </c>
      <c r="S19" s="158">
        <v>1</v>
      </c>
      <c r="T19" s="169">
        <v>1</v>
      </c>
      <c r="U19" s="169">
        <v>0</v>
      </c>
      <c r="V19" s="169">
        <v>1</v>
      </c>
      <c r="W19" s="169">
        <v>0</v>
      </c>
      <c r="X19" s="169">
        <v>0</v>
      </c>
      <c r="Y19" s="169">
        <v>0</v>
      </c>
      <c r="Z19" s="169">
        <v>0</v>
      </c>
      <c r="AA19" s="169">
        <v>0</v>
      </c>
      <c r="AB19" s="169">
        <v>0</v>
      </c>
      <c r="AC19" s="169">
        <v>0</v>
      </c>
      <c r="AD19" s="186">
        <v>1</v>
      </c>
      <c r="AE19" s="186">
        <v>1</v>
      </c>
      <c r="AF19" s="186">
        <v>1</v>
      </c>
      <c r="AG19" s="158">
        <v>1</v>
      </c>
      <c r="AH19" s="158">
        <v>0</v>
      </c>
      <c r="AI19" s="158">
        <v>1</v>
      </c>
      <c r="AJ19" s="158">
        <v>0</v>
      </c>
      <c r="AK19" s="158">
        <v>1</v>
      </c>
      <c r="AL19" s="158">
        <v>1</v>
      </c>
      <c r="AM19" s="181">
        <v>0</v>
      </c>
      <c r="AN19" s="181">
        <v>0</v>
      </c>
      <c r="AO19" s="181">
        <v>0</v>
      </c>
      <c r="AP19" s="181">
        <v>0</v>
      </c>
      <c r="AQ19" s="181">
        <v>0</v>
      </c>
      <c r="AR19" s="181">
        <v>1</v>
      </c>
      <c r="AS19" s="181">
        <v>1</v>
      </c>
      <c r="AT19" s="181">
        <v>1</v>
      </c>
      <c r="AU19" s="181">
        <v>1</v>
      </c>
      <c r="AV19" s="181">
        <v>1</v>
      </c>
      <c r="AW19" s="181">
        <v>0</v>
      </c>
      <c r="AX19" s="181">
        <v>1</v>
      </c>
      <c r="AY19" s="181">
        <v>1</v>
      </c>
      <c r="AZ19" s="181">
        <v>0</v>
      </c>
      <c r="BA19" s="157">
        <f t="shared" si="1"/>
        <v>29</v>
      </c>
      <c r="BB19" s="128"/>
      <c r="BC19" s="128"/>
      <c r="BD19" s="128"/>
    </row>
    <row r="20" spans="1:56" ht="30" x14ac:dyDescent="0.25">
      <c r="A20" s="138">
        <v>6</v>
      </c>
      <c r="B20" s="61" t="s">
        <v>363</v>
      </c>
      <c r="C20" s="154">
        <v>1</v>
      </c>
      <c r="D20" s="191">
        <f t="shared" si="0"/>
        <v>48</v>
      </c>
      <c r="E20" s="153">
        <v>1</v>
      </c>
      <c r="F20" s="153">
        <v>0</v>
      </c>
      <c r="G20" s="153">
        <v>0</v>
      </c>
      <c r="H20" s="153">
        <v>1</v>
      </c>
      <c r="I20" s="158">
        <v>1</v>
      </c>
      <c r="J20" s="158">
        <v>1</v>
      </c>
      <c r="K20" s="158">
        <v>1</v>
      </c>
      <c r="L20" s="158">
        <v>0</v>
      </c>
      <c r="M20" s="153">
        <v>1</v>
      </c>
      <c r="N20" s="158">
        <v>1</v>
      </c>
      <c r="O20" s="158">
        <v>1</v>
      </c>
      <c r="P20" s="158">
        <v>1</v>
      </c>
      <c r="Q20" s="158">
        <v>1</v>
      </c>
      <c r="R20" s="158">
        <v>1</v>
      </c>
      <c r="S20" s="158">
        <v>1</v>
      </c>
      <c r="T20" s="169">
        <v>1</v>
      </c>
      <c r="U20" s="169">
        <v>0</v>
      </c>
      <c r="V20" s="169">
        <v>1</v>
      </c>
      <c r="W20" s="169">
        <v>0</v>
      </c>
      <c r="X20" s="169">
        <v>1</v>
      </c>
      <c r="Y20" s="169">
        <v>0</v>
      </c>
      <c r="Z20" s="169">
        <v>0</v>
      </c>
      <c r="AA20" s="169">
        <v>0</v>
      </c>
      <c r="AB20" s="169">
        <v>0</v>
      </c>
      <c r="AC20" s="169">
        <v>0</v>
      </c>
      <c r="AD20" s="186">
        <v>1</v>
      </c>
      <c r="AE20" s="186">
        <v>1</v>
      </c>
      <c r="AF20" s="186">
        <v>1</v>
      </c>
      <c r="AG20" s="158">
        <v>1</v>
      </c>
      <c r="AH20" s="158">
        <v>1</v>
      </c>
      <c r="AI20" s="158">
        <v>0</v>
      </c>
      <c r="AJ20" s="158">
        <v>1</v>
      </c>
      <c r="AK20" s="158">
        <v>1</v>
      </c>
      <c r="AL20" s="158">
        <v>1</v>
      </c>
      <c r="AM20" s="181">
        <v>0</v>
      </c>
      <c r="AN20" s="181">
        <v>0</v>
      </c>
      <c r="AO20" s="181">
        <v>0</v>
      </c>
      <c r="AP20" s="181">
        <v>0</v>
      </c>
      <c r="AQ20" s="181">
        <v>0</v>
      </c>
      <c r="AR20" s="181">
        <v>0</v>
      </c>
      <c r="AS20" s="181">
        <v>1</v>
      </c>
      <c r="AT20" s="181">
        <v>1</v>
      </c>
      <c r="AU20" s="181">
        <v>1</v>
      </c>
      <c r="AV20" s="181">
        <v>1</v>
      </c>
      <c r="AW20" s="181">
        <v>0</v>
      </c>
      <c r="AX20" s="181">
        <v>1</v>
      </c>
      <c r="AY20" s="181">
        <v>1</v>
      </c>
      <c r="AZ20" s="181">
        <v>0</v>
      </c>
      <c r="BA20" s="157">
        <f t="shared" si="1"/>
        <v>29</v>
      </c>
      <c r="BB20" s="128"/>
      <c r="BC20" s="128"/>
      <c r="BD20" s="128"/>
    </row>
    <row r="21" spans="1:56" ht="45" x14ac:dyDescent="0.25">
      <c r="A21" s="138">
        <v>7</v>
      </c>
      <c r="B21" s="61" t="s">
        <v>364</v>
      </c>
      <c r="C21" s="154">
        <v>1</v>
      </c>
      <c r="D21" s="191">
        <f t="shared" si="0"/>
        <v>48</v>
      </c>
      <c r="E21" s="153">
        <v>0</v>
      </c>
      <c r="F21" s="153">
        <v>0</v>
      </c>
      <c r="G21" s="153">
        <v>0</v>
      </c>
      <c r="H21" s="153">
        <v>0</v>
      </c>
      <c r="I21" s="158">
        <v>1</v>
      </c>
      <c r="J21" s="158">
        <v>1</v>
      </c>
      <c r="K21" s="158">
        <v>1</v>
      </c>
      <c r="L21" s="158">
        <v>0</v>
      </c>
      <c r="M21" s="153">
        <v>0</v>
      </c>
      <c r="N21" s="158">
        <v>1</v>
      </c>
      <c r="O21" s="158">
        <v>1</v>
      </c>
      <c r="P21" s="158">
        <v>1</v>
      </c>
      <c r="Q21" s="158">
        <v>0</v>
      </c>
      <c r="R21" s="158">
        <v>1</v>
      </c>
      <c r="S21" s="158">
        <v>1</v>
      </c>
      <c r="T21" s="169">
        <v>1</v>
      </c>
      <c r="U21" s="169">
        <v>1</v>
      </c>
      <c r="V21" s="169">
        <v>1</v>
      </c>
      <c r="W21" s="169">
        <v>1</v>
      </c>
      <c r="X21" s="169">
        <v>0</v>
      </c>
      <c r="Y21" s="169">
        <v>1</v>
      </c>
      <c r="Z21" s="169">
        <v>1</v>
      </c>
      <c r="AA21" s="169">
        <v>1</v>
      </c>
      <c r="AB21" s="169">
        <v>1</v>
      </c>
      <c r="AC21" s="169">
        <v>1</v>
      </c>
      <c r="AD21" s="186">
        <v>1</v>
      </c>
      <c r="AE21" s="186">
        <v>1</v>
      </c>
      <c r="AF21" s="186">
        <v>1</v>
      </c>
      <c r="AG21" s="158">
        <v>0</v>
      </c>
      <c r="AH21" s="158">
        <v>0</v>
      </c>
      <c r="AI21" s="158">
        <v>0</v>
      </c>
      <c r="AJ21" s="158">
        <v>0</v>
      </c>
      <c r="AK21" s="158">
        <v>0</v>
      </c>
      <c r="AL21" s="158">
        <v>1</v>
      </c>
      <c r="AM21" s="181">
        <v>0</v>
      </c>
      <c r="AN21" s="181">
        <v>0</v>
      </c>
      <c r="AO21" s="181">
        <v>0</v>
      </c>
      <c r="AP21" s="181">
        <v>0</v>
      </c>
      <c r="AQ21" s="181">
        <v>0</v>
      </c>
      <c r="AR21" s="181">
        <v>1</v>
      </c>
      <c r="AS21" s="181">
        <v>0</v>
      </c>
      <c r="AT21" s="181">
        <v>1</v>
      </c>
      <c r="AU21" s="181">
        <v>0</v>
      </c>
      <c r="AV21" s="181">
        <v>1</v>
      </c>
      <c r="AW21" s="181">
        <v>0</v>
      </c>
      <c r="AX21" s="181">
        <v>1</v>
      </c>
      <c r="AY21" s="181">
        <v>1</v>
      </c>
      <c r="AZ21" s="181">
        <v>0</v>
      </c>
      <c r="BA21" s="157">
        <f t="shared" si="1"/>
        <v>26</v>
      </c>
      <c r="BB21" s="128"/>
      <c r="BC21" s="128"/>
      <c r="BD21" s="128"/>
    </row>
    <row r="22" spans="1:56" s="178" customFormat="1" thickBot="1" x14ac:dyDescent="0.25">
      <c r="A22" s="184"/>
      <c r="B22" s="194" t="s">
        <v>476</v>
      </c>
      <c r="C22" s="192">
        <f>SUM(C15:C21)</f>
        <v>7</v>
      </c>
      <c r="D22" s="192">
        <f t="shared" ref="D22:AZ22" si="2">SUM(D15:D21)</f>
        <v>336</v>
      </c>
      <c r="E22" s="192">
        <f t="shared" si="2"/>
        <v>4</v>
      </c>
      <c r="F22" s="192">
        <f t="shared" si="2"/>
        <v>3</v>
      </c>
      <c r="G22" s="192">
        <f t="shared" si="2"/>
        <v>0</v>
      </c>
      <c r="H22" s="192">
        <f t="shared" si="2"/>
        <v>3</v>
      </c>
      <c r="I22" s="192">
        <f t="shared" si="2"/>
        <v>7</v>
      </c>
      <c r="J22" s="192">
        <f t="shared" si="2"/>
        <v>7</v>
      </c>
      <c r="K22" s="192">
        <f t="shared" si="2"/>
        <v>7</v>
      </c>
      <c r="L22" s="192">
        <f t="shared" si="2"/>
        <v>0</v>
      </c>
      <c r="M22" s="192">
        <f t="shared" si="2"/>
        <v>3</v>
      </c>
      <c r="N22" s="192">
        <f t="shared" si="2"/>
        <v>7</v>
      </c>
      <c r="O22" s="192">
        <f t="shared" si="2"/>
        <v>7</v>
      </c>
      <c r="P22" s="192">
        <f t="shared" si="2"/>
        <v>7</v>
      </c>
      <c r="Q22" s="192">
        <f t="shared" si="2"/>
        <v>5</v>
      </c>
      <c r="R22" s="192">
        <f t="shared" si="2"/>
        <v>7</v>
      </c>
      <c r="S22" s="192">
        <f t="shared" si="2"/>
        <v>7</v>
      </c>
      <c r="T22" s="192">
        <f t="shared" si="2"/>
        <v>5</v>
      </c>
      <c r="U22" s="192">
        <f t="shared" si="2"/>
        <v>4</v>
      </c>
      <c r="V22" s="192">
        <f t="shared" si="2"/>
        <v>7</v>
      </c>
      <c r="W22" s="192">
        <f t="shared" si="2"/>
        <v>3</v>
      </c>
      <c r="X22" s="192">
        <f t="shared" si="2"/>
        <v>4</v>
      </c>
      <c r="Y22" s="192">
        <f t="shared" si="2"/>
        <v>3</v>
      </c>
      <c r="Z22" s="192">
        <f t="shared" si="2"/>
        <v>4</v>
      </c>
      <c r="AA22" s="192">
        <f t="shared" si="2"/>
        <v>2</v>
      </c>
      <c r="AB22" s="192">
        <f t="shared" si="2"/>
        <v>4</v>
      </c>
      <c r="AC22" s="192">
        <f t="shared" si="2"/>
        <v>3</v>
      </c>
      <c r="AD22" s="192">
        <f t="shared" si="2"/>
        <v>7</v>
      </c>
      <c r="AE22" s="192">
        <f t="shared" si="2"/>
        <v>7</v>
      </c>
      <c r="AF22" s="192">
        <f t="shared" si="2"/>
        <v>7</v>
      </c>
      <c r="AG22" s="192">
        <f t="shared" si="2"/>
        <v>5</v>
      </c>
      <c r="AH22" s="192">
        <f t="shared" si="2"/>
        <v>4</v>
      </c>
      <c r="AI22" s="192">
        <f t="shared" si="2"/>
        <v>1</v>
      </c>
      <c r="AJ22" s="192">
        <f t="shared" si="2"/>
        <v>5</v>
      </c>
      <c r="AK22" s="192">
        <f t="shared" si="2"/>
        <v>2</v>
      </c>
      <c r="AL22" s="192">
        <f t="shared" si="2"/>
        <v>5</v>
      </c>
      <c r="AM22" s="192">
        <f t="shared" si="2"/>
        <v>0</v>
      </c>
      <c r="AN22" s="192">
        <f t="shared" si="2"/>
        <v>0</v>
      </c>
      <c r="AO22" s="192">
        <f t="shared" si="2"/>
        <v>4</v>
      </c>
      <c r="AP22" s="192">
        <f t="shared" si="2"/>
        <v>1</v>
      </c>
      <c r="AQ22" s="192">
        <f t="shared" si="2"/>
        <v>1</v>
      </c>
      <c r="AR22" s="192">
        <f t="shared" si="2"/>
        <v>3</v>
      </c>
      <c r="AS22" s="192">
        <f t="shared" si="2"/>
        <v>6</v>
      </c>
      <c r="AT22" s="192">
        <f t="shared" si="2"/>
        <v>7</v>
      </c>
      <c r="AU22" s="192">
        <f t="shared" si="2"/>
        <v>4</v>
      </c>
      <c r="AV22" s="192">
        <f t="shared" si="2"/>
        <v>6</v>
      </c>
      <c r="AW22" s="192">
        <f t="shared" si="2"/>
        <v>1</v>
      </c>
      <c r="AX22" s="192">
        <f t="shared" si="2"/>
        <v>6</v>
      </c>
      <c r="AY22" s="192">
        <f t="shared" si="2"/>
        <v>7</v>
      </c>
      <c r="AZ22" s="192">
        <f t="shared" si="2"/>
        <v>2</v>
      </c>
      <c r="BA22" s="233">
        <f>SUM(BA15:BA21)</f>
        <v>204</v>
      </c>
    </row>
    <row r="23" spans="1:56" ht="15.75" thickBot="1" x14ac:dyDescent="0.3">
      <c r="A23" s="107"/>
      <c r="B23" s="194"/>
      <c r="C23" s="190"/>
      <c r="D23" s="190"/>
      <c r="E23" s="226"/>
      <c r="F23" s="226"/>
      <c r="G23" s="226"/>
      <c r="H23" s="226"/>
      <c r="I23" s="226"/>
      <c r="J23" s="226"/>
      <c r="K23" s="226"/>
      <c r="L23" s="226"/>
      <c r="M23" s="226"/>
      <c r="N23" s="226"/>
      <c r="O23" s="226"/>
      <c r="P23" s="226"/>
      <c r="Q23" s="226"/>
      <c r="R23" s="226"/>
      <c r="S23" s="226"/>
      <c r="T23" s="128"/>
      <c r="U23" s="128"/>
      <c r="V23" s="128"/>
      <c r="W23" s="128"/>
      <c r="X23" s="128"/>
      <c r="Y23" s="128"/>
      <c r="Z23" s="128"/>
      <c r="AA23" s="128"/>
      <c r="AB23" s="128"/>
      <c r="AC23" s="128"/>
      <c r="AD23" s="128"/>
      <c r="AE23" s="128"/>
      <c r="AF23" s="128"/>
      <c r="AG23" s="128"/>
      <c r="AH23" s="128"/>
      <c r="AI23" s="128"/>
      <c r="AJ23" s="128"/>
      <c r="AK23" s="128"/>
      <c r="AL23" s="128"/>
      <c r="AM23" s="128"/>
      <c r="AN23" s="128"/>
      <c r="AO23" s="128"/>
      <c r="AP23" s="128"/>
      <c r="AQ23" s="128"/>
      <c r="AR23" s="128"/>
      <c r="AS23" s="128"/>
      <c r="AT23" s="128"/>
      <c r="AU23" s="128"/>
      <c r="AV23" s="128"/>
      <c r="AW23" s="128"/>
      <c r="AX23" s="128"/>
      <c r="AY23" s="128"/>
      <c r="AZ23" s="228" t="s">
        <v>474</v>
      </c>
      <c r="BA23" s="232">
        <f>BA22/D22</f>
        <v>0.6071428571428571</v>
      </c>
      <c r="BB23" s="128"/>
      <c r="BC23" s="128"/>
      <c r="BD23" s="128"/>
    </row>
    <row r="24" spans="1:56" ht="15" customHeight="1" x14ac:dyDescent="0.25">
      <c r="A24" s="506" t="s">
        <v>366</v>
      </c>
      <c r="B24" s="507"/>
      <c r="C24" s="507"/>
      <c r="D24" s="507"/>
      <c r="E24" s="507"/>
      <c r="F24" s="507"/>
      <c r="G24" s="507"/>
      <c r="H24" s="507"/>
      <c r="I24" s="507"/>
      <c r="J24" s="507"/>
      <c r="K24" s="507"/>
      <c r="L24" s="507"/>
      <c r="M24" s="507"/>
      <c r="N24" s="507"/>
      <c r="O24" s="507"/>
      <c r="P24" s="507"/>
      <c r="Q24" s="507"/>
      <c r="R24" s="507"/>
      <c r="S24" s="507"/>
      <c r="T24" s="507"/>
      <c r="U24" s="507"/>
      <c r="V24" s="507"/>
      <c r="W24" s="507"/>
      <c r="X24" s="507"/>
      <c r="Y24" s="507"/>
      <c r="Z24" s="507"/>
      <c r="AA24" s="507"/>
      <c r="AB24" s="507"/>
      <c r="AC24" s="507"/>
      <c r="AD24" s="507"/>
      <c r="AE24" s="507"/>
      <c r="AF24" s="507"/>
      <c r="AG24" s="507"/>
      <c r="AH24" s="507"/>
      <c r="AI24" s="507"/>
      <c r="AJ24" s="507"/>
      <c r="AK24" s="507"/>
      <c r="AL24" s="507"/>
      <c r="AM24" s="507"/>
      <c r="AN24" s="507"/>
      <c r="AO24" s="507"/>
      <c r="AP24" s="507"/>
      <c r="AQ24" s="507"/>
      <c r="AR24" s="507"/>
      <c r="AS24" s="507"/>
      <c r="AT24" s="507"/>
      <c r="AU24" s="507"/>
      <c r="AV24" s="507"/>
      <c r="AW24" s="507"/>
      <c r="AX24" s="507"/>
      <c r="AY24" s="507"/>
      <c r="AZ24" s="507"/>
      <c r="BA24" s="508"/>
      <c r="BB24" s="128"/>
      <c r="BC24" s="128"/>
      <c r="BD24" s="128"/>
    </row>
    <row r="25" spans="1:56" ht="36" customHeight="1" x14ac:dyDescent="0.25">
      <c r="A25" s="138">
        <v>1</v>
      </c>
      <c r="B25" s="61" t="s">
        <v>367</v>
      </c>
      <c r="C25" s="154">
        <v>1</v>
      </c>
      <c r="D25" s="191">
        <f>C25*$AZ$13</f>
        <v>48</v>
      </c>
      <c r="E25" s="153">
        <v>0</v>
      </c>
      <c r="F25" s="153">
        <v>0</v>
      </c>
      <c r="G25" s="153">
        <v>0</v>
      </c>
      <c r="H25" s="154">
        <v>0</v>
      </c>
      <c r="I25" s="154">
        <v>0</v>
      </c>
      <c r="J25" s="162">
        <v>0</v>
      </c>
      <c r="K25" s="162">
        <v>0</v>
      </c>
      <c r="L25" s="162">
        <v>0</v>
      </c>
      <c r="M25" s="162">
        <v>0</v>
      </c>
      <c r="N25" s="162">
        <v>0</v>
      </c>
      <c r="O25" s="162">
        <v>0</v>
      </c>
      <c r="P25" s="162">
        <v>0</v>
      </c>
      <c r="Q25" s="162">
        <v>0</v>
      </c>
      <c r="R25" s="162">
        <v>0</v>
      </c>
      <c r="S25" s="162">
        <v>0</v>
      </c>
      <c r="T25" s="169">
        <v>0</v>
      </c>
      <c r="U25" s="169">
        <v>1</v>
      </c>
      <c r="V25" s="169">
        <v>1</v>
      </c>
      <c r="W25" s="173">
        <v>0</v>
      </c>
      <c r="X25" s="173">
        <v>1</v>
      </c>
      <c r="Y25" s="173">
        <v>0</v>
      </c>
      <c r="Z25" s="173">
        <v>0</v>
      </c>
      <c r="AA25" s="173">
        <v>0</v>
      </c>
      <c r="AB25" s="173">
        <v>0</v>
      </c>
      <c r="AC25" s="173">
        <v>0</v>
      </c>
      <c r="AD25" s="169">
        <v>0</v>
      </c>
      <c r="AE25" s="169">
        <v>0</v>
      </c>
      <c r="AF25" s="169">
        <v>0</v>
      </c>
      <c r="AG25" s="162">
        <v>0</v>
      </c>
      <c r="AH25" s="162">
        <v>1</v>
      </c>
      <c r="AI25" s="162">
        <v>0</v>
      </c>
      <c r="AJ25" s="162">
        <v>0</v>
      </c>
      <c r="AK25" s="162">
        <v>1</v>
      </c>
      <c r="AL25" s="162">
        <v>0</v>
      </c>
      <c r="AM25" s="173">
        <v>0</v>
      </c>
      <c r="AN25" s="173">
        <v>0</v>
      </c>
      <c r="AO25" s="173">
        <v>0</v>
      </c>
      <c r="AP25" s="173">
        <v>0</v>
      </c>
      <c r="AQ25" s="173">
        <v>1</v>
      </c>
      <c r="AR25" s="173">
        <v>1</v>
      </c>
      <c r="AS25" s="173">
        <v>0</v>
      </c>
      <c r="AT25" s="173">
        <v>0</v>
      </c>
      <c r="AU25" s="173">
        <v>0</v>
      </c>
      <c r="AV25" s="173">
        <v>0</v>
      </c>
      <c r="AW25" s="173">
        <v>0</v>
      </c>
      <c r="AX25" s="162">
        <v>0</v>
      </c>
      <c r="AY25" s="162">
        <v>1</v>
      </c>
      <c r="AZ25" s="162">
        <v>0</v>
      </c>
      <c r="BA25" s="157">
        <f t="shared" ref="BA25:BA35" si="3">SUM(E25:AC25)</f>
        <v>3</v>
      </c>
      <c r="BB25" s="128"/>
      <c r="BC25" s="128"/>
      <c r="BD25" s="128"/>
    </row>
    <row r="26" spans="1:56" ht="30" x14ac:dyDescent="0.25">
      <c r="A26" s="138">
        <v>2</v>
      </c>
      <c r="B26" s="61" t="s">
        <v>369</v>
      </c>
      <c r="C26" s="154">
        <v>1</v>
      </c>
      <c r="D26" s="191">
        <f>C26*$AZ$13</f>
        <v>48</v>
      </c>
      <c r="E26" s="153">
        <v>0</v>
      </c>
      <c r="F26" s="153">
        <v>0</v>
      </c>
      <c r="G26" s="153">
        <v>0</v>
      </c>
      <c r="H26" s="154">
        <v>0</v>
      </c>
      <c r="I26" s="162">
        <v>0</v>
      </c>
      <c r="J26" s="162">
        <v>1</v>
      </c>
      <c r="K26" s="162">
        <v>0</v>
      </c>
      <c r="L26" s="162">
        <v>0</v>
      </c>
      <c r="M26" s="162">
        <v>0</v>
      </c>
      <c r="N26" s="162">
        <v>0</v>
      </c>
      <c r="O26" s="162">
        <v>0</v>
      </c>
      <c r="P26" s="162">
        <v>0</v>
      </c>
      <c r="Q26" s="162">
        <v>0</v>
      </c>
      <c r="R26" s="162">
        <v>0</v>
      </c>
      <c r="S26" s="162">
        <v>0</v>
      </c>
      <c r="T26" s="169">
        <v>0</v>
      </c>
      <c r="U26" s="169">
        <v>0</v>
      </c>
      <c r="V26" s="169">
        <v>1</v>
      </c>
      <c r="W26" s="173">
        <v>0</v>
      </c>
      <c r="X26" s="173">
        <v>1</v>
      </c>
      <c r="Y26" s="173">
        <v>0</v>
      </c>
      <c r="Z26" s="173">
        <v>0</v>
      </c>
      <c r="AA26" s="173">
        <v>0</v>
      </c>
      <c r="AB26" s="173">
        <v>0</v>
      </c>
      <c r="AC26" s="173">
        <v>0</v>
      </c>
      <c r="AD26" s="169">
        <v>0</v>
      </c>
      <c r="AE26" s="169">
        <v>0</v>
      </c>
      <c r="AF26" s="169">
        <v>0</v>
      </c>
      <c r="AG26" s="173">
        <v>0</v>
      </c>
      <c r="AH26" s="173">
        <v>0</v>
      </c>
      <c r="AI26" s="173">
        <v>0</v>
      </c>
      <c r="AJ26" s="173">
        <v>0</v>
      </c>
      <c r="AK26" s="173">
        <v>0</v>
      </c>
      <c r="AL26" s="173">
        <v>0</v>
      </c>
      <c r="AM26" s="173">
        <v>0</v>
      </c>
      <c r="AN26" s="173">
        <v>0</v>
      </c>
      <c r="AO26" s="173">
        <v>0</v>
      </c>
      <c r="AP26" s="173">
        <v>0</v>
      </c>
      <c r="AQ26" s="173">
        <v>0</v>
      </c>
      <c r="AR26" s="173">
        <v>0</v>
      </c>
      <c r="AS26" s="173">
        <v>0</v>
      </c>
      <c r="AT26" s="173">
        <v>0</v>
      </c>
      <c r="AU26" s="173">
        <v>0</v>
      </c>
      <c r="AV26" s="173">
        <v>0</v>
      </c>
      <c r="AW26" s="173">
        <v>0</v>
      </c>
      <c r="AX26" s="162">
        <v>0</v>
      </c>
      <c r="AY26" s="162">
        <v>0</v>
      </c>
      <c r="AZ26" s="162">
        <v>0</v>
      </c>
      <c r="BA26" s="157">
        <f t="shared" si="3"/>
        <v>3</v>
      </c>
      <c r="BB26" s="128"/>
      <c r="BC26" s="128"/>
      <c r="BD26" s="128"/>
    </row>
    <row r="27" spans="1:56" ht="30" x14ac:dyDescent="0.25">
      <c r="A27" s="138">
        <v>3</v>
      </c>
      <c r="B27" s="61" t="s">
        <v>368</v>
      </c>
      <c r="C27" s="154">
        <v>1</v>
      </c>
      <c r="D27" s="191">
        <f>C27*$AZ$13</f>
        <v>48</v>
      </c>
      <c r="E27" s="153">
        <v>1</v>
      </c>
      <c r="F27" s="154">
        <v>1</v>
      </c>
      <c r="G27" s="154">
        <v>0</v>
      </c>
      <c r="H27" s="154">
        <v>1</v>
      </c>
      <c r="I27" s="154">
        <v>1</v>
      </c>
      <c r="J27" s="162">
        <v>1</v>
      </c>
      <c r="K27" s="162">
        <v>1</v>
      </c>
      <c r="L27" s="162">
        <v>0</v>
      </c>
      <c r="M27" s="154">
        <v>1</v>
      </c>
      <c r="N27" s="154">
        <v>1</v>
      </c>
      <c r="O27" s="154">
        <v>1</v>
      </c>
      <c r="P27" s="154">
        <v>0</v>
      </c>
      <c r="Q27" s="154">
        <v>1</v>
      </c>
      <c r="R27" s="154">
        <v>1</v>
      </c>
      <c r="S27" s="154">
        <v>1</v>
      </c>
      <c r="T27" s="169">
        <v>1</v>
      </c>
      <c r="U27" s="173">
        <v>1</v>
      </c>
      <c r="V27" s="173">
        <v>1</v>
      </c>
      <c r="W27" s="173">
        <v>0</v>
      </c>
      <c r="X27" s="173">
        <v>1</v>
      </c>
      <c r="Y27" s="173">
        <v>1</v>
      </c>
      <c r="Z27" s="173">
        <v>0</v>
      </c>
      <c r="AA27" s="173">
        <v>0</v>
      </c>
      <c r="AB27" s="173">
        <v>1</v>
      </c>
      <c r="AC27" s="173">
        <v>1</v>
      </c>
      <c r="AD27" s="169">
        <v>1</v>
      </c>
      <c r="AE27" s="173">
        <v>1</v>
      </c>
      <c r="AF27" s="173">
        <v>0</v>
      </c>
      <c r="AG27" s="162">
        <v>0</v>
      </c>
      <c r="AH27" s="162">
        <v>1</v>
      </c>
      <c r="AI27" s="173">
        <v>1</v>
      </c>
      <c r="AJ27" s="173">
        <v>1</v>
      </c>
      <c r="AK27" s="173">
        <v>1</v>
      </c>
      <c r="AL27" s="173">
        <v>1</v>
      </c>
      <c r="AM27" s="173">
        <v>0</v>
      </c>
      <c r="AN27" s="173">
        <v>0</v>
      </c>
      <c r="AO27" s="173">
        <v>0</v>
      </c>
      <c r="AP27" s="173">
        <v>0</v>
      </c>
      <c r="AQ27" s="173">
        <v>1</v>
      </c>
      <c r="AR27" s="173">
        <v>1</v>
      </c>
      <c r="AS27" s="173">
        <v>1</v>
      </c>
      <c r="AT27" s="173">
        <v>0</v>
      </c>
      <c r="AU27" s="173">
        <v>1</v>
      </c>
      <c r="AV27" s="173">
        <v>0</v>
      </c>
      <c r="AW27" s="173">
        <v>1</v>
      </c>
      <c r="AX27" s="162">
        <v>1</v>
      </c>
      <c r="AY27" s="162">
        <v>1</v>
      </c>
      <c r="AZ27" s="162">
        <v>0</v>
      </c>
      <c r="BA27" s="157">
        <f t="shared" si="3"/>
        <v>19</v>
      </c>
      <c r="BB27" s="128"/>
      <c r="BC27" s="128"/>
      <c r="BD27" s="128"/>
    </row>
    <row r="28" spans="1:56" ht="30" x14ac:dyDescent="0.25">
      <c r="A28" s="138">
        <v>4</v>
      </c>
      <c r="B28" s="61" t="s">
        <v>373</v>
      </c>
      <c r="C28" s="154">
        <v>1</v>
      </c>
      <c r="D28" s="191">
        <f>C28*$AZ$13</f>
        <v>48</v>
      </c>
      <c r="E28" s="153">
        <v>1</v>
      </c>
      <c r="F28" s="154">
        <v>1</v>
      </c>
      <c r="G28" s="154">
        <v>0</v>
      </c>
      <c r="H28" s="154">
        <v>1</v>
      </c>
      <c r="I28" s="154">
        <v>1</v>
      </c>
      <c r="J28" s="162">
        <v>1</v>
      </c>
      <c r="K28" s="162">
        <v>1</v>
      </c>
      <c r="L28" s="154">
        <v>0</v>
      </c>
      <c r="M28" s="154">
        <v>1</v>
      </c>
      <c r="N28" s="162">
        <v>1</v>
      </c>
      <c r="O28" s="162">
        <v>1</v>
      </c>
      <c r="P28" s="162">
        <v>1</v>
      </c>
      <c r="Q28" s="162">
        <v>1</v>
      </c>
      <c r="R28" s="162">
        <v>1</v>
      </c>
      <c r="S28" s="162">
        <v>1</v>
      </c>
      <c r="T28" s="169">
        <v>0</v>
      </c>
      <c r="U28" s="173">
        <v>0</v>
      </c>
      <c r="V28" s="173">
        <v>1</v>
      </c>
      <c r="W28" s="173">
        <v>1</v>
      </c>
      <c r="X28" s="173">
        <v>1</v>
      </c>
      <c r="Y28" s="173">
        <v>0</v>
      </c>
      <c r="Z28" s="173">
        <v>1</v>
      </c>
      <c r="AA28" s="173">
        <v>0</v>
      </c>
      <c r="AB28" s="173">
        <v>1</v>
      </c>
      <c r="AC28" s="173">
        <v>1</v>
      </c>
      <c r="AD28" s="169">
        <v>1</v>
      </c>
      <c r="AE28" s="173">
        <v>1</v>
      </c>
      <c r="AF28" s="173">
        <v>0</v>
      </c>
      <c r="AG28" s="173">
        <v>0</v>
      </c>
      <c r="AH28" s="173">
        <v>1</v>
      </c>
      <c r="AI28" s="173">
        <v>1</v>
      </c>
      <c r="AJ28" s="173">
        <v>1</v>
      </c>
      <c r="AK28" s="173">
        <v>1</v>
      </c>
      <c r="AL28" s="173">
        <v>0</v>
      </c>
      <c r="AM28" s="173">
        <v>0</v>
      </c>
      <c r="AN28" s="173">
        <v>0</v>
      </c>
      <c r="AO28" s="173">
        <v>1</v>
      </c>
      <c r="AP28" s="173">
        <v>1</v>
      </c>
      <c r="AQ28" s="173">
        <v>1</v>
      </c>
      <c r="AR28" s="173">
        <v>1</v>
      </c>
      <c r="AS28" s="173">
        <v>1</v>
      </c>
      <c r="AT28" s="173">
        <v>1</v>
      </c>
      <c r="AU28" s="173">
        <v>1</v>
      </c>
      <c r="AV28" s="173">
        <v>1</v>
      </c>
      <c r="AW28" s="173">
        <v>1</v>
      </c>
      <c r="AX28" s="162">
        <v>1</v>
      </c>
      <c r="AY28" s="162">
        <v>1</v>
      </c>
      <c r="AZ28" s="162">
        <v>1</v>
      </c>
      <c r="BA28" s="157">
        <f t="shared" si="3"/>
        <v>19</v>
      </c>
      <c r="BB28" s="128"/>
      <c r="BC28" s="128"/>
      <c r="BD28" s="128"/>
    </row>
    <row r="29" spans="1:56" s="178" customFormat="1" thickBot="1" x14ac:dyDescent="0.25">
      <c r="A29" s="184"/>
      <c r="B29" s="194" t="s">
        <v>475</v>
      </c>
      <c r="C29" s="192">
        <f>SUM(C25:C28)</f>
        <v>4</v>
      </c>
      <c r="D29" s="192">
        <f t="shared" ref="D29:AZ29" si="4">SUM(D25:D28)</f>
        <v>192</v>
      </c>
      <c r="E29" s="192">
        <f t="shared" si="4"/>
        <v>2</v>
      </c>
      <c r="F29" s="192">
        <f t="shared" si="4"/>
        <v>2</v>
      </c>
      <c r="G29" s="192">
        <f t="shared" si="4"/>
        <v>0</v>
      </c>
      <c r="H29" s="192">
        <f t="shared" si="4"/>
        <v>2</v>
      </c>
      <c r="I29" s="192">
        <f t="shared" si="4"/>
        <v>2</v>
      </c>
      <c r="J29" s="192">
        <f t="shared" si="4"/>
        <v>3</v>
      </c>
      <c r="K29" s="192">
        <f t="shared" si="4"/>
        <v>2</v>
      </c>
      <c r="L29" s="192">
        <f t="shared" si="4"/>
        <v>0</v>
      </c>
      <c r="M29" s="192">
        <f t="shared" si="4"/>
        <v>2</v>
      </c>
      <c r="N29" s="192">
        <f t="shared" si="4"/>
        <v>2</v>
      </c>
      <c r="O29" s="192">
        <f t="shared" si="4"/>
        <v>2</v>
      </c>
      <c r="P29" s="192">
        <f t="shared" si="4"/>
        <v>1</v>
      </c>
      <c r="Q29" s="192">
        <f t="shared" si="4"/>
        <v>2</v>
      </c>
      <c r="R29" s="192">
        <f t="shared" si="4"/>
        <v>2</v>
      </c>
      <c r="S29" s="192">
        <f t="shared" si="4"/>
        <v>2</v>
      </c>
      <c r="T29" s="192">
        <f t="shared" si="4"/>
        <v>1</v>
      </c>
      <c r="U29" s="192">
        <f t="shared" si="4"/>
        <v>2</v>
      </c>
      <c r="V29" s="192">
        <f t="shared" si="4"/>
        <v>4</v>
      </c>
      <c r="W29" s="192">
        <f t="shared" si="4"/>
        <v>1</v>
      </c>
      <c r="X29" s="192">
        <f t="shared" si="4"/>
        <v>4</v>
      </c>
      <c r="Y29" s="192">
        <f t="shared" si="4"/>
        <v>1</v>
      </c>
      <c r="Z29" s="192">
        <f t="shared" si="4"/>
        <v>1</v>
      </c>
      <c r="AA29" s="192">
        <f t="shared" si="4"/>
        <v>0</v>
      </c>
      <c r="AB29" s="192">
        <f t="shared" si="4"/>
        <v>2</v>
      </c>
      <c r="AC29" s="192">
        <f t="shared" si="4"/>
        <v>2</v>
      </c>
      <c r="AD29" s="192">
        <f t="shared" si="4"/>
        <v>2</v>
      </c>
      <c r="AE29" s="192">
        <f t="shared" si="4"/>
        <v>2</v>
      </c>
      <c r="AF29" s="192">
        <f t="shared" si="4"/>
        <v>0</v>
      </c>
      <c r="AG29" s="192">
        <f t="shared" si="4"/>
        <v>0</v>
      </c>
      <c r="AH29" s="192">
        <f t="shared" si="4"/>
        <v>3</v>
      </c>
      <c r="AI29" s="192">
        <f t="shared" si="4"/>
        <v>2</v>
      </c>
      <c r="AJ29" s="192">
        <f t="shared" si="4"/>
        <v>2</v>
      </c>
      <c r="AK29" s="192">
        <f t="shared" si="4"/>
        <v>3</v>
      </c>
      <c r="AL29" s="192">
        <f t="shared" si="4"/>
        <v>1</v>
      </c>
      <c r="AM29" s="192">
        <f t="shared" si="4"/>
        <v>0</v>
      </c>
      <c r="AN29" s="192">
        <f t="shared" si="4"/>
        <v>0</v>
      </c>
      <c r="AO29" s="192">
        <f t="shared" si="4"/>
        <v>1</v>
      </c>
      <c r="AP29" s="192">
        <f t="shared" si="4"/>
        <v>1</v>
      </c>
      <c r="AQ29" s="192">
        <f t="shared" si="4"/>
        <v>3</v>
      </c>
      <c r="AR29" s="192">
        <f t="shared" si="4"/>
        <v>3</v>
      </c>
      <c r="AS29" s="192">
        <f t="shared" si="4"/>
        <v>2</v>
      </c>
      <c r="AT29" s="192">
        <f t="shared" si="4"/>
        <v>1</v>
      </c>
      <c r="AU29" s="192">
        <f t="shared" si="4"/>
        <v>2</v>
      </c>
      <c r="AV29" s="192">
        <f t="shared" si="4"/>
        <v>1</v>
      </c>
      <c r="AW29" s="192">
        <f t="shared" si="4"/>
        <v>2</v>
      </c>
      <c r="AX29" s="192">
        <f t="shared" si="4"/>
        <v>2</v>
      </c>
      <c r="AY29" s="192">
        <f t="shared" si="4"/>
        <v>3</v>
      </c>
      <c r="AZ29" s="192">
        <f t="shared" si="4"/>
        <v>1</v>
      </c>
      <c r="BA29" s="233">
        <f>SUM(BA25:BA28)</f>
        <v>44</v>
      </c>
    </row>
    <row r="30" spans="1:56" ht="15.75" thickBot="1" x14ac:dyDescent="0.3">
      <c r="A30" s="107"/>
      <c r="B30" s="194"/>
      <c r="C30" s="190"/>
      <c r="D30" s="190"/>
      <c r="E30" s="226"/>
      <c r="F30" s="226"/>
      <c r="G30" s="226"/>
      <c r="H30" s="226"/>
      <c r="I30" s="226"/>
      <c r="J30" s="226"/>
      <c r="K30" s="226"/>
      <c r="L30" s="226"/>
      <c r="M30" s="226"/>
      <c r="N30" s="226"/>
      <c r="O30" s="226"/>
      <c r="P30" s="226"/>
      <c r="Q30" s="226"/>
      <c r="R30" s="226"/>
      <c r="S30" s="226"/>
      <c r="T30" s="128"/>
      <c r="U30" s="128"/>
      <c r="V30" s="128"/>
      <c r="W30" s="128"/>
      <c r="X30" s="128"/>
      <c r="Y30" s="128"/>
      <c r="Z30" s="128"/>
      <c r="AA30" s="128"/>
      <c r="AB30" s="128"/>
      <c r="AC30" s="128"/>
      <c r="AD30" s="128"/>
      <c r="AE30" s="128"/>
      <c r="AF30" s="128"/>
      <c r="AG30" s="128"/>
      <c r="AH30" s="128"/>
      <c r="AI30" s="128"/>
      <c r="AJ30" s="128"/>
      <c r="AK30" s="128"/>
      <c r="AL30" s="128"/>
      <c r="AM30" s="128"/>
      <c r="AN30" s="128"/>
      <c r="AO30" s="128"/>
      <c r="AP30" s="128"/>
      <c r="AQ30" s="128"/>
      <c r="AR30" s="128"/>
      <c r="AS30" s="128"/>
      <c r="AT30" s="128"/>
      <c r="AU30" s="128"/>
      <c r="AV30" s="128"/>
      <c r="AW30" s="128"/>
      <c r="AX30" s="128"/>
      <c r="AY30" s="128"/>
      <c r="AZ30" s="228" t="s">
        <v>474</v>
      </c>
      <c r="BA30" s="232">
        <f>BA29/D29</f>
        <v>0.22916666666666666</v>
      </c>
      <c r="BB30" s="128"/>
      <c r="BC30" s="128"/>
      <c r="BD30" s="128"/>
    </row>
    <row r="31" spans="1:56" ht="15" customHeight="1" x14ac:dyDescent="0.25">
      <c r="A31" s="506" t="s">
        <v>477</v>
      </c>
      <c r="B31" s="507"/>
      <c r="C31" s="507"/>
      <c r="D31" s="507"/>
      <c r="E31" s="507"/>
      <c r="F31" s="507"/>
      <c r="G31" s="507"/>
      <c r="H31" s="507"/>
      <c r="I31" s="507"/>
      <c r="J31" s="507"/>
      <c r="K31" s="507"/>
      <c r="L31" s="507"/>
      <c r="M31" s="507"/>
      <c r="N31" s="507"/>
      <c r="O31" s="507"/>
      <c r="P31" s="507"/>
      <c r="Q31" s="507"/>
      <c r="R31" s="507"/>
      <c r="S31" s="507"/>
      <c r="T31" s="507"/>
      <c r="U31" s="507"/>
      <c r="V31" s="507"/>
      <c r="W31" s="507"/>
      <c r="X31" s="507"/>
      <c r="Y31" s="507"/>
      <c r="Z31" s="507"/>
      <c r="AA31" s="507"/>
      <c r="AB31" s="507"/>
      <c r="AC31" s="507"/>
      <c r="AD31" s="507"/>
      <c r="AE31" s="507"/>
      <c r="AF31" s="507"/>
      <c r="AG31" s="507"/>
      <c r="AH31" s="507"/>
      <c r="AI31" s="507"/>
      <c r="AJ31" s="507"/>
      <c r="AK31" s="507"/>
      <c r="AL31" s="507"/>
      <c r="AM31" s="507"/>
      <c r="AN31" s="507"/>
      <c r="AO31" s="507"/>
      <c r="AP31" s="507"/>
      <c r="AQ31" s="507"/>
      <c r="AR31" s="507"/>
      <c r="AS31" s="507"/>
      <c r="AT31" s="507"/>
      <c r="AU31" s="507"/>
      <c r="AV31" s="507"/>
      <c r="AW31" s="507"/>
      <c r="AX31" s="507"/>
      <c r="AY31" s="507"/>
      <c r="AZ31" s="507"/>
      <c r="BA31" s="508"/>
      <c r="BB31" s="128"/>
      <c r="BC31" s="128"/>
      <c r="BD31" s="128"/>
    </row>
    <row r="32" spans="1:56" ht="42.75" customHeight="1" x14ac:dyDescent="0.25">
      <c r="A32" s="138">
        <v>5</v>
      </c>
      <c r="B32" s="61" t="s">
        <v>405</v>
      </c>
      <c r="C32" s="154">
        <v>5</v>
      </c>
      <c r="D32" s="191">
        <f>C32*$AZ$13</f>
        <v>240</v>
      </c>
      <c r="E32" s="153">
        <v>4</v>
      </c>
      <c r="F32" s="154">
        <v>4</v>
      </c>
      <c r="G32" s="154">
        <v>0</v>
      </c>
      <c r="H32" s="154">
        <v>5</v>
      </c>
      <c r="I32" s="154">
        <v>4</v>
      </c>
      <c r="J32" s="154">
        <v>5</v>
      </c>
      <c r="K32" s="154">
        <v>4</v>
      </c>
      <c r="L32" s="162">
        <v>5</v>
      </c>
      <c r="M32" s="162">
        <v>5</v>
      </c>
      <c r="N32" s="162">
        <v>5</v>
      </c>
      <c r="O32" s="154">
        <v>3</v>
      </c>
      <c r="P32" s="154">
        <v>4</v>
      </c>
      <c r="Q32" s="154">
        <v>5</v>
      </c>
      <c r="R32" s="154">
        <v>4</v>
      </c>
      <c r="S32" s="154">
        <v>5</v>
      </c>
      <c r="T32" s="169">
        <v>5</v>
      </c>
      <c r="U32" s="173">
        <v>4</v>
      </c>
      <c r="V32" s="173">
        <v>4</v>
      </c>
      <c r="W32" s="173">
        <v>3</v>
      </c>
      <c r="X32" s="173">
        <v>3</v>
      </c>
      <c r="Y32" s="173">
        <v>4</v>
      </c>
      <c r="Z32" s="173">
        <v>3</v>
      </c>
      <c r="AA32" s="173">
        <v>1</v>
      </c>
      <c r="AB32" s="173">
        <v>5</v>
      </c>
      <c r="AC32" s="173">
        <v>4</v>
      </c>
      <c r="AD32" s="169">
        <v>3</v>
      </c>
      <c r="AE32" s="173">
        <v>5</v>
      </c>
      <c r="AF32" s="173">
        <v>5</v>
      </c>
      <c r="AG32" s="162">
        <v>0</v>
      </c>
      <c r="AH32" s="162">
        <v>5</v>
      </c>
      <c r="AI32" s="162">
        <v>5</v>
      </c>
      <c r="AJ32" s="162">
        <v>3</v>
      </c>
      <c r="AK32" s="162">
        <v>3</v>
      </c>
      <c r="AL32" s="162">
        <v>4</v>
      </c>
      <c r="AM32" s="173">
        <v>1</v>
      </c>
      <c r="AN32" s="173">
        <v>1</v>
      </c>
      <c r="AO32" s="173">
        <v>5</v>
      </c>
      <c r="AP32" s="173">
        <v>1</v>
      </c>
      <c r="AQ32" s="173">
        <v>1</v>
      </c>
      <c r="AR32" s="173">
        <v>4</v>
      </c>
      <c r="AS32" s="173">
        <v>5</v>
      </c>
      <c r="AT32" s="173">
        <v>1</v>
      </c>
      <c r="AU32" s="173">
        <v>5</v>
      </c>
      <c r="AV32" s="173">
        <v>5</v>
      </c>
      <c r="AW32" s="173">
        <v>4</v>
      </c>
      <c r="AX32" s="162">
        <v>4</v>
      </c>
      <c r="AY32" s="162">
        <v>4</v>
      </c>
      <c r="AZ32" s="162">
        <v>5</v>
      </c>
      <c r="BA32" s="157">
        <f t="shared" si="3"/>
        <v>98</v>
      </c>
      <c r="BB32" s="176">
        <f>AVERAGE(E32:AL32)</f>
        <v>3.8529411764705883</v>
      </c>
      <c r="BC32" s="128"/>
      <c r="BD32" s="128"/>
    </row>
    <row r="33" spans="1:56" ht="55.5" customHeight="1" x14ac:dyDescent="0.25">
      <c r="A33" s="138">
        <v>6</v>
      </c>
      <c r="B33" s="61" t="s">
        <v>406</v>
      </c>
      <c r="C33" s="154">
        <v>5</v>
      </c>
      <c r="D33" s="191">
        <f>C33*$AZ$13</f>
        <v>240</v>
      </c>
      <c r="E33" s="154">
        <v>1</v>
      </c>
      <c r="F33" s="154">
        <v>1</v>
      </c>
      <c r="G33" s="154">
        <v>0</v>
      </c>
      <c r="H33" s="154">
        <v>3</v>
      </c>
      <c r="I33" s="154">
        <v>4</v>
      </c>
      <c r="J33" s="154">
        <v>3</v>
      </c>
      <c r="K33" s="154">
        <v>3</v>
      </c>
      <c r="L33" s="154">
        <v>2</v>
      </c>
      <c r="M33" s="154">
        <v>4</v>
      </c>
      <c r="N33" s="154">
        <v>4</v>
      </c>
      <c r="O33" s="154">
        <v>4</v>
      </c>
      <c r="P33" s="154">
        <v>3</v>
      </c>
      <c r="Q33" s="154">
        <v>4</v>
      </c>
      <c r="R33" s="154">
        <v>3</v>
      </c>
      <c r="S33" s="154">
        <v>4</v>
      </c>
      <c r="T33" s="173">
        <v>4</v>
      </c>
      <c r="U33" s="173">
        <v>4</v>
      </c>
      <c r="V33" s="173">
        <v>4</v>
      </c>
      <c r="W33" s="173">
        <v>1</v>
      </c>
      <c r="X33" s="173">
        <v>1</v>
      </c>
      <c r="Y33" s="173">
        <v>1</v>
      </c>
      <c r="Z33" s="173">
        <v>1</v>
      </c>
      <c r="AA33" s="173">
        <v>1</v>
      </c>
      <c r="AB33" s="173">
        <v>4</v>
      </c>
      <c r="AC33" s="173">
        <v>3</v>
      </c>
      <c r="AD33" s="173">
        <v>3</v>
      </c>
      <c r="AE33" s="173">
        <v>3</v>
      </c>
      <c r="AF33" s="173">
        <v>3</v>
      </c>
      <c r="AG33" s="162">
        <v>0</v>
      </c>
      <c r="AH33" s="162">
        <v>5</v>
      </c>
      <c r="AI33" s="162">
        <v>0</v>
      </c>
      <c r="AJ33" s="162">
        <v>0</v>
      </c>
      <c r="AK33" s="162">
        <v>0</v>
      </c>
      <c r="AL33" s="162">
        <v>4</v>
      </c>
      <c r="AM33" s="173">
        <v>1</v>
      </c>
      <c r="AN33" s="173">
        <v>1</v>
      </c>
      <c r="AO33" s="173">
        <v>1</v>
      </c>
      <c r="AP33" s="173">
        <v>1</v>
      </c>
      <c r="AQ33" s="173">
        <v>1</v>
      </c>
      <c r="AR33" s="173">
        <v>1</v>
      </c>
      <c r="AS33" s="173">
        <v>5</v>
      </c>
      <c r="AT33" s="173">
        <v>4</v>
      </c>
      <c r="AU33" s="173">
        <v>3</v>
      </c>
      <c r="AV33" s="173">
        <v>4</v>
      </c>
      <c r="AW33" s="173">
        <v>4</v>
      </c>
      <c r="AX33" s="162">
        <v>3</v>
      </c>
      <c r="AY33" s="162">
        <v>3</v>
      </c>
      <c r="AZ33" s="162">
        <v>3</v>
      </c>
      <c r="BA33" s="157">
        <f t="shared" si="3"/>
        <v>67</v>
      </c>
      <c r="BB33" s="176">
        <f>AVERAGE(E33:AL33)</f>
        <v>2.5</v>
      </c>
      <c r="BC33" s="128"/>
      <c r="BD33" s="128"/>
    </row>
    <row r="34" spans="1:56" ht="65.25" customHeight="1" x14ac:dyDescent="0.25">
      <c r="A34" s="138">
        <v>7</v>
      </c>
      <c r="B34" s="61" t="s">
        <v>407</v>
      </c>
      <c r="C34" s="154">
        <v>5</v>
      </c>
      <c r="D34" s="191">
        <f>C34*$AZ$13</f>
        <v>240</v>
      </c>
      <c r="E34" s="153">
        <v>5</v>
      </c>
      <c r="F34" s="154">
        <v>5</v>
      </c>
      <c r="G34" s="154">
        <v>0</v>
      </c>
      <c r="H34" s="154">
        <v>4</v>
      </c>
      <c r="I34" s="154">
        <v>4</v>
      </c>
      <c r="J34" s="154">
        <v>5</v>
      </c>
      <c r="K34" s="154">
        <v>3</v>
      </c>
      <c r="L34" s="154">
        <v>3</v>
      </c>
      <c r="M34" s="154">
        <v>3</v>
      </c>
      <c r="N34" s="154">
        <v>5</v>
      </c>
      <c r="O34" s="154">
        <v>5</v>
      </c>
      <c r="P34" s="154">
        <v>4</v>
      </c>
      <c r="Q34" s="154">
        <v>5</v>
      </c>
      <c r="R34" s="154">
        <v>4</v>
      </c>
      <c r="S34" s="154">
        <v>5</v>
      </c>
      <c r="T34" s="169">
        <v>5</v>
      </c>
      <c r="U34" s="173">
        <v>4</v>
      </c>
      <c r="V34" s="173">
        <v>3</v>
      </c>
      <c r="W34" s="173">
        <v>3</v>
      </c>
      <c r="X34" s="173">
        <v>3</v>
      </c>
      <c r="Y34" s="173">
        <v>3</v>
      </c>
      <c r="Z34" s="173">
        <v>2</v>
      </c>
      <c r="AA34" s="173">
        <v>1</v>
      </c>
      <c r="AB34" s="173">
        <v>3</v>
      </c>
      <c r="AC34" s="173">
        <v>3</v>
      </c>
      <c r="AD34" s="169">
        <v>4</v>
      </c>
      <c r="AE34" s="173">
        <v>5</v>
      </c>
      <c r="AF34" s="173">
        <v>2</v>
      </c>
      <c r="AG34" s="162">
        <v>0</v>
      </c>
      <c r="AH34" s="162">
        <v>3</v>
      </c>
      <c r="AI34" s="162">
        <v>1</v>
      </c>
      <c r="AJ34" s="162">
        <v>1</v>
      </c>
      <c r="AK34" s="162">
        <v>3</v>
      </c>
      <c r="AL34" s="162">
        <v>5</v>
      </c>
      <c r="AM34" s="173">
        <v>1</v>
      </c>
      <c r="AN34" s="173">
        <v>1</v>
      </c>
      <c r="AO34" s="173">
        <v>1</v>
      </c>
      <c r="AP34" s="173">
        <v>1</v>
      </c>
      <c r="AQ34" s="173">
        <v>1</v>
      </c>
      <c r="AR34" s="173">
        <v>3</v>
      </c>
      <c r="AS34" s="173">
        <v>5</v>
      </c>
      <c r="AT34" s="173">
        <v>4</v>
      </c>
      <c r="AU34" s="173">
        <v>5</v>
      </c>
      <c r="AV34" s="173">
        <v>5</v>
      </c>
      <c r="AW34" s="173">
        <v>5</v>
      </c>
      <c r="AX34" s="162">
        <v>4</v>
      </c>
      <c r="AY34" s="162">
        <v>4</v>
      </c>
      <c r="AZ34" s="162">
        <v>5</v>
      </c>
      <c r="BA34" s="157">
        <f t="shared" si="3"/>
        <v>90</v>
      </c>
      <c r="BB34" s="176">
        <f>AVERAGE(E34:AL34)</f>
        <v>3.3529411764705883</v>
      </c>
      <c r="BC34" s="128"/>
      <c r="BD34" s="128"/>
    </row>
    <row r="35" spans="1:56" ht="42.75" customHeight="1" x14ac:dyDescent="0.25">
      <c r="A35" s="138">
        <v>8</v>
      </c>
      <c r="B35" s="61" t="s">
        <v>408</v>
      </c>
      <c r="C35" s="151">
        <v>5</v>
      </c>
      <c r="D35" s="191">
        <f>C35*$AZ$13</f>
        <v>240</v>
      </c>
      <c r="E35" s="153">
        <v>3</v>
      </c>
      <c r="F35" s="154">
        <v>2</v>
      </c>
      <c r="G35" s="154">
        <v>0</v>
      </c>
      <c r="H35" s="154">
        <v>5</v>
      </c>
      <c r="I35" s="154">
        <v>4</v>
      </c>
      <c r="J35" s="154">
        <v>5</v>
      </c>
      <c r="K35" s="154">
        <v>4</v>
      </c>
      <c r="L35" s="154">
        <v>2</v>
      </c>
      <c r="M35" s="154">
        <v>5</v>
      </c>
      <c r="N35" s="154">
        <v>5</v>
      </c>
      <c r="O35" s="154">
        <v>4</v>
      </c>
      <c r="P35" s="154">
        <v>4</v>
      </c>
      <c r="Q35" s="154">
        <v>5</v>
      </c>
      <c r="R35" s="154">
        <v>5</v>
      </c>
      <c r="S35" s="154">
        <v>3</v>
      </c>
      <c r="T35" s="169">
        <v>5</v>
      </c>
      <c r="U35" s="173">
        <v>4</v>
      </c>
      <c r="V35" s="173">
        <v>5</v>
      </c>
      <c r="W35" s="173">
        <v>3</v>
      </c>
      <c r="X35" s="173">
        <v>2</v>
      </c>
      <c r="Y35" s="173">
        <v>5</v>
      </c>
      <c r="Z35" s="173">
        <v>3</v>
      </c>
      <c r="AA35" s="173">
        <v>1</v>
      </c>
      <c r="AB35" s="173">
        <v>3</v>
      </c>
      <c r="AC35" s="173">
        <v>5</v>
      </c>
      <c r="AD35" s="169">
        <v>4</v>
      </c>
      <c r="AE35" s="173">
        <v>4</v>
      </c>
      <c r="AF35" s="173">
        <v>4</v>
      </c>
      <c r="AG35" s="162">
        <v>3</v>
      </c>
      <c r="AH35" s="162">
        <v>2</v>
      </c>
      <c r="AI35" s="162">
        <v>3</v>
      </c>
      <c r="AJ35" s="162">
        <v>1</v>
      </c>
      <c r="AK35" s="162">
        <v>3</v>
      </c>
      <c r="AL35" s="162">
        <v>3</v>
      </c>
      <c r="AM35" s="173">
        <v>1</v>
      </c>
      <c r="AN35" s="173">
        <v>1</v>
      </c>
      <c r="AO35" s="173">
        <v>1</v>
      </c>
      <c r="AP35" s="173">
        <v>1</v>
      </c>
      <c r="AQ35" s="173">
        <v>1</v>
      </c>
      <c r="AR35" s="173">
        <v>3</v>
      </c>
      <c r="AS35" s="173">
        <v>5</v>
      </c>
      <c r="AT35" s="173">
        <v>5</v>
      </c>
      <c r="AU35" s="173">
        <v>5</v>
      </c>
      <c r="AV35" s="173">
        <v>5</v>
      </c>
      <c r="AW35" s="173">
        <v>5</v>
      </c>
      <c r="AX35" s="162">
        <v>5</v>
      </c>
      <c r="AY35" s="162">
        <v>3</v>
      </c>
      <c r="AZ35" s="162">
        <v>5</v>
      </c>
      <c r="BA35" s="157">
        <f t="shared" si="3"/>
        <v>92</v>
      </c>
      <c r="BB35" s="176">
        <f>AVERAGE(E35:AL35)</f>
        <v>3.5</v>
      </c>
      <c r="BC35" s="128"/>
      <c r="BD35" s="128"/>
    </row>
    <row r="36" spans="1:56" s="178" customFormat="1" thickBot="1" x14ac:dyDescent="0.25">
      <c r="A36" s="493" t="s">
        <v>374</v>
      </c>
      <c r="B36" s="494"/>
      <c r="C36" s="187">
        <f>SUM(C32:C35)</f>
        <v>20</v>
      </c>
      <c r="D36" s="187">
        <f>SUM(D32:D35)</f>
        <v>960</v>
      </c>
      <c r="E36" s="187">
        <f>SUM(E32:E35)</f>
        <v>13</v>
      </c>
      <c r="F36" s="187">
        <f t="shared" ref="F36:BA36" si="5">SUM(F32:F35)</f>
        <v>12</v>
      </c>
      <c r="G36" s="187">
        <f t="shared" si="5"/>
        <v>0</v>
      </c>
      <c r="H36" s="187">
        <f t="shared" si="5"/>
        <v>17</v>
      </c>
      <c r="I36" s="187">
        <f t="shared" si="5"/>
        <v>16</v>
      </c>
      <c r="J36" s="187">
        <f t="shared" si="5"/>
        <v>18</v>
      </c>
      <c r="K36" s="187">
        <f t="shared" si="5"/>
        <v>14</v>
      </c>
      <c r="L36" s="187">
        <f t="shared" si="5"/>
        <v>12</v>
      </c>
      <c r="M36" s="187">
        <f t="shared" si="5"/>
        <v>17</v>
      </c>
      <c r="N36" s="187">
        <f t="shared" si="5"/>
        <v>19</v>
      </c>
      <c r="O36" s="187">
        <f t="shared" si="5"/>
        <v>16</v>
      </c>
      <c r="P36" s="187">
        <f t="shared" si="5"/>
        <v>15</v>
      </c>
      <c r="Q36" s="187">
        <f t="shared" si="5"/>
        <v>19</v>
      </c>
      <c r="R36" s="187">
        <f t="shared" si="5"/>
        <v>16</v>
      </c>
      <c r="S36" s="187">
        <f t="shared" si="5"/>
        <v>17</v>
      </c>
      <c r="T36" s="187">
        <f t="shared" si="5"/>
        <v>19</v>
      </c>
      <c r="U36" s="187">
        <f t="shared" si="5"/>
        <v>16</v>
      </c>
      <c r="V36" s="187">
        <f t="shared" si="5"/>
        <v>16</v>
      </c>
      <c r="W36" s="187">
        <f t="shared" si="5"/>
        <v>10</v>
      </c>
      <c r="X36" s="187">
        <f t="shared" si="5"/>
        <v>9</v>
      </c>
      <c r="Y36" s="187">
        <f t="shared" si="5"/>
        <v>13</v>
      </c>
      <c r="Z36" s="187">
        <f t="shared" si="5"/>
        <v>9</v>
      </c>
      <c r="AA36" s="187">
        <f t="shared" si="5"/>
        <v>4</v>
      </c>
      <c r="AB36" s="187">
        <f t="shared" si="5"/>
        <v>15</v>
      </c>
      <c r="AC36" s="187">
        <f t="shared" si="5"/>
        <v>15</v>
      </c>
      <c r="AD36" s="187">
        <f t="shared" si="5"/>
        <v>14</v>
      </c>
      <c r="AE36" s="187">
        <f t="shared" si="5"/>
        <v>17</v>
      </c>
      <c r="AF36" s="187">
        <f t="shared" si="5"/>
        <v>14</v>
      </c>
      <c r="AG36" s="187">
        <f t="shared" si="5"/>
        <v>3</v>
      </c>
      <c r="AH36" s="187">
        <f t="shared" si="5"/>
        <v>15</v>
      </c>
      <c r="AI36" s="187">
        <f t="shared" si="5"/>
        <v>9</v>
      </c>
      <c r="AJ36" s="187">
        <f t="shared" si="5"/>
        <v>5</v>
      </c>
      <c r="AK36" s="187">
        <f t="shared" si="5"/>
        <v>9</v>
      </c>
      <c r="AL36" s="187">
        <f t="shared" si="5"/>
        <v>16</v>
      </c>
      <c r="AM36" s="187">
        <f t="shared" si="5"/>
        <v>4</v>
      </c>
      <c r="AN36" s="187">
        <f t="shared" si="5"/>
        <v>4</v>
      </c>
      <c r="AO36" s="187">
        <f t="shared" si="5"/>
        <v>8</v>
      </c>
      <c r="AP36" s="187">
        <f t="shared" si="5"/>
        <v>4</v>
      </c>
      <c r="AQ36" s="187">
        <f t="shared" si="5"/>
        <v>4</v>
      </c>
      <c r="AR36" s="187">
        <f t="shared" si="5"/>
        <v>11</v>
      </c>
      <c r="AS36" s="187">
        <f t="shared" si="5"/>
        <v>20</v>
      </c>
      <c r="AT36" s="187">
        <f t="shared" si="5"/>
        <v>14</v>
      </c>
      <c r="AU36" s="187">
        <f t="shared" si="5"/>
        <v>18</v>
      </c>
      <c r="AV36" s="187">
        <f t="shared" si="5"/>
        <v>19</v>
      </c>
      <c r="AW36" s="187">
        <f t="shared" si="5"/>
        <v>18</v>
      </c>
      <c r="AX36" s="187">
        <f t="shared" si="5"/>
        <v>16</v>
      </c>
      <c r="AY36" s="187">
        <f t="shared" si="5"/>
        <v>14</v>
      </c>
      <c r="AZ36" s="187">
        <f t="shared" si="5"/>
        <v>18</v>
      </c>
      <c r="BA36" s="187">
        <f t="shared" si="5"/>
        <v>347</v>
      </c>
    </row>
    <row r="37" spans="1:56" s="239" customFormat="1" ht="15.75" thickBot="1" x14ac:dyDescent="0.3">
      <c r="A37" s="234"/>
      <c r="B37" s="235"/>
      <c r="C37" s="236"/>
      <c r="D37" s="236"/>
      <c r="E37" s="236"/>
      <c r="F37" s="236"/>
      <c r="G37" s="236"/>
      <c r="H37" s="236"/>
      <c r="I37" s="236"/>
      <c r="J37" s="236"/>
      <c r="K37" s="236"/>
      <c r="L37" s="236"/>
      <c r="M37" s="236"/>
      <c r="N37" s="236"/>
      <c r="O37" s="236"/>
      <c r="P37" s="236"/>
      <c r="Q37" s="236"/>
      <c r="R37" s="236"/>
      <c r="S37" s="236"/>
      <c r="T37" s="236"/>
      <c r="U37" s="236"/>
      <c r="V37" s="236"/>
      <c r="W37" s="236"/>
      <c r="X37" s="236"/>
      <c r="Y37" s="236"/>
      <c r="Z37" s="236"/>
      <c r="AA37" s="236"/>
      <c r="AB37" s="236"/>
      <c r="AC37" s="236"/>
      <c r="AD37" s="236"/>
      <c r="AE37" s="236"/>
      <c r="AF37" s="236"/>
      <c r="AG37" s="236"/>
      <c r="AH37" s="236"/>
      <c r="AI37" s="236"/>
      <c r="AJ37" s="236"/>
      <c r="AK37" s="236"/>
      <c r="AL37" s="236"/>
      <c r="AM37" s="236"/>
      <c r="AN37" s="236"/>
      <c r="AO37" s="236"/>
      <c r="AP37" s="236"/>
      <c r="AQ37" s="236"/>
      <c r="AR37" s="236"/>
      <c r="AS37" s="236"/>
      <c r="AT37" s="236"/>
      <c r="AU37" s="236"/>
      <c r="AV37" s="236"/>
      <c r="AW37" s="236"/>
      <c r="AX37" s="236"/>
      <c r="AY37" s="236"/>
      <c r="AZ37" s="237" t="s">
        <v>474</v>
      </c>
      <c r="BA37" s="238">
        <f>BA36/D36</f>
        <v>0.36145833333333333</v>
      </c>
    </row>
    <row r="38" spans="1:56" ht="15.75" thickBot="1" x14ac:dyDescent="0.3">
      <c r="A38" s="184"/>
      <c r="B38" s="194" t="s">
        <v>478</v>
      </c>
      <c r="C38" s="192">
        <f>C22+C29+C36</f>
        <v>31</v>
      </c>
      <c r="D38" s="192">
        <f t="shared" ref="D38:AZ38" si="6">D22+D29+D36</f>
        <v>1488</v>
      </c>
      <c r="E38" s="192">
        <f t="shared" si="6"/>
        <v>19</v>
      </c>
      <c r="F38" s="192">
        <f t="shared" si="6"/>
        <v>17</v>
      </c>
      <c r="G38" s="192">
        <f t="shared" si="6"/>
        <v>0</v>
      </c>
      <c r="H38" s="192">
        <f t="shared" si="6"/>
        <v>22</v>
      </c>
      <c r="I38" s="192">
        <f t="shared" si="6"/>
        <v>25</v>
      </c>
      <c r="J38" s="192">
        <f t="shared" si="6"/>
        <v>28</v>
      </c>
      <c r="K38" s="192">
        <f t="shared" si="6"/>
        <v>23</v>
      </c>
      <c r="L38" s="192">
        <f t="shared" si="6"/>
        <v>12</v>
      </c>
      <c r="M38" s="192">
        <f t="shared" si="6"/>
        <v>22</v>
      </c>
      <c r="N38" s="192">
        <f t="shared" si="6"/>
        <v>28</v>
      </c>
      <c r="O38" s="192">
        <f t="shared" si="6"/>
        <v>25</v>
      </c>
      <c r="P38" s="192">
        <f t="shared" si="6"/>
        <v>23</v>
      </c>
      <c r="Q38" s="192">
        <f t="shared" si="6"/>
        <v>26</v>
      </c>
      <c r="R38" s="192">
        <f t="shared" si="6"/>
        <v>25</v>
      </c>
      <c r="S38" s="192">
        <f t="shared" si="6"/>
        <v>26</v>
      </c>
      <c r="T38" s="192">
        <f t="shared" si="6"/>
        <v>25</v>
      </c>
      <c r="U38" s="192">
        <f t="shared" si="6"/>
        <v>22</v>
      </c>
      <c r="V38" s="192">
        <f t="shared" si="6"/>
        <v>27</v>
      </c>
      <c r="W38" s="192">
        <f t="shared" si="6"/>
        <v>14</v>
      </c>
      <c r="X38" s="192">
        <f t="shared" si="6"/>
        <v>17</v>
      </c>
      <c r="Y38" s="192">
        <f t="shared" si="6"/>
        <v>17</v>
      </c>
      <c r="Z38" s="192">
        <f t="shared" si="6"/>
        <v>14</v>
      </c>
      <c r="AA38" s="192">
        <f t="shared" si="6"/>
        <v>6</v>
      </c>
      <c r="AB38" s="192">
        <f t="shared" si="6"/>
        <v>21</v>
      </c>
      <c r="AC38" s="192">
        <f t="shared" si="6"/>
        <v>20</v>
      </c>
      <c r="AD38" s="192">
        <f t="shared" si="6"/>
        <v>23</v>
      </c>
      <c r="AE38" s="192">
        <f t="shared" si="6"/>
        <v>26</v>
      </c>
      <c r="AF38" s="192">
        <f t="shared" si="6"/>
        <v>21</v>
      </c>
      <c r="AG38" s="192">
        <f t="shared" si="6"/>
        <v>8</v>
      </c>
      <c r="AH38" s="192">
        <f t="shared" si="6"/>
        <v>22</v>
      </c>
      <c r="AI38" s="192">
        <f t="shared" si="6"/>
        <v>12</v>
      </c>
      <c r="AJ38" s="192">
        <f t="shared" si="6"/>
        <v>12</v>
      </c>
      <c r="AK38" s="192">
        <f t="shared" si="6"/>
        <v>14</v>
      </c>
      <c r="AL38" s="192">
        <f t="shared" si="6"/>
        <v>22</v>
      </c>
      <c r="AM38" s="192">
        <f t="shared" si="6"/>
        <v>4</v>
      </c>
      <c r="AN38" s="192">
        <f t="shared" si="6"/>
        <v>4</v>
      </c>
      <c r="AO38" s="192">
        <f t="shared" si="6"/>
        <v>13</v>
      </c>
      <c r="AP38" s="192">
        <f t="shared" si="6"/>
        <v>6</v>
      </c>
      <c r="AQ38" s="192">
        <f t="shared" si="6"/>
        <v>8</v>
      </c>
      <c r="AR38" s="192">
        <f t="shared" si="6"/>
        <v>17</v>
      </c>
      <c r="AS38" s="192">
        <f t="shared" si="6"/>
        <v>28</v>
      </c>
      <c r="AT38" s="192">
        <f t="shared" si="6"/>
        <v>22</v>
      </c>
      <c r="AU38" s="192">
        <f t="shared" si="6"/>
        <v>24</v>
      </c>
      <c r="AV38" s="192">
        <f t="shared" si="6"/>
        <v>26</v>
      </c>
      <c r="AW38" s="192">
        <f t="shared" si="6"/>
        <v>21</v>
      </c>
      <c r="AX38" s="192">
        <f t="shared" si="6"/>
        <v>24</v>
      </c>
      <c r="AY38" s="192">
        <f t="shared" si="6"/>
        <v>24</v>
      </c>
      <c r="AZ38" s="192">
        <f t="shared" si="6"/>
        <v>21</v>
      </c>
      <c r="BA38" s="233">
        <f>BA22+BA29+BA36</f>
        <v>595</v>
      </c>
      <c r="BB38" s="128"/>
      <c r="BC38" s="128"/>
      <c r="BD38" s="128"/>
    </row>
    <row r="39" spans="1:56" ht="15" customHeight="1" thickBot="1" x14ac:dyDescent="0.3">
      <c r="A39" s="107"/>
      <c r="B39" s="194"/>
      <c r="C39" s="190"/>
      <c r="D39" s="190"/>
      <c r="E39" s="226"/>
      <c r="F39" s="226"/>
      <c r="G39" s="226"/>
      <c r="H39" s="226"/>
      <c r="I39" s="226"/>
      <c r="J39" s="226"/>
      <c r="K39" s="226"/>
      <c r="L39" s="226"/>
      <c r="M39" s="226"/>
      <c r="N39" s="226"/>
      <c r="O39" s="226"/>
      <c r="P39" s="226"/>
      <c r="Q39" s="226"/>
      <c r="R39" s="226"/>
      <c r="S39" s="226"/>
      <c r="T39" s="240"/>
      <c r="U39" s="240"/>
      <c r="V39" s="241"/>
      <c r="W39" s="242"/>
      <c r="X39" s="240"/>
      <c r="Y39" s="240"/>
      <c r="Z39" s="240"/>
      <c r="AA39" s="240"/>
      <c r="AB39" s="240"/>
      <c r="AC39" s="240"/>
      <c r="AD39" s="240"/>
      <c r="AE39" s="240"/>
      <c r="AF39" s="240"/>
      <c r="AG39" s="240"/>
      <c r="AH39" s="240"/>
      <c r="AI39" s="240"/>
      <c r="AJ39" s="240"/>
      <c r="AK39" s="240"/>
      <c r="AL39" s="240"/>
      <c r="AM39" s="240"/>
      <c r="AN39" s="240"/>
      <c r="AO39" s="240"/>
      <c r="AP39" s="240"/>
      <c r="AQ39" s="240"/>
      <c r="AR39" s="240"/>
      <c r="AS39" s="240"/>
      <c r="AT39" s="240"/>
      <c r="AU39" s="240"/>
      <c r="AV39" s="240"/>
      <c r="AW39" s="240"/>
      <c r="AX39" s="240"/>
      <c r="AY39" s="240"/>
      <c r="AZ39" s="227" t="s">
        <v>474</v>
      </c>
      <c r="BA39" s="238">
        <f>BA38/D38</f>
        <v>0.39986559139784944</v>
      </c>
      <c r="BB39" s="128"/>
      <c r="BC39" s="128"/>
      <c r="BD39" s="128"/>
    </row>
    <row r="40" spans="1:56" x14ac:dyDescent="0.25">
      <c r="F40" s="51"/>
      <c r="X40" s="128"/>
      <c r="Y40" s="128"/>
      <c r="Z40" s="128"/>
      <c r="AA40" s="128"/>
      <c r="AB40" s="128"/>
      <c r="AC40" s="128"/>
      <c r="AD40" s="128"/>
      <c r="AE40" s="128"/>
      <c r="AF40" s="128"/>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row>
    <row r="41" spans="1:56" x14ac:dyDescent="0.25">
      <c r="A41" s="370" t="s">
        <v>375</v>
      </c>
      <c r="B41" s="370"/>
      <c r="C41" s="370"/>
      <c r="D41" s="370"/>
      <c r="E41" s="370"/>
      <c r="F41" s="370"/>
      <c r="G41" s="370"/>
      <c r="H41" s="370"/>
      <c r="I41" s="370"/>
      <c r="J41" s="370"/>
      <c r="K41" s="370"/>
      <c r="L41" s="370"/>
      <c r="M41" s="370"/>
      <c r="N41" s="370"/>
      <c r="O41" s="370"/>
      <c r="P41" s="370"/>
      <c r="Q41" s="370"/>
      <c r="R41" s="370"/>
      <c r="S41" s="370"/>
      <c r="T41" s="370"/>
      <c r="U41" s="370"/>
      <c r="V41" s="370"/>
      <c r="W41" s="370"/>
      <c r="X41" s="370"/>
      <c r="Y41" s="370"/>
      <c r="Z41" s="370"/>
      <c r="AA41" s="370"/>
      <c r="AB41" s="370"/>
      <c r="AC41" s="370"/>
      <c r="AD41" s="159"/>
      <c r="AE41" s="159"/>
      <c r="AF41" s="159"/>
      <c r="AG41" s="159"/>
      <c r="AH41" s="159"/>
      <c r="AI41" s="159"/>
      <c r="AJ41" s="159"/>
      <c r="AK41" s="159"/>
      <c r="AL41" s="159"/>
      <c r="AM41" s="170"/>
      <c r="AN41" s="170"/>
      <c r="AO41" s="170"/>
      <c r="AP41" s="170"/>
      <c r="AQ41" s="170"/>
      <c r="AR41" s="170"/>
      <c r="AS41" s="170"/>
      <c r="AT41" s="170"/>
      <c r="AU41" s="170"/>
      <c r="AV41" s="170"/>
      <c r="AW41" s="170"/>
      <c r="AX41" s="159"/>
      <c r="AY41" s="159"/>
      <c r="AZ41" s="159"/>
      <c r="BA41" s="128"/>
      <c r="BB41" s="128"/>
      <c r="BC41" s="128"/>
      <c r="BD41" s="128"/>
    </row>
    <row r="42" spans="1:56" x14ac:dyDescent="0.25">
      <c r="A42" s="505" t="s">
        <v>415</v>
      </c>
      <c r="B42" s="505"/>
      <c r="C42" s="505"/>
      <c r="D42" s="505"/>
      <c r="E42" s="505"/>
      <c r="F42" s="505"/>
      <c r="G42" s="505"/>
      <c r="H42" s="505"/>
      <c r="I42" s="505"/>
      <c r="J42" s="505"/>
      <c r="K42" s="505"/>
      <c r="L42" s="505"/>
      <c r="M42" s="505"/>
      <c r="N42" s="505"/>
      <c r="O42" s="505"/>
      <c r="P42" s="505"/>
      <c r="Q42" s="505"/>
      <c r="R42" s="505"/>
      <c r="S42" s="505"/>
      <c r="T42" s="505"/>
      <c r="U42" s="505"/>
      <c r="V42" s="505"/>
      <c r="W42" s="505"/>
      <c r="X42" s="505"/>
      <c r="Y42" s="505"/>
      <c r="Z42" s="505"/>
      <c r="AA42" s="505"/>
      <c r="AB42" s="505"/>
      <c r="AC42" s="505"/>
      <c r="AD42" s="161"/>
      <c r="AE42" s="161"/>
      <c r="AF42" s="161"/>
      <c r="AG42" s="161"/>
      <c r="AH42" s="161"/>
      <c r="AI42" s="161"/>
      <c r="AJ42" s="161"/>
      <c r="AK42" s="161"/>
      <c r="AL42" s="161"/>
      <c r="AM42" s="171"/>
      <c r="AN42" s="171"/>
      <c r="AO42" s="171"/>
      <c r="AP42" s="171"/>
      <c r="AQ42" s="171"/>
      <c r="AR42" s="171"/>
      <c r="AS42" s="171"/>
      <c r="AT42" s="171"/>
      <c r="AU42" s="171"/>
      <c r="AV42" s="171"/>
      <c r="AW42" s="171"/>
      <c r="AX42" s="161"/>
      <c r="AY42" s="161"/>
      <c r="AZ42" s="161"/>
      <c r="BA42" s="128"/>
      <c r="BB42" s="128"/>
      <c r="BC42" s="128"/>
      <c r="BD42" s="128"/>
    </row>
    <row r="43" spans="1:56" ht="29.25" customHeight="1" x14ac:dyDescent="0.25">
      <c r="A43" s="505" t="s">
        <v>416</v>
      </c>
      <c r="B43" s="505"/>
      <c r="C43" s="505"/>
      <c r="D43" s="505"/>
      <c r="E43" s="505"/>
      <c r="F43" s="505"/>
      <c r="G43" s="505"/>
      <c r="H43" s="505"/>
      <c r="I43" s="505"/>
      <c r="J43" s="505"/>
      <c r="K43" s="505"/>
      <c r="L43" s="505"/>
      <c r="M43" s="505"/>
      <c r="N43" s="505"/>
      <c r="O43" s="505"/>
      <c r="P43" s="505"/>
      <c r="Q43" s="505"/>
      <c r="R43" s="505"/>
      <c r="S43" s="505"/>
      <c r="T43" s="505"/>
      <c r="U43" s="505"/>
      <c r="V43" s="505"/>
      <c r="W43" s="505"/>
      <c r="X43" s="505"/>
      <c r="Y43" s="505"/>
      <c r="Z43" s="505"/>
      <c r="AA43" s="505"/>
      <c r="AB43" s="505"/>
      <c r="AC43" s="505"/>
      <c r="AD43" s="161"/>
      <c r="AE43" s="161"/>
      <c r="AF43" s="161"/>
      <c r="AG43" s="161"/>
      <c r="AH43" s="161"/>
      <c r="AI43" s="161"/>
      <c r="AJ43" s="161"/>
      <c r="AK43" s="161"/>
      <c r="AL43" s="161"/>
      <c r="AM43" s="171"/>
      <c r="AN43" s="171"/>
      <c r="AO43" s="171"/>
      <c r="AP43" s="171"/>
      <c r="AQ43" s="171"/>
      <c r="AR43" s="171"/>
      <c r="AS43" s="171"/>
      <c r="AT43" s="171"/>
      <c r="AU43" s="171"/>
      <c r="AV43" s="171"/>
      <c r="AW43" s="171"/>
      <c r="AX43" s="161"/>
      <c r="AY43" s="161"/>
      <c r="AZ43" s="161"/>
      <c r="BA43" s="128"/>
      <c r="BB43" s="128"/>
      <c r="BC43" s="128"/>
      <c r="BD43" s="128"/>
    </row>
    <row r="44" spans="1:56" ht="29.25" customHeight="1" x14ac:dyDescent="0.25">
      <c r="A44" s="505" t="s">
        <v>417</v>
      </c>
      <c r="B44" s="505"/>
      <c r="C44" s="505"/>
      <c r="D44" s="505"/>
      <c r="E44" s="505"/>
      <c r="F44" s="505"/>
      <c r="G44" s="505"/>
      <c r="H44" s="505"/>
      <c r="I44" s="505"/>
      <c r="J44" s="505"/>
      <c r="K44" s="505"/>
      <c r="L44" s="505"/>
      <c r="M44" s="505"/>
      <c r="N44" s="505"/>
      <c r="O44" s="505"/>
      <c r="P44" s="505"/>
      <c r="Q44" s="505"/>
      <c r="R44" s="505"/>
      <c r="S44" s="505"/>
      <c r="T44" s="505"/>
      <c r="U44" s="505"/>
      <c r="V44" s="505"/>
      <c r="W44" s="505"/>
      <c r="X44" s="505"/>
      <c r="Y44" s="505"/>
      <c r="Z44" s="505"/>
      <c r="AA44" s="505"/>
      <c r="AB44" s="505"/>
      <c r="AC44" s="505"/>
      <c r="AD44" s="161"/>
      <c r="AE44" s="161"/>
      <c r="AF44" s="161"/>
      <c r="AG44" s="161"/>
      <c r="AH44" s="161"/>
      <c r="AI44" s="161"/>
      <c r="AJ44" s="161"/>
      <c r="AK44" s="161"/>
      <c r="AL44" s="161"/>
      <c r="AM44" s="171"/>
      <c r="AN44" s="171"/>
      <c r="AO44" s="171"/>
      <c r="AP44" s="171"/>
      <c r="AQ44" s="171"/>
      <c r="AR44" s="171"/>
      <c r="AS44" s="171"/>
      <c r="AT44" s="171"/>
      <c r="AU44" s="171"/>
      <c r="AV44" s="171"/>
      <c r="AW44" s="171"/>
      <c r="AX44" s="161"/>
      <c r="AY44" s="161"/>
      <c r="AZ44" s="161"/>
      <c r="BA44" s="128"/>
      <c r="BB44" s="128"/>
      <c r="BC44" s="128"/>
      <c r="BD44" s="128"/>
    </row>
    <row r="45" spans="1:56" ht="27.75" customHeight="1" x14ac:dyDescent="0.25">
      <c r="A45" s="505" t="s">
        <v>473</v>
      </c>
      <c r="B45" s="505"/>
      <c r="C45" s="505"/>
      <c r="D45" s="505"/>
      <c r="E45" s="505"/>
      <c r="F45" s="505"/>
      <c r="G45" s="505"/>
      <c r="H45" s="505"/>
      <c r="I45" s="505"/>
      <c r="J45" s="505"/>
      <c r="K45" s="505"/>
      <c r="L45" s="505"/>
      <c r="M45" s="505"/>
      <c r="N45" s="505"/>
      <c r="O45" s="505"/>
      <c r="P45" s="505"/>
      <c r="Q45" s="505"/>
      <c r="R45" s="505"/>
      <c r="S45" s="505"/>
      <c r="T45" s="505"/>
      <c r="U45" s="505"/>
      <c r="V45" s="505"/>
      <c r="W45" s="505"/>
      <c r="X45" s="505"/>
      <c r="Y45" s="505"/>
      <c r="Z45" s="505"/>
      <c r="AA45" s="505"/>
      <c r="AB45" s="505"/>
      <c r="AC45" s="505"/>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row>
    <row r="46" spans="1:56" x14ac:dyDescent="0.25">
      <c r="F46" s="51"/>
      <c r="X46" s="128"/>
      <c r="Y46" s="128"/>
      <c r="Z46" s="128"/>
      <c r="AA46" s="128"/>
      <c r="AB46" s="128"/>
      <c r="AC46" s="128"/>
      <c r="AD46" s="128"/>
      <c r="AE46" s="128"/>
      <c r="AF46" s="128"/>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row>
    <row r="48" spans="1:56" ht="24" customHeight="1" x14ac:dyDescent="0.25">
      <c r="A48" s="178" t="s">
        <v>481</v>
      </c>
    </row>
    <row r="49" spans="1:1" x14ac:dyDescent="0.25">
      <c r="A49" s="128" t="s">
        <v>479</v>
      </c>
    </row>
    <row r="50" spans="1:1" ht="33" customHeight="1" x14ac:dyDescent="0.25"/>
  </sheetData>
  <sheetProtection password="CE39" sheet="1" selectLockedCells="1" selectUnlockedCells="1"/>
  <mergeCells count="30">
    <mergeCell ref="B10:BA10"/>
    <mergeCell ref="AD12:AF12"/>
    <mergeCell ref="AG12:AL12"/>
    <mergeCell ref="AM12:AZ12"/>
    <mergeCell ref="C11:AZ11"/>
    <mergeCell ref="E12:S12"/>
    <mergeCell ref="Y8:AA8"/>
    <mergeCell ref="B5:O5"/>
    <mergeCell ref="E6:O6"/>
    <mergeCell ref="Q6:S6"/>
    <mergeCell ref="V6:X6"/>
    <mergeCell ref="Y6:AC6"/>
    <mergeCell ref="G4:X4"/>
    <mergeCell ref="B8:F8"/>
    <mergeCell ref="G8:H8"/>
    <mergeCell ref="J8:K8"/>
    <mergeCell ref="T8:V8"/>
    <mergeCell ref="A45:AC45"/>
    <mergeCell ref="A12:B13"/>
    <mergeCell ref="C12:D12"/>
    <mergeCell ref="A24:BA24"/>
    <mergeCell ref="A31:BA31"/>
    <mergeCell ref="A36:B36"/>
    <mergeCell ref="A42:AC42"/>
    <mergeCell ref="A43:AC43"/>
    <mergeCell ref="A44:AC44"/>
    <mergeCell ref="BA13:BA14"/>
    <mergeCell ref="A14:AC14"/>
    <mergeCell ref="A41:AC41"/>
    <mergeCell ref="T12:AC12"/>
  </mergeCells>
  <conditionalFormatting sqref="C15:D23 D22:BA22 D30 C29:C30 C29:BA29 D25:D28 D32:D35 C38:BA38">
    <cfRule type="cellIs" dxfId="7" priority="20" stopIfTrue="1" operator="equal">
      <formula>1</formula>
    </cfRule>
  </conditionalFormatting>
  <conditionalFormatting sqref="C25:D31 C29:BA29 D32:D35">
    <cfRule type="cellIs" dxfId="6" priority="18" stopIfTrue="1" operator="equal">
      <formula>3</formula>
    </cfRule>
    <cfRule type="cellIs" dxfId="5" priority="19" stopIfTrue="1" operator="equal">
      <formula>1</formula>
    </cfRule>
  </conditionalFormatting>
  <conditionalFormatting sqref="D36:BA36 C32:D36 C38:BA38">
    <cfRule type="cellIs" dxfId="4" priority="17" stopIfTrue="1" operator="equal">
      <formula>5</formula>
    </cfRule>
  </conditionalFormatting>
  <conditionalFormatting sqref="E38:S38 T32:U35 AZ32:AZ35 AZ36:BA36 V32:AY36 E32:S36 V38:BA38">
    <cfRule type="cellIs" dxfId="3" priority="15" stopIfTrue="1" operator="equal">
      <formula>5</formula>
    </cfRule>
    <cfRule type="cellIs" dxfId="2" priority="16" stopIfTrue="1" operator="lessThan">
      <formula>5</formula>
    </cfRule>
  </conditionalFormatting>
  <printOptions horizontalCentered="1"/>
  <pageMargins left="0.51181102362204722" right="0.35433070866141736" top="0.25" bottom="0.43307086614173229" header="0.24" footer="0.31496062992125984"/>
  <pageSetup scale="65" orientation="landscape" r:id="rId1"/>
  <headerFooter>
    <oddFooter>&amp;L
Revisión 1</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Requisitos</vt:lpstr>
      <vt:lpstr>AI 19-28Dic</vt:lpstr>
      <vt:lpstr>Check list</vt:lpstr>
      <vt:lpstr>% Evaluación</vt:lpstr>
      <vt:lpstr>Temas del taller AUDITORES </vt:lpstr>
      <vt:lpstr>Programa</vt:lpstr>
      <vt:lpstr>Lista Verificación</vt:lpstr>
      <vt:lpstr>List Ver Dir-Jef</vt:lpstr>
      <vt:lpstr>ListVer -General</vt:lpstr>
      <vt:lpstr>Comparativo Resultados Old</vt:lpstr>
      <vt:lpstr>Comparativo Resultados</vt:lpstr>
      <vt:lpstr>Obs-NC</vt:lpstr>
      <vt:lpstr>Para Ing Almanza</vt:lpstr>
      <vt:lpstr>'AI 19-28Dic'!Área_de_impresión</vt:lpstr>
      <vt:lpstr>'Check list'!Área_de_impresión</vt:lpstr>
      <vt:lpstr>'Comparativo Resultados'!Área_de_impresión</vt:lpstr>
      <vt:lpstr>'List Ver Dir-Jef'!Área_de_impresión</vt:lpstr>
      <vt:lpstr>'Lista Verificación'!Área_de_impresión</vt:lpstr>
      <vt:lpstr>'ListVer -General'!Área_de_impresión</vt:lpstr>
      <vt:lpstr>'Obs-NC'!Área_de_impresión</vt:lpstr>
      <vt:lpstr>'Para Ing Almanza'!Área_de_impresión</vt:lpstr>
      <vt:lpstr>Programa!Área_de_impresión</vt:lpstr>
      <vt:lpstr>Requisitos!Área_de_impresión</vt:lpstr>
      <vt:lpstr>'Obs-NC'!Títulos_a_imprimir</vt:lpstr>
      <vt:lpstr>Programa!Títulos_a_imprimir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usuario1</dc:creator>
  <cp:lastModifiedBy>usuario1</cp:lastModifiedBy>
  <cp:lastPrinted>2015-05-19T16:10:59Z</cp:lastPrinted>
  <dcterms:created xsi:type="dcterms:W3CDTF">2014-11-11T22:35:26Z</dcterms:created>
  <dcterms:modified xsi:type="dcterms:W3CDTF">2015-10-17T04:59:43Z</dcterms:modified>
</cp:coreProperties>
</file>